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02.OTÚ\02. VEŘEJNÉ ZAKÁZKY\VZ 2020\1200115 Revitalizace atria ZŠ Komenského 66 Nový Jičín\ODBYT\"/>
    </mc:Choice>
  </mc:AlternateContent>
  <xr:revisionPtr revIDLastSave="0" documentId="13_ncr:1_{44A25821-CABF-43BB-A465-6CC54DFD62AE}" xr6:coauthVersionLast="45" xr6:coauthVersionMax="45" xr10:uidLastSave="{00000000-0000-0000-0000-000000000000}"/>
  <bookViews>
    <workbookView xWindow="285" yWindow="315" windowWidth="28020" windowHeight="13875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OVN Pol" sheetId="12" r:id="rId4"/>
    <sheet name="01 SO 01 Pol" sheetId="13" r:id="rId5"/>
    <sheet name="01 SO 02 Pol" sheetId="14" r:id="rId6"/>
    <sheet name="01 SO 03 Pol" sheetId="15" r:id="rId7"/>
    <sheet name="01 SO 04 Pol" sheetId="16" r:id="rId8"/>
    <sheet name="01 SO 05 Pol" sheetId="17" r:id="rId9"/>
    <sheet name="Krycí list rozpočtu" sheetId="18" r:id="rId10"/>
    <sheet name="Stavební rozpočet" sheetId="19" r:id="rId11"/>
  </sheets>
  <definedNames>
    <definedName name="_xlnm._FilterDatabase" localSheetId="3" hidden="1">'01 OVN Pol'!$A$8:$S$43</definedName>
    <definedName name="_xlnm._FilterDatabase" localSheetId="4" hidden="1">'01 SO 01 Pol'!$A$8:$S$267</definedName>
    <definedName name="_xlnm._FilterDatabase" localSheetId="5" hidden="1">'01 SO 02 Pol'!$A$8:$S$101</definedName>
    <definedName name="_xlnm._FilterDatabase" localSheetId="6" hidden="1">'01 SO 03 Pol'!$A$8:$S$43</definedName>
    <definedName name="_xlnm._FilterDatabase" localSheetId="7" hidden="1">'01 SO 04 Pol'!$A$8:$S$40</definedName>
    <definedName name="_xlnm._FilterDatabase" localSheetId="10" hidden="1">'Stavební rozpočet'!$A$12:$M$48</definedName>
    <definedName name="CelkemDPHVypocet" localSheetId="1">Stavba!$H$47</definedName>
    <definedName name="CenaCelkem">Stavba!$G$28</definedName>
    <definedName name="CenaCelkemBezDPH">Stavba!$G$27</definedName>
    <definedName name="CenaCelkemVypocet" localSheetId="1">Stavba!$I$47</definedName>
    <definedName name="cisloobjektu">Stavba!#REF!</definedName>
    <definedName name="CisloStavby" localSheetId="1">Stavba!$D$2</definedName>
    <definedName name="CisloStavebnihoRozpoctu">Stavba!$D$3</definedName>
    <definedName name="dadresa">Stavba!$D$11:$G$11</definedName>
    <definedName name="DIČ" localSheetId="1">Stavba!$I$11</definedName>
    <definedName name="dmisto">Stavba!$E$12:$G$12</definedName>
    <definedName name="DPHSni">Stavba!$G$23</definedName>
    <definedName name="DPHZakl">Stavba!$G$25</definedName>
    <definedName name="dpsc" localSheetId="1">Stavba!$D$12</definedName>
    <definedName name="fgbjbfgjvg">#REF!</definedName>
    <definedName name="fjfgf">#REF!</definedName>
    <definedName name="fjfgjgf">#REF!</definedName>
    <definedName name="fjgfj">#REF!</definedName>
    <definedName name="fjgfjf">#REF!</definedName>
    <definedName name="fjgjg">#REF!</definedName>
    <definedName name="gfjgf">#REF!</definedName>
    <definedName name="ghjn">#REF!</definedName>
    <definedName name="ghjnghjn">#REF!</definedName>
    <definedName name="ghjnh">#REF!</definedName>
    <definedName name="ghjnhg">#REF!</definedName>
    <definedName name="ghjnhgjnh">#REF!</definedName>
    <definedName name="gjfvdvfh">#REF!</definedName>
    <definedName name="gnjhgnjh">#REF!</definedName>
    <definedName name="hgjnhgj">#REF!</definedName>
    <definedName name="IČO" localSheetId="1">Stavba!$I$10</definedName>
    <definedName name="jgfjfgj">#REF!</definedName>
    <definedName name="jjjg">#REF!</definedName>
    <definedName name="Mena">Stavba!$J$28</definedName>
    <definedName name="MistoStavby">Stavba!$D$3</definedName>
    <definedName name="nazevobjektu">Stavba!#REF!</definedName>
    <definedName name="NazevStavby" localSheetId="1">Stavba!$E$2</definedName>
    <definedName name="NazevStavebnihoRozpoctu">Stavba!$E$3</definedName>
    <definedName name="_xlnm.Print_Titles" localSheetId="3">'01 OVN Pol'!$1:$7</definedName>
    <definedName name="_xlnm.Print_Titles" localSheetId="4">'01 SO 01 Pol'!$1:$7</definedName>
    <definedName name="_xlnm.Print_Titles" localSheetId="5">'01 SO 02 Pol'!$1:$7</definedName>
    <definedName name="_xlnm.Print_Titles" localSheetId="6">'01 SO 03 Pol'!$1:$7</definedName>
    <definedName name="_xlnm.Print_Titles" localSheetId="7">'01 SO 04 Pol'!$1:$7</definedName>
    <definedName name="_xlnm.Print_Titles" localSheetId="8">'01 SO 05 Pol'!$1:$7</definedName>
    <definedName name="nghjnghj">#REF!</definedName>
    <definedName name="oadresa">Stavba!$D$5</definedName>
    <definedName name="Objednatel" localSheetId="1">Stavba!$D$4</definedName>
    <definedName name="Objekt" localSheetId="1">Stavba!$B$37</definedName>
    <definedName name="_xlnm.Print_Area" localSheetId="3">'01 OVN Pol'!$A$1:$W$46</definedName>
    <definedName name="_xlnm.Print_Area" localSheetId="4">'01 SO 01 Pol'!$A$1:$W$270</definedName>
    <definedName name="_xlnm.Print_Area" localSheetId="5">'01 SO 02 Pol'!$A$1:$W$104</definedName>
    <definedName name="_xlnm.Print_Area" localSheetId="6">'01 SO 03 Pol'!$A$1:$W$46</definedName>
    <definedName name="_xlnm.Print_Area" localSheetId="7">'01 SO 04 Pol'!$A$1:$W$43</definedName>
    <definedName name="_xlnm.Print_Area" localSheetId="8">'01 SO 05 Pol'!$A$1:$W$12</definedName>
    <definedName name="_xlnm.Print_Area" localSheetId="1">Stavba!$A$1:$J$75</definedName>
    <definedName name="odic" localSheetId="1">Stavba!$I$5</definedName>
    <definedName name="oico" localSheetId="1">Stavba!$I$4</definedName>
    <definedName name="omisto" localSheetId="1">Stavba!$E$6</definedName>
    <definedName name="onazev" localSheetId="1">Stavba!$D$5</definedName>
    <definedName name="opsc" localSheetId="1">Stavba!$D$6</definedName>
    <definedName name="padresa">Stavba!$D$8</definedName>
    <definedName name="pdic">Stavba!$I$8</definedName>
    <definedName name="pico">Stavba!$I$7</definedName>
    <definedName name="pmisto">Stavba!$E$9</definedName>
    <definedName name="PocetMJ">#REF!</definedName>
    <definedName name="PoptavkaID">Stavba!$A$1</definedName>
    <definedName name="pPSC">Stavba!$D$9</definedName>
    <definedName name="Projektant">Stavba!$D$7</definedName>
    <definedName name="rtvhgfhdv">#REF!</definedName>
    <definedName name="SazbaDPH1" localSheetId="1">Stavba!$E$22</definedName>
    <definedName name="SazbaDPH2" localSheetId="1">Stavba!$E$24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thvdthvd">#REF!</definedName>
    <definedName name="trvhdrhvrth">#REF!</definedName>
    <definedName name="trvhvhthv">#REF!</definedName>
    <definedName name="vtvhdfvh">#REF!</definedName>
    <definedName name="Vypracoval">Stavba!$D$13</definedName>
    <definedName name="Z_B7E7C763_C459_487D_8ABA_5CFDDFBD5A84_.wvu.Cols" localSheetId="1" hidden="1">Stavba!$A:$A</definedName>
    <definedName name="Z_B7E7C763_C459_487D_8ABA_5CFDDFBD5A84_.wvu.PrintArea" localSheetId="1" hidden="1">Stavba!$B$1:$J$35</definedName>
    <definedName name="ZakladDPHSni">Stavba!$G$22</definedName>
    <definedName name="ZakladDPHSniVypocet" localSheetId="1">Stavba!$F$47</definedName>
    <definedName name="ZakladDPHZakl">Stavba!$G$24</definedName>
    <definedName name="ZakladDPHZaklVypocet" localSheetId="1">Stavba!$G$47</definedName>
    <definedName name="ZaObjednatele">Stavba!$G$33</definedName>
    <definedName name="Zaokrouhleni">Stavba!$G$26</definedName>
    <definedName name="ZaZhotovitele">Stavba!$D$33</definedName>
    <definedName name="Zhotovitel">Stavba!$D$10:$G$10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1" l="1"/>
  <c r="E23" i="1"/>
  <c r="AF46" i="19"/>
  <c r="AE46" i="19"/>
  <c r="H46" i="19" s="1"/>
  <c r="I46" i="19" s="1"/>
  <c r="AA46" i="19"/>
  <c r="Z46" i="19"/>
  <c r="O46" i="19"/>
  <c r="L46" i="19"/>
  <c r="J46" i="19"/>
  <c r="AB46" i="19"/>
  <c r="AF45" i="19"/>
  <c r="AE45" i="19"/>
  <c r="H45" i="19" s="1"/>
  <c r="AA45" i="19"/>
  <c r="Z45" i="19"/>
  <c r="O45" i="19"/>
  <c r="L45" i="19"/>
  <c r="J45" i="19"/>
  <c r="AB45" i="19"/>
  <c r="AF44" i="19"/>
  <c r="AE44" i="19"/>
  <c r="H44" i="19"/>
  <c r="AA44" i="19"/>
  <c r="Z44" i="19"/>
  <c r="O44" i="19"/>
  <c r="L44" i="19"/>
  <c r="J44" i="19"/>
  <c r="AB44" i="19" s="1"/>
  <c r="AF43" i="19"/>
  <c r="AE43" i="19"/>
  <c r="H43" i="19"/>
  <c r="AA43" i="19"/>
  <c r="Z43" i="19"/>
  <c r="O43" i="19"/>
  <c r="L43" i="19"/>
  <c r="J43" i="19"/>
  <c r="AB43" i="19" s="1"/>
  <c r="AF42" i="19"/>
  <c r="AE42" i="19"/>
  <c r="H42" i="19"/>
  <c r="AA42" i="19"/>
  <c r="Z42" i="19"/>
  <c r="O42" i="19"/>
  <c r="L42" i="19"/>
  <c r="J42" i="19"/>
  <c r="AB42" i="19"/>
  <c r="AF41" i="19"/>
  <c r="AE41" i="19"/>
  <c r="H41" i="19" s="1"/>
  <c r="AA41" i="19"/>
  <c r="Z41" i="19"/>
  <c r="O41" i="19"/>
  <c r="L41" i="19"/>
  <c r="J41" i="19"/>
  <c r="I41" i="19" s="1"/>
  <c r="AF40" i="19"/>
  <c r="AE40" i="19"/>
  <c r="H40" i="19"/>
  <c r="AA40" i="19"/>
  <c r="Z40" i="19"/>
  <c r="O40" i="19"/>
  <c r="L40" i="19"/>
  <c r="L36" i="19" s="1"/>
  <c r="J40" i="19"/>
  <c r="AB40" i="19" s="1"/>
  <c r="AF39" i="19"/>
  <c r="AE39" i="19"/>
  <c r="H39" i="19" s="1"/>
  <c r="AA39" i="19"/>
  <c r="Z39" i="19"/>
  <c r="O39" i="19"/>
  <c r="L39" i="19"/>
  <c r="J39" i="19"/>
  <c r="AF38" i="19"/>
  <c r="AE38" i="19"/>
  <c r="H38" i="19" s="1"/>
  <c r="I38" i="19" s="1"/>
  <c r="AA38" i="19"/>
  <c r="Z38" i="19"/>
  <c r="O38" i="19"/>
  <c r="L38" i="19"/>
  <c r="J38" i="19"/>
  <c r="AB38" i="19"/>
  <c r="AF37" i="19"/>
  <c r="AE37" i="19"/>
  <c r="H37" i="19" s="1"/>
  <c r="AA37" i="19"/>
  <c r="Z37" i="19"/>
  <c r="O37" i="19"/>
  <c r="L37" i="19"/>
  <c r="J37" i="19"/>
  <c r="X36" i="19"/>
  <c r="U36" i="19"/>
  <c r="T36" i="19"/>
  <c r="S36" i="19"/>
  <c r="R36" i="19"/>
  <c r="AF35" i="19"/>
  <c r="AE35" i="19"/>
  <c r="H35" i="19" s="1"/>
  <c r="I35" i="19" s="1"/>
  <c r="AA35" i="19"/>
  <c r="Z35" i="19"/>
  <c r="O35" i="19"/>
  <c r="L35" i="19"/>
  <c r="J35" i="19"/>
  <c r="AB35" i="19" s="1"/>
  <c r="AF34" i="19"/>
  <c r="AE34" i="19"/>
  <c r="H34" i="19" s="1"/>
  <c r="AA34" i="19"/>
  <c r="Z34" i="19"/>
  <c r="O34" i="19"/>
  <c r="L34" i="19"/>
  <c r="J34" i="19"/>
  <c r="I34" i="19" s="1"/>
  <c r="AB34" i="19"/>
  <c r="AF33" i="19"/>
  <c r="AE33" i="19"/>
  <c r="H33" i="19"/>
  <c r="AA33" i="19"/>
  <c r="Z33" i="19"/>
  <c r="O33" i="19"/>
  <c r="L33" i="19"/>
  <c r="J33" i="19"/>
  <c r="AF32" i="19"/>
  <c r="AE32" i="19"/>
  <c r="H32" i="19"/>
  <c r="AA32" i="19"/>
  <c r="Z32" i="19"/>
  <c r="O32" i="19"/>
  <c r="L32" i="19"/>
  <c r="J32" i="19"/>
  <c r="AB32" i="19"/>
  <c r="AF31" i="19"/>
  <c r="AE31" i="19"/>
  <c r="H31" i="19" s="1"/>
  <c r="AA31" i="19"/>
  <c r="Z31" i="19"/>
  <c r="O31" i="19"/>
  <c r="L31" i="19"/>
  <c r="J31" i="19"/>
  <c r="I31" i="19" s="1"/>
  <c r="AF30" i="19"/>
  <c r="AE30" i="19"/>
  <c r="H30" i="19"/>
  <c r="AA30" i="19"/>
  <c r="Z30" i="19"/>
  <c r="O30" i="19"/>
  <c r="L30" i="19"/>
  <c r="J30" i="19"/>
  <c r="AB30" i="19" s="1"/>
  <c r="AF29" i="19"/>
  <c r="AE29" i="19"/>
  <c r="H29" i="19" s="1"/>
  <c r="AA29" i="19"/>
  <c r="Z29" i="19"/>
  <c r="O29" i="19"/>
  <c r="L29" i="19"/>
  <c r="J29" i="19"/>
  <c r="AB29" i="19" s="1"/>
  <c r="AF28" i="19"/>
  <c r="AE28" i="19"/>
  <c r="H28" i="19" s="1"/>
  <c r="I28" i="19" s="1"/>
  <c r="AA28" i="19"/>
  <c r="Z28" i="19"/>
  <c r="O28" i="19"/>
  <c r="L28" i="19"/>
  <c r="J28" i="19"/>
  <c r="AB28" i="19"/>
  <c r="AF27" i="19"/>
  <c r="AE27" i="19"/>
  <c r="H27" i="19" s="1"/>
  <c r="I27" i="19" s="1"/>
  <c r="AA27" i="19"/>
  <c r="Z27" i="19"/>
  <c r="O27" i="19"/>
  <c r="L27" i="19"/>
  <c r="J27" i="19"/>
  <c r="AF26" i="19"/>
  <c r="AE26" i="19"/>
  <c r="H26" i="19" s="1"/>
  <c r="AA26" i="19"/>
  <c r="Z26" i="19"/>
  <c r="O26" i="19"/>
  <c r="L26" i="19"/>
  <c r="J26" i="19"/>
  <c r="AB26" i="19" s="1"/>
  <c r="AF25" i="19"/>
  <c r="AE25" i="19"/>
  <c r="H25" i="19"/>
  <c r="AA25" i="19"/>
  <c r="Z25" i="19"/>
  <c r="O25" i="19"/>
  <c r="L25" i="19"/>
  <c r="J25" i="19"/>
  <c r="AB25" i="19" s="1"/>
  <c r="AF24" i="19"/>
  <c r="AE24" i="19"/>
  <c r="H24" i="19" s="1"/>
  <c r="AA24" i="19"/>
  <c r="Z24" i="19"/>
  <c r="O24" i="19"/>
  <c r="L24" i="19"/>
  <c r="J24" i="19"/>
  <c r="AB24" i="19" s="1"/>
  <c r="AF23" i="19"/>
  <c r="AE23" i="19"/>
  <c r="H23" i="19" s="1"/>
  <c r="AA23" i="19"/>
  <c r="Z23" i="19"/>
  <c r="O23" i="19"/>
  <c r="L23" i="19"/>
  <c r="J23" i="19"/>
  <c r="AB23" i="19"/>
  <c r="AF22" i="19"/>
  <c r="AE22" i="19"/>
  <c r="H22" i="19" s="1"/>
  <c r="AA22" i="19"/>
  <c r="Z22" i="19"/>
  <c r="AI19" i="19" s="1"/>
  <c r="O22" i="19"/>
  <c r="L22" i="19"/>
  <c r="J22" i="19"/>
  <c r="AB22" i="19"/>
  <c r="AF21" i="19"/>
  <c r="AE21" i="19"/>
  <c r="H21" i="19"/>
  <c r="AA21" i="19"/>
  <c r="Z21" i="19"/>
  <c r="O21" i="19"/>
  <c r="L21" i="19"/>
  <c r="J21" i="19"/>
  <c r="I21" i="19" s="1"/>
  <c r="AF20" i="19"/>
  <c r="AE20" i="19"/>
  <c r="H20" i="19"/>
  <c r="AA20" i="19"/>
  <c r="Z20" i="19"/>
  <c r="O20" i="19"/>
  <c r="L20" i="19"/>
  <c r="L19" i="19" s="1"/>
  <c r="J20" i="19"/>
  <c r="AB20" i="19" s="1"/>
  <c r="X19" i="19"/>
  <c r="U19" i="19"/>
  <c r="T19" i="19"/>
  <c r="S19" i="19"/>
  <c r="R19" i="19"/>
  <c r="AF18" i="19"/>
  <c r="AE18" i="19"/>
  <c r="H18" i="19" s="1"/>
  <c r="AA18" i="19"/>
  <c r="Z18" i="19"/>
  <c r="O18" i="19"/>
  <c r="L18" i="19"/>
  <c r="J18" i="19"/>
  <c r="AB18" i="19" s="1"/>
  <c r="AF17" i="19"/>
  <c r="AE17" i="19"/>
  <c r="H17" i="19"/>
  <c r="AA17" i="19"/>
  <c r="Z17" i="19"/>
  <c r="O17" i="19"/>
  <c r="L17" i="19"/>
  <c r="J17" i="19"/>
  <c r="AB17" i="19" s="1"/>
  <c r="AF16" i="19"/>
  <c r="AE16" i="19"/>
  <c r="H16" i="19" s="1"/>
  <c r="AA16" i="19"/>
  <c r="Z16" i="19"/>
  <c r="O16" i="19"/>
  <c r="L16" i="19"/>
  <c r="J16" i="19"/>
  <c r="AF15" i="19"/>
  <c r="AE15" i="19"/>
  <c r="H15" i="19" s="1"/>
  <c r="AA15" i="19"/>
  <c r="Z15" i="19"/>
  <c r="O15" i="19"/>
  <c r="L15" i="19"/>
  <c r="J15" i="19"/>
  <c r="AF14" i="19"/>
  <c r="AE14" i="19"/>
  <c r="H14" i="19" s="1"/>
  <c r="I14" i="19" s="1"/>
  <c r="AA14" i="19"/>
  <c r="Z14" i="19"/>
  <c r="O14" i="19"/>
  <c r="L14" i="19"/>
  <c r="J14" i="19"/>
  <c r="AB14" i="19" s="1"/>
  <c r="AF13" i="19"/>
  <c r="AE13" i="19"/>
  <c r="H13" i="19" s="1"/>
  <c r="AA13" i="19"/>
  <c r="Z13" i="19"/>
  <c r="O13" i="19"/>
  <c r="L13" i="19"/>
  <c r="J13" i="19"/>
  <c r="AB13" i="19" s="1"/>
  <c r="X12" i="19"/>
  <c r="W12" i="19"/>
  <c r="V12" i="19"/>
  <c r="U12" i="19"/>
  <c r="T12" i="19"/>
  <c r="I22" i="18"/>
  <c r="F22" i="18"/>
  <c r="AB27" i="19"/>
  <c r="AB15" i="19"/>
  <c r="I22" i="19"/>
  <c r="AB37" i="19"/>
  <c r="C20" i="18"/>
  <c r="P12" i="19"/>
  <c r="G9" i="17"/>
  <c r="M9" i="17"/>
  <c r="M8" i="17"/>
  <c r="I9" i="17"/>
  <c r="I8" i="17" s="1"/>
  <c r="K9" i="17"/>
  <c r="K8" i="17"/>
  <c r="O9" i="17"/>
  <c r="O8" i="17" s="1"/>
  <c r="Q9" i="17"/>
  <c r="Q8" i="17" s="1"/>
  <c r="U9" i="17"/>
  <c r="U8" i="17" s="1"/>
  <c r="AD11" i="17"/>
  <c r="AZ40" i="16"/>
  <c r="AZ37" i="16"/>
  <c r="AZ30" i="16"/>
  <c r="AZ28" i="16"/>
  <c r="AZ25" i="16"/>
  <c r="AZ17" i="16"/>
  <c r="AZ14" i="16"/>
  <c r="AZ10" i="16"/>
  <c r="G9" i="16"/>
  <c r="M9" i="16" s="1"/>
  <c r="I9" i="16"/>
  <c r="K9" i="16"/>
  <c r="O9" i="16"/>
  <c r="Q9" i="16"/>
  <c r="U9" i="16"/>
  <c r="G11" i="16"/>
  <c r="I11" i="16"/>
  <c r="K11" i="16"/>
  <c r="O11" i="16"/>
  <c r="Q11" i="16"/>
  <c r="Q8" i="16" s="1"/>
  <c r="U11" i="16"/>
  <c r="G12" i="16"/>
  <c r="M12" i="16" s="1"/>
  <c r="I12" i="16"/>
  <c r="K12" i="16"/>
  <c r="O12" i="16"/>
  <c r="Q12" i="16"/>
  <c r="U12" i="16"/>
  <c r="G13" i="16"/>
  <c r="M13" i="16" s="1"/>
  <c r="I13" i="16"/>
  <c r="K13" i="16"/>
  <c r="O13" i="16"/>
  <c r="Q13" i="16"/>
  <c r="U13" i="16"/>
  <c r="G16" i="16"/>
  <c r="M16" i="16"/>
  <c r="I16" i="16"/>
  <c r="K16" i="16"/>
  <c r="O16" i="16"/>
  <c r="Q16" i="16"/>
  <c r="U16" i="16"/>
  <c r="G19" i="16"/>
  <c r="M19" i="16"/>
  <c r="I19" i="16"/>
  <c r="K19" i="16"/>
  <c r="O19" i="16"/>
  <c r="Q19" i="16"/>
  <c r="U19" i="16"/>
  <c r="G21" i="16"/>
  <c r="M21" i="16" s="1"/>
  <c r="I21" i="16"/>
  <c r="K21" i="16"/>
  <c r="O21" i="16"/>
  <c r="Q21" i="16"/>
  <c r="U21" i="16"/>
  <c r="G23" i="16"/>
  <c r="M23" i="16"/>
  <c r="I23" i="16"/>
  <c r="K23" i="16"/>
  <c r="O23" i="16"/>
  <c r="Q23" i="16"/>
  <c r="U23" i="16"/>
  <c r="G24" i="16"/>
  <c r="M24" i="16"/>
  <c r="I24" i="16"/>
  <c r="K24" i="16"/>
  <c r="O24" i="16"/>
  <c r="Q24" i="16"/>
  <c r="U24" i="16"/>
  <c r="G27" i="16"/>
  <c r="M27" i="16"/>
  <c r="I27" i="16"/>
  <c r="K27" i="16"/>
  <c r="O27" i="16"/>
  <c r="Q27" i="16"/>
  <c r="U27" i="16"/>
  <c r="G29" i="16"/>
  <c r="M29" i="16" s="1"/>
  <c r="I29" i="16"/>
  <c r="K29" i="16"/>
  <c r="O29" i="16"/>
  <c r="Q29" i="16"/>
  <c r="U29" i="16"/>
  <c r="G31" i="16"/>
  <c r="M31" i="16"/>
  <c r="I31" i="16"/>
  <c r="K31" i="16"/>
  <c r="O31" i="16"/>
  <c r="Q31" i="16"/>
  <c r="U31" i="16"/>
  <c r="G33" i="16"/>
  <c r="M33" i="16" s="1"/>
  <c r="I33" i="16"/>
  <c r="K33" i="16"/>
  <c r="O33" i="16"/>
  <c r="Q33" i="16"/>
  <c r="U33" i="16"/>
  <c r="G36" i="16"/>
  <c r="M36" i="16"/>
  <c r="M35" i="16" s="1"/>
  <c r="I36" i="16"/>
  <c r="I35" i="16" s="1"/>
  <c r="K36" i="16"/>
  <c r="K35" i="16" s="1"/>
  <c r="O36" i="16"/>
  <c r="O35" i="16" s="1"/>
  <c r="Q36" i="16"/>
  <c r="Q35" i="16"/>
  <c r="U36" i="16"/>
  <c r="U35" i="16" s="1"/>
  <c r="G39" i="16"/>
  <c r="M39" i="16"/>
  <c r="M38" i="16"/>
  <c r="I39" i="16"/>
  <c r="I38" i="16"/>
  <c r="K39" i="16"/>
  <c r="K38" i="16"/>
  <c r="O39" i="16"/>
  <c r="O38" i="16"/>
  <c r="Q39" i="16"/>
  <c r="Q38" i="16"/>
  <c r="U39" i="16"/>
  <c r="U38" i="16"/>
  <c r="AD42" i="16"/>
  <c r="F45" i="1"/>
  <c r="AZ26" i="15"/>
  <c r="AZ22" i="15"/>
  <c r="G9" i="15"/>
  <c r="M9" i="15"/>
  <c r="I9" i="15"/>
  <c r="K9" i="15"/>
  <c r="O9" i="15"/>
  <c r="Q9" i="15"/>
  <c r="U9" i="15"/>
  <c r="G14" i="15"/>
  <c r="M14" i="15"/>
  <c r="I14" i="15"/>
  <c r="I8" i="15" s="1"/>
  <c r="K14" i="15"/>
  <c r="O14" i="15"/>
  <c r="Q14" i="15"/>
  <c r="U14" i="15"/>
  <c r="U8" i="15" s="1"/>
  <c r="G18" i="15"/>
  <c r="M18" i="15"/>
  <c r="I18" i="15"/>
  <c r="K18" i="15"/>
  <c r="O18" i="15"/>
  <c r="Q18" i="15"/>
  <c r="U18" i="15"/>
  <c r="G21" i="15"/>
  <c r="I21" i="15"/>
  <c r="K21" i="15"/>
  <c r="O21" i="15"/>
  <c r="Q21" i="15"/>
  <c r="U21" i="15"/>
  <c r="G23" i="15"/>
  <c r="M23" i="15"/>
  <c r="I23" i="15"/>
  <c r="K23" i="15"/>
  <c r="O23" i="15"/>
  <c r="Q23" i="15"/>
  <c r="U23" i="15"/>
  <c r="G25" i="15"/>
  <c r="M25" i="15" s="1"/>
  <c r="I25" i="15"/>
  <c r="K25" i="15"/>
  <c r="O25" i="15"/>
  <c r="Q25" i="15"/>
  <c r="U25" i="15"/>
  <c r="G28" i="15"/>
  <c r="M28" i="15"/>
  <c r="I28" i="15"/>
  <c r="K28" i="15"/>
  <c r="O28" i="15"/>
  <c r="Q28" i="15"/>
  <c r="U28" i="15"/>
  <c r="G32" i="15"/>
  <c r="M32" i="15" s="1"/>
  <c r="I32" i="15"/>
  <c r="K32" i="15"/>
  <c r="O32" i="15"/>
  <c r="Q32" i="15"/>
  <c r="U32" i="15"/>
  <c r="G34" i="15"/>
  <c r="M34" i="15" s="1"/>
  <c r="I34" i="15"/>
  <c r="K34" i="15"/>
  <c r="O34" i="15"/>
  <c r="Q34" i="15"/>
  <c r="U34" i="15"/>
  <c r="G35" i="15"/>
  <c r="M35" i="15" s="1"/>
  <c r="I35" i="15"/>
  <c r="K35" i="15"/>
  <c r="O35" i="15"/>
  <c r="O8" i="15" s="1"/>
  <c r="Q35" i="15"/>
  <c r="U35" i="15"/>
  <c r="G36" i="15"/>
  <c r="M36" i="15"/>
  <c r="I36" i="15"/>
  <c r="K36" i="15"/>
  <c r="O36" i="15"/>
  <c r="Q36" i="15"/>
  <c r="U36" i="15"/>
  <c r="G37" i="15"/>
  <c r="M37" i="15" s="1"/>
  <c r="I37" i="15"/>
  <c r="K37" i="15"/>
  <c r="O37" i="15"/>
  <c r="Q37" i="15"/>
  <c r="U37" i="15"/>
  <c r="G38" i="15"/>
  <c r="M38" i="15" s="1"/>
  <c r="I38" i="15"/>
  <c r="K38" i="15"/>
  <c r="O38" i="15"/>
  <c r="Q38" i="15"/>
  <c r="U38" i="15"/>
  <c r="G40" i="15"/>
  <c r="M40" i="15"/>
  <c r="I40" i="15"/>
  <c r="K40" i="15"/>
  <c r="O40" i="15"/>
  <c r="Q40" i="15"/>
  <c r="U40" i="15"/>
  <c r="G43" i="15"/>
  <c r="M43" i="15"/>
  <c r="M42" i="15"/>
  <c r="I43" i="15"/>
  <c r="I42" i="15" s="1"/>
  <c r="K43" i="15"/>
  <c r="K42" i="15"/>
  <c r="O43" i="15"/>
  <c r="O42" i="15" s="1"/>
  <c r="Q43" i="15"/>
  <c r="Q42" i="15" s="1"/>
  <c r="U43" i="15"/>
  <c r="U42" i="15" s="1"/>
  <c r="AD45" i="15"/>
  <c r="F44" i="1" s="1"/>
  <c r="AZ40" i="14"/>
  <c r="AZ38" i="14"/>
  <c r="AZ35" i="14"/>
  <c r="AZ32" i="14"/>
  <c r="AZ13" i="14"/>
  <c r="AZ10" i="14"/>
  <c r="G9" i="14"/>
  <c r="I9" i="14"/>
  <c r="K9" i="14"/>
  <c r="O9" i="14"/>
  <c r="Q9" i="14"/>
  <c r="U9" i="14"/>
  <c r="G12" i="14"/>
  <c r="M12" i="14" s="1"/>
  <c r="I12" i="14"/>
  <c r="K12" i="14"/>
  <c r="O12" i="14"/>
  <c r="Q12" i="14"/>
  <c r="U12" i="14"/>
  <c r="G15" i="14"/>
  <c r="M15" i="14" s="1"/>
  <c r="I15" i="14"/>
  <c r="K15" i="14"/>
  <c r="O15" i="14"/>
  <c r="Q15" i="14"/>
  <c r="U15" i="14"/>
  <c r="G19" i="14"/>
  <c r="M19" i="14"/>
  <c r="I19" i="14"/>
  <c r="I8" i="14" s="1"/>
  <c r="K19" i="14"/>
  <c r="O19" i="14"/>
  <c r="Q19" i="14"/>
  <c r="U19" i="14"/>
  <c r="G20" i="14"/>
  <c r="M20" i="14" s="1"/>
  <c r="I20" i="14"/>
  <c r="K20" i="14"/>
  <c r="O20" i="14"/>
  <c r="Q20" i="14"/>
  <c r="U20" i="14"/>
  <c r="G24" i="14"/>
  <c r="M24" i="14"/>
  <c r="I24" i="14"/>
  <c r="K24" i="14"/>
  <c r="O24" i="14"/>
  <c r="Q24" i="14"/>
  <c r="U24" i="14"/>
  <c r="G27" i="14"/>
  <c r="G26" i="14"/>
  <c r="I27" i="14"/>
  <c r="I26" i="14" s="1"/>
  <c r="K27" i="14"/>
  <c r="K26" i="14" s="1"/>
  <c r="O27" i="14"/>
  <c r="O26" i="14" s="1"/>
  <c r="Q27" i="14"/>
  <c r="Q26" i="14" s="1"/>
  <c r="U27" i="14"/>
  <c r="U26" i="14" s="1"/>
  <c r="G31" i="14"/>
  <c r="M31" i="14"/>
  <c r="I31" i="14"/>
  <c r="K31" i="14"/>
  <c r="O31" i="14"/>
  <c r="Q31" i="14"/>
  <c r="U31" i="14"/>
  <c r="G34" i="14"/>
  <c r="M34" i="14"/>
  <c r="I34" i="14"/>
  <c r="K34" i="14"/>
  <c r="O34" i="14"/>
  <c r="Q34" i="14"/>
  <c r="U34" i="14"/>
  <c r="G37" i="14"/>
  <c r="M37" i="14" s="1"/>
  <c r="I37" i="14"/>
  <c r="K37" i="14"/>
  <c r="O37" i="14"/>
  <c r="Q37" i="14"/>
  <c r="U37" i="14"/>
  <c r="G39" i="14"/>
  <c r="M39" i="14"/>
  <c r="I39" i="14"/>
  <c r="K39" i="14"/>
  <c r="O39" i="14"/>
  <c r="Q39" i="14"/>
  <c r="U39" i="14"/>
  <c r="G41" i="14"/>
  <c r="M41" i="14"/>
  <c r="I41" i="14"/>
  <c r="K41" i="14"/>
  <c r="O41" i="14"/>
  <c r="Q41" i="14"/>
  <c r="U41" i="14"/>
  <c r="G45" i="14"/>
  <c r="G44" i="14"/>
  <c r="I45" i="14"/>
  <c r="I44" i="14"/>
  <c r="K45" i="14"/>
  <c r="K44" i="14"/>
  <c r="O45" i="14"/>
  <c r="O44" i="14"/>
  <c r="Q45" i="14"/>
  <c r="Q44" i="14"/>
  <c r="U45" i="14"/>
  <c r="U44" i="14"/>
  <c r="G49" i="14"/>
  <c r="G48" i="14"/>
  <c r="I49" i="14"/>
  <c r="I48" i="14"/>
  <c r="K49" i="14"/>
  <c r="K48" i="14"/>
  <c r="O49" i="14"/>
  <c r="O48" i="14"/>
  <c r="Q49" i="14"/>
  <c r="Q48" i="14"/>
  <c r="U49" i="14"/>
  <c r="U48" i="14"/>
  <c r="G52" i="14"/>
  <c r="M52" i="14"/>
  <c r="I52" i="14"/>
  <c r="K52" i="14"/>
  <c r="K51" i="14" s="1"/>
  <c r="O52" i="14"/>
  <c r="Q52" i="14"/>
  <c r="U52" i="14"/>
  <c r="G54" i="14"/>
  <c r="M54" i="14" s="1"/>
  <c r="I54" i="14"/>
  <c r="K54" i="14"/>
  <c r="O54" i="14"/>
  <c r="O51" i="14" s="1"/>
  <c r="Q54" i="14"/>
  <c r="U54" i="14"/>
  <c r="G56" i="14"/>
  <c r="M56" i="14"/>
  <c r="I56" i="14"/>
  <c r="K56" i="14"/>
  <c r="O56" i="14"/>
  <c r="Q56" i="14"/>
  <c r="U56" i="14"/>
  <c r="G59" i="14"/>
  <c r="I59" i="14"/>
  <c r="K59" i="14"/>
  <c r="O59" i="14"/>
  <c r="Q59" i="14"/>
  <c r="U59" i="14"/>
  <c r="G61" i="14"/>
  <c r="M61" i="14" s="1"/>
  <c r="I61" i="14"/>
  <c r="I58" i="14" s="1"/>
  <c r="K61" i="14"/>
  <c r="O61" i="14"/>
  <c r="Q61" i="14"/>
  <c r="U61" i="14"/>
  <c r="U58" i="14" s="1"/>
  <c r="G63" i="14"/>
  <c r="M63" i="14"/>
  <c r="I63" i="14"/>
  <c r="K63" i="14"/>
  <c r="O63" i="14"/>
  <c r="Q63" i="14"/>
  <c r="U63" i="14"/>
  <c r="G66" i="14"/>
  <c r="M66" i="14" s="1"/>
  <c r="I66" i="14"/>
  <c r="K66" i="14"/>
  <c r="O66" i="14"/>
  <c r="Q66" i="14"/>
  <c r="U66" i="14"/>
  <c r="G68" i="14"/>
  <c r="M68" i="14"/>
  <c r="I68" i="14"/>
  <c r="K68" i="14"/>
  <c r="O68" i="14"/>
  <c r="Q68" i="14"/>
  <c r="U68" i="14"/>
  <c r="G71" i="14"/>
  <c r="M71" i="14" s="1"/>
  <c r="I71" i="14"/>
  <c r="K71" i="14"/>
  <c r="O71" i="14"/>
  <c r="Q71" i="14"/>
  <c r="U71" i="14"/>
  <c r="G74" i="14"/>
  <c r="G73" i="14" s="1"/>
  <c r="I74" i="14"/>
  <c r="I73" i="14"/>
  <c r="K74" i="14"/>
  <c r="K73" i="14" s="1"/>
  <c r="O74" i="14"/>
  <c r="O73" i="14"/>
  <c r="Q74" i="14"/>
  <c r="Q73" i="14" s="1"/>
  <c r="U74" i="14"/>
  <c r="U73" i="14"/>
  <c r="G78" i="14"/>
  <c r="I78" i="14"/>
  <c r="K78" i="14"/>
  <c r="O78" i="14"/>
  <c r="Q78" i="14"/>
  <c r="U78" i="14"/>
  <c r="G80" i="14"/>
  <c r="M80" i="14"/>
  <c r="I80" i="14"/>
  <c r="K80" i="14"/>
  <c r="O80" i="14"/>
  <c r="Q80" i="14"/>
  <c r="U80" i="14"/>
  <c r="G82" i="14"/>
  <c r="M82" i="14"/>
  <c r="I82" i="14"/>
  <c r="K82" i="14"/>
  <c r="O82" i="14"/>
  <c r="Q82" i="14"/>
  <c r="U82" i="14"/>
  <c r="G84" i="14"/>
  <c r="M84" i="14" s="1"/>
  <c r="I84" i="14"/>
  <c r="K84" i="14"/>
  <c r="O84" i="14"/>
  <c r="Q84" i="14"/>
  <c r="U84" i="14"/>
  <c r="G86" i="14"/>
  <c r="M86" i="14"/>
  <c r="I86" i="14"/>
  <c r="K86" i="14"/>
  <c r="O86" i="14"/>
  <c r="Q86" i="14"/>
  <c r="U86" i="14"/>
  <c r="G88" i="14"/>
  <c r="M88" i="14"/>
  <c r="I88" i="14"/>
  <c r="K88" i="14"/>
  <c r="O88" i="14"/>
  <c r="Q88" i="14"/>
  <c r="U88" i="14"/>
  <c r="G90" i="14"/>
  <c r="M90" i="14"/>
  <c r="I90" i="14"/>
  <c r="K90" i="14"/>
  <c r="O90" i="14"/>
  <c r="Q90" i="14"/>
  <c r="U90" i="14"/>
  <c r="G92" i="14"/>
  <c r="M92" i="14" s="1"/>
  <c r="I92" i="14"/>
  <c r="K92" i="14"/>
  <c r="O92" i="14"/>
  <c r="Q92" i="14"/>
  <c r="U92" i="14"/>
  <c r="G94" i="14"/>
  <c r="M94" i="14"/>
  <c r="I94" i="14"/>
  <c r="K94" i="14"/>
  <c r="O94" i="14"/>
  <c r="Q94" i="14"/>
  <c r="U94" i="14"/>
  <c r="G96" i="14"/>
  <c r="M96" i="14"/>
  <c r="I96" i="14"/>
  <c r="K96" i="14"/>
  <c r="O96" i="14"/>
  <c r="Q96" i="14"/>
  <c r="U96" i="14"/>
  <c r="G98" i="14"/>
  <c r="M98" i="14"/>
  <c r="I98" i="14"/>
  <c r="K98" i="14"/>
  <c r="O98" i="14"/>
  <c r="Q98" i="14"/>
  <c r="U98" i="14"/>
  <c r="G100" i="14"/>
  <c r="M100" i="14" s="1"/>
  <c r="I100" i="14"/>
  <c r="K100" i="14"/>
  <c r="O100" i="14"/>
  <c r="Q100" i="14"/>
  <c r="U100" i="14"/>
  <c r="AD103" i="14"/>
  <c r="F43" i="1"/>
  <c r="AZ115" i="13"/>
  <c r="AZ102" i="13"/>
  <c r="AZ100" i="13"/>
  <c r="AZ95" i="13"/>
  <c r="AZ90" i="13"/>
  <c r="AZ74" i="13"/>
  <c r="AZ71" i="13"/>
  <c r="AZ34" i="13"/>
  <c r="AZ30" i="13"/>
  <c r="AZ27" i="13"/>
  <c r="AZ24" i="13"/>
  <c r="AZ20" i="13"/>
  <c r="AZ16" i="13"/>
  <c r="G9" i="13"/>
  <c r="M9" i="13" s="1"/>
  <c r="I9" i="13"/>
  <c r="K9" i="13"/>
  <c r="O9" i="13"/>
  <c r="Q9" i="13"/>
  <c r="U9" i="13"/>
  <c r="G12" i="13"/>
  <c r="M12" i="13"/>
  <c r="I12" i="13"/>
  <c r="K12" i="13"/>
  <c r="O12" i="13"/>
  <c r="Q12" i="13"/>
  <c r="U12" i="13"/>
  <c r="G15" i="13"/>
  <c r="M15" i="13" s="1"/>
  <c r="I15" i="13"/>
  <c r="I8" i="13" s="1"/>
  <c r="K15" i="13"/>
  <c r="O15" i="13"/>
  <c r="Q15" i="13"/>
  <c r="U15" i="13"/>
  <c r="U8" i="13" s="1"/>
  <c r="G19" i="13"/>
  <c r="I19" i="13"/>
  <c r="K19" i="13"/>
  <c r="O19" i="13"/>
  <c r="Q19" i="13"/>
  <c r="U19" i="13"/>
  <c r="G23" i="13"/>
  <c r="M23" i="13"/>
  <c r="I23" i="13"/>
  <c r="K23" i="13"/>
  <c r="O23" i="13"/>
  <c r="Q23" i="13"/>
  <c r="Q8" i="13" s="1"/>
  <c r="U23" i="13"/>
  <c r="G26" i="13"/>
  <c r="M26" i="13" s="1"/>
  <c r="I26" i="13"/>
  <c r="K26" i="13"/>
  <c r="K8" i="13" s="1"/>
  <c r="O26" i="13"/>
  <c r="Q26" i="13"/>
  <c r="U26" i="13"/>
  <c r="G29" i="13"/>
  <c r="M29" i="13" s="1"/>
  <c r="I29" i="13"/>
  <c r="K29" i="13"/>
  <c r="O29" i="13"/>
  <c r="Q29" i="13"/>
  <c r="U29" i="13"/>
  <c r="G33" i="13"/>
  <c r="M33" i="13"/>
  <c r="I33" i="13"/>
  <c r="K33" i="13"/>
  <c r="O33" i="13"/>
  <c r="Q33" i="13"/>
  <c r="U33" i="13"/>
  <c r="G37" i="13"/>
  <c r="M37" i="13"/>
  <c r="I37" i="13"/>
  <c r="K37" i="13"/>
  <c r="O37" i="13"/>
  <c r="Q37" i="13"/>
  <c r="U37" i="13"/>
  <c r="G48" i="13"/>
  <c r="M48" i="13" s="1"/>
  <c r="I48" i="13"/>
  <c r="K48" i="13"/>
  <c r="O48" i="13"/>
  <c r="Q48" i="13"/>
  <c r="U48" i="13"/>
  <c r="G52" i="13"/>
  <c r="M52" i="13"/>
  <c r="I52" i="13"/>
  <c r="K52" i="13"/>
  <c r="O52" i="13"/>
  <c r="Q52" i="13"/>
  <c r="U52" i="13"/>
  <c r="G53" i="13"/>
  <c r="M53" i="13"/>
  <c r="I53" i="13"/>
  <c r="K53" i="13"/>
  <c r="O53" i="13"/>
  <c r="Q53" i="13"/>
  <c r="U53" i="13"/>
  <c r="G58" i="13"/>
  <c r="M58" i="13"/>
  <c r="I58" i="13"/>
  <c r="K58" i="13"/>
  <c r="O58" i="13"/>
  <c r="Q58" i="13"/>
  <c r="U58" i="13"/>
  <c r="G61" i="13"/>
  <c r="M61" i="13" s="1"/>
  <c r="I61" i="13"/>
  <c r="K61" i="13"/>
  <c r="O61" i="13"/>
  <c r="Q61" i="13"/>
  <c r="U61" i="13"/>
  <c r="G63" i="13"/>
  <c r="M63" i="13"/>
  <c r="I63" i="13"/>
  <c r="K63" i="13"/>
  <c r="O63" i="13"/>
  <c r="Q63" i="13"/>
  <c r="U63" i="13"/>
  <c r="G66" i="13"/>
  <c r="M66" i="13" s="1"/>
  <c r="I66" i="13"/>
  <c r="K66" i="13"/>
  <c r="O66" i="13"/>
  <c r="Q66" i="13"/>
  <c r="U66" i="13"/>
  <c r="G70" i="13"/>
  <c r="M70" i="13"/>
  <c r="I70" i="13"/>
  <c r="K70" i="13"/>
  <c r="O70" i="13"/>
  <c r="Q70" i="13"/>
  <c r="U70" i="13"/>
  <c r="G73" i="13"/>
  <c r="M73" i="13" s="1"/>
  <c r="I73" i="13"/>
  <c r="K73" i="13"/>
  <c r="K65" i="13" s="1"/>
  <c r="O73" i="13"/>
  <c r="Q73" i="13"/>
  <c r="U73" i="13"/>
  <c r="G76" i="13"/>
  <c r="I76" i="13"/>
  <c r="K76" i="13"/>
  <c r="O76" i="13"/>
  <c r="Q76" i="13"/>
  <c r="U76" i="13"/>
  <c r="G80" i="13"/>
  <c r="M80" i="13"/>
  <c r="I80" i="13"/>
  <c r="K80" i="13"/>
  <c r="O80" i="13"/>
  <c r="Q80" i="13"/>
  <c r="U80" i="13"/>
  <c r="G82" i="13"/>
  <c r="M82" i="13" s="1"/>
  <c r="I82" i="13"/>
  <c r="K82" i="13"/>
  <c r="O82" i="13"/>
  <c r="Q82" i="13"/>
  <c r="U82" i="13"/>
  <c r="G84" i="13"/>
  <c r="M84" i="13"/>
  <c r="I84" i="13"/>
  <c r="K84" i="13"/>
  <c r="O84" i="13"/>
  <c r="Q84" i="13"/>
  <c r="U84" i="13"/>
  <c r="G89" i="13"/>
  <c r="M89" i="13"/>
  <c r="I89" i="13"/>
  <c r="I88" i="13" s="1"/>
  <c r="K89" i="13"/>
  <c r="O89" i="13"/>
  <c r="Q89" i="13"/>
  <c r="Q88" i="13" s="1"/>
  <c r="U89" i="13"/>
  <c r="U88" i="13" s="1"/>
  <c r="G94" i="13"/>
  <c r="M94" i="13"/>
  <c r="I94" i="13"/>
  <c r="K94" i="13"/>
  <c r="K88" i="13" s="1"/>
  <c r="O94" i="13"/>
  <c r="Q94" i="13"/>
  <c r="U94" i="13"/>
  <c r="G99" i="13"/>
  <c r="I99" i="13"/>
  <c r="K99" i="13"/>
  <c r="O99" i="13"/>
  <c r="Q99" i="13"/>
  <c r="U99" i="13"/>
  <c r="G101" i="13"/>
  <c r="I101" i="13"/>
  <c r="K101" i="13"/>
  <c r="O101" i="13"/>
  <c r="Q101" i="13"/>
  <c r="U101" i="13"/>
  <c r="G103" i="13"/>
  <c r="M103" i="13"/>
  <c r="I103" i="13"/>
  <c r="K103" i="13"/>
  <c r="O103" i="13"/>
  <c r="Q103" i="13"/>
  <c r="U103" i="13"/>
  <c r="G107" i="13"/>
  <c r="M107" i="13" s="1"/>
  <c r="I107" i="13"/>
  <c r="K107" i="13"/>
  <c r="O107" i="13"/>
  <c r="Q107" i="13"/>
  <c r="U107" i="13"/>
  <c r="G109" i="13"/>
  <c r="M109" i="13"/>
  <c r="I109" i="13"/>
  <c r="K109" i="13"/>
  <c r="O109" i="13"/>
  <c r="Q109" i="13"/>
  <c r="U109" i="13"/>
  <c r="G110" i="13"/>
  <c r="M110" i="13"/>
  <c r="I110" i="13"/>
  <c r="K110" i="13"/>
  <c r="O110" i="13"/>
  <c r="Q110" i="13"/>
  <c r="U110" i="13"/>
  <c r="G112" i="13"/>
  <c r="M112" i="13" s="1"/>
  <c r="I112" i="13"/>
  <c r="K112" i="13"/>
  <c r="O112" i="13"/>
  <c r="Q112" i="13"/>
  <c r="U112" i="13"/>
  <c r="G113" i="13"/>
  <c r="M113" i="13"/>
  <c r="I113" i="13"/>
  <c r="K113" i="13"/>
  <c r="O113" i="13"/>
  <c r="Q113" i="13"/>
  <c r="U113" i="13"/>
  <c r="G114" i="13"/>
  <c r="M114" i="13" s="1"/>
  <c r="I114" i="13"/>
  <c r="K114" i="13"/>
  <c r="O114" i="13"/>
  <c r="Q114" i="13"/>
  <c r="U114" i="13"/>
  <c r="G117" i="13"/>
  <c r="M117" i="13"/>
  <c r="I117" i="13"/>
  <c r="K117" i="13"/>
  <c r="O117" i="13"/>
  <c r="Q117" i="13"/>
  <c r="U117" i="13"/>
  <c r="G122" i="13"/>
  <c r="M122" i="13" s="1"/>
  <c r="I122" i="13"/>
  <c r="K122" i="13"/>
  <c r="O122" i="13"/>
  <c r="Q122" i="13"/>
  <c r="U122" i="13"/>
  <c r="G125" i="13"/>
  <c r="M125" i="13" s="1"/>
  <c r="I125" i="13"/>
  <c r="K125" i="13"/>
  <c r="O125" i="13"/>
  <c r="Q125" i="13"/>
  <c r="U125" i="13"/>
  <c r="G128" i="13"/>
  <c r="M128" i="13"/>
  <c r="I128" i="13"/>
  <c r="K128" i="13"/>
  <c r="O128" i="13"/>
  <c r="Q128" i="13"/>
  <c r="U128" i="13"/>
  <c r="G130" i="13"/>
  <c r="M130" i="13"/>
  <c r="I130" i="13"/>
  <c r="K130" i="13"/>
  <c r="O130" i="13"/>
  <c r="Q130" i="13"/>
  <c r="U130" i="13"/>
  <c r="G132" i="13"/>
  <c r="M132" i="13" s="1"/>
  <c r="I132" i="13"/>
  <c r="K132" i="13"/>
  <c r="O132" i="13"/>
  <c r="Q132" i="13"/>
  <c r="U132" i="13"/>
  <c r="G135" i="13"/>
  <c r="M135" i="13"/>
  <c r="I135" i="13"/>
  <c r="K135" i="13"/>
  <c r="O135" i="13"/>
  <c r="Q135" i="13"/>
  <c r="U135" i="13"/>
  <c r="G137" i="13"/>
  <c r="M137" i="13"/>
  <c r="I137" i="13"/>
  <c r="K137" i="13"/>
  <c r="O137" i="13"/>
  <c r="Q137" i="13"/>
  <c r="U137" i="13"/>
  <c r="G139" i="13"/>
  <c r="M139" i="13"/>
  <c r="I139" i="13"/>
  <c r="K139" i="13"/>
  <c r="O139" i="13"/>
  <c r="Q139" i="13"/>
  <c r="U139" i="13"/>
  <c r="G141" i="13"/>
  <c r="M141" i="13" s="1"/>
  <c r="I141" i="13"/>
  <c r="K141" i="13"/>
  <c r="O141" i="13"/>
  <c r="Q141" i="13"/>
  <c r="U141" i="13"/>
  <c r="G143" i="13"/>
  <c r="M143" i="13"/>
  <c r="I143" i="13"/>
  <c r="K143" i="13"/>
  <c r="O143" i="13"/>
  <c r="Q143" i="13"/>
  <c r="U143" i="13"/>
  <c r="G145" i="13"/>
  <c r="M145" i="13"/>
  <c r="I145" i="13"/>
  <c r="K145" i="13"/>
  <c r="O145" i="13"/>
  <c r="Q145" i="13"/>
  <c r="U145" i="13"/>
  <c r="G147" i="13"/>
  <c r="M147" i="13"/>
  <c r="I147" i="13"/>
  <c r="K147" i="13"/>
  <c r="O147" i="13"/>
  <c r="Q147" i="13"/>
  <c r="U147" i="13"/>
  <c r="G148" i="13"/>
  <c r="M148" i="13" s="1"/>
  <c r="I148" i="13"/>
  <c r="K148" i="13"/>
  <c r="O148" i="13"/>
  <c r="Q148" i="13"/>
  <c r="U148" i="13"/>
  <c r="G149" i="13"/>
  <c r="M149" i="13"/>
  <c r="I149" i="13"/>
  <c r="K149" i="13"/>
  <c r="O149" i="13"/>
  <c r="Q149" i="13"/>
  <c r="U149" i="13"/>
  <c r="G151" i="13"/>
  <c r="M151" i="13" s="1"/>
  <c r="I151" i="13"/>
  <c r="K151" i="13"/>
  <c r="O151" i="13"/>
  <c r="Q151" i="13"/>
  <c r="U151" i="13"/>
  <c r="G154" i="13"/>
  <c r="I154" i="13"/>
  <c r="I153" i="13" s="1"/>
  <c r="K154" i="13"/>
  <c r="O154" i="13"/>
  <c r="Q154" i="13"/>
  <c r="U154" i="13"/>
  <c r="U153" i="13" s="1"/>
  <c r="G159" i="13"/>
  <c r="M159" i="13"/>
  <c r="I159" i="13"/>
  <c r="K159" i="13"/>
  <c r="O159" i="13"/>
  <c r="Q159" i="13"/>
  <c r="U159" i="13"/>
  <c r="G163" i="13"/>
  <c r="M163" i="13" s="1"/>
  <c r="I163" i="13"/>
  <c r="K163" i="13"/>
  <c r="O163" i="13"/>
  <c r="Q163" i="13"/>
  <c r="U163" i="13"/>
  <c r="G166" i="13"/>
  <c r="M166" i="13"/>
  <c r="I166" i="13"/>
  <c r="K166" i="13"/>
  <c r="O166" i="13"/>
  <c r="Q166" i="13"/>
  <c r="U166" i="13"/>
  <c r="G169" i="13"/>
  <c r="M169" i="13" s="1"/>
  <c r="I169" i="13"/>
  <c r="K169" i="13"/>
  <c r="K162" i="13" s="1"/>
  <c r="O169" i="13"/>
  <c r="Q169" i="13"/>
  <c r="U169" i="13"/>
  <c r="G172" i="13"/>
  <c r="I172" i="13"/>
  <c r="K172" i="13"/>
  <c r="O172" i="13"/>
  <c r="Q172" i="13"/>
  <c r="U172" i="13"/>
  <c r="G174" i="13"/>
  <c r="M174" i="13"/>
  <c r="I174" i="13"/>
  <c r="K174" i="13"/>
  <c r="O174" i="13"/>
  <c r="Q174" i="13"/>
  <c r="U174" i="13"/>
  <c r="G176" i="13"/>
  <c r="M176" i="13" s="1"/>
  <c r="I176" i="13"/>
  <c r="K176" i="13"/>
  <c r="O176" i="13"/>
  <c r="Q176" i="13"/>
  <c r="U176" i="13"/>
  <c r="G179" i="13"/>
  <c r="I179" i="13"/>
  <c r="I178" i="13" s="1"/>
  <c r="K179" i="13"/>
  <c r="O179" i="13"/>
  <c r="Q179" i="13"/>
  <c r="U179" i="13"/>
  <c r="U178" i="13" s="1"/>
  <c r="G181" i="13"/>
  <c r="M181" i="13"/>
  <c r="I181" i="13"/>
  <c r="K181" i="13"/>
  <c r="K178" i="13" s="1"/>
  <c r="O181" i="13"/>
  <c r="Q181" i="13"/>
  <c r="U181" i="13"/>
  <c r="G184" i="13"/>
  <c r="M184" i="13" s="1"/>
  <c r="I184" i="13"/>
  <c r="K184" i="13"/>
  <c r="O184" i="13"/>
  <c r="O178" i="13" s="1"/>
  <c r="Q184" i="13"/>
  <c r="U184" i="13"/>
  <c r="G186" i="13"/>
  <c r="M186" i="13"/>
  <c r="I186" i="13"/>
  <c r="K186" i="13"/>
  <c r="O186" i="13"/>
  <c r="Q186" i="13"/>
  <c r="U186" i="13"/>
  <c r="G189" i="13"/>
  <c r="M189" i="13"/>
  <c r="M188" i="13"/>
  <c r="I189" i="13"/>
  <c r="I188" i="13"/>
  <c r="K189" i="13"/>
  <c r="K188" i="13"/>
  <c r="O189" i="13"/>
  <c r="O188" i="13"/>
  <c r="Q189" i="13"/>
  <c r="Q188" i="13"/>
  <c r="U189" i="13"/>
  <c r="U188" i="13"/>
  <c r="G192" i="13"/>
  <c r="M192" i="13"/>
  <c r="M191" i="13" s="1"/>
  <c r="I192" i="13"/>
  <c r="K192" i="13"/>
  <c r="O192" i="13"/>
  <c r="Q192" i="13"/>
  <c r="Q191" i="13" s="1"/>
  <c r="U192" i="13"/>
  <c r="G194" i="13"/>
  <c r="M194" i="13"/>
  <c r="I194" i="13"/>
  <c r="I191" i="13" s="1"/>
  <c r="K194" i="13"/>
  <c r="O194" i="13"/>
  <c r="Q194" i="13"/>
  <c r="U194" i="13"/>
  <c r="G196" i="13"/>
  <c r="M196" i="13"/>
  <c r="I196" i="13"/>
  <c r="K196" i="13"/>
  <c r="O196" i="13"/>
  <c r="Q196" i="13"/>
  <c r="U196" i="13"/>
  <c r="G199" i="13"/>
  <c r="I199" i="13"/>
  <c r="I198" i="13" s="1"/>
  <c r="K199" i="13"/>
  <c r="O199" i="13"/>
  <c r="Q199" i="13"/>
  <c r="U199" i="13"/>
  <c r="U198" i="13" s="1"/>
  <c r="G203" i="13"/>
  <c r="M203" i="13"/>
  <c r="I203" i="13"/>
  <c r="K203" i="13"/>
  <c r="K198" i="13" s="1"/>
  <c r="O203" i="13"/>
  <c r="Q203" i="13"/>
  <c r="U203" i="13"/>
  <c r="G207" i="13"/>
  <c r="M207" i="13" s="1"/>
  <c r="I207" i="13"/>
  <c r="K207" i="13"/>
  <c r="O207" i="13"/>
  <c r="Q207" i="13"/>
  <c r="U207" i="13"/>
  <c r="G210" i="13"/>
  <c r="M210" i="13"/>
  <c r="I210" i="13"/>
  <c r="K210" i="13"/>
  <c r="O210" i="13"/>
  <c r="Q210" i="13"/>
  <c r="Q198" i="13" s="1"/>
  <c r="U210" i="13"/>
  <c r="G212" i="13"/>
  <c r="M212" i="13" s="1"/>
  <c r="I212" i="13"/>
  <c r="K212" i="13"/>
  <c r="O212" i="13"/>
  <c r="Q212" i="13"/>
  <c r="U212" i="13"/>
  <c r="G217" i="13"/>
  <c r="M217" i="13" s="1"/>
  <c r="I217" i="13"/>
  <c r="K217" i="13"/>
  <c r="O217" i="13"/>
  <c r="Q217" i="13"/>
  <c r="U217" i="13"/>
  <c r="G220" i="13"/>
  <c r="M220" i="13"/>
  <c r="M219" i="13" s="1"/>
  <c r="I220" i="13"/>
  <c r="I219" i="13"/>
  <c r="K220" i="13"/>
  <c r="K219" i="13" s="1"/>
  <c r="O220" i="13"/>
  <c r="O219" i="13"/>
  <c r="Q220" i="13"/>
  <c r="Q219" i="13" s="1"/>
  <c r="U220" i="13"/>
  <c r="U219" i="13"/>
  <c r="G226" i="13"/>
  <c r="I226" i="13"/>
  <c r="K226" i="13"/>
  <c r="O226" i="13"/>
  <c r="O225" i="13" s="1"/>
  <c r="Q226" i="13"/>
  <c r="U226" i="13"/>
  <c r="G229" i="13"/>
  <c r="M229" i="13"/>
  <c r="I229" i="13"/>
  <c r="K229" i="13"/>
  <c r="O229" i="13"/>
  <c r="Q229" i="13"/>
  <c r="U229" i="13"/>
  <c r="G232" i="13"/>
  <c r="M232" i="13"/>
  <c r="I232" i="13"/>
  <c r="K232" i="13"/>
  <c r="O232" i="13"/>
  <c r="Q232" i="13"/>
  <c r="U232" i="13"/>
  <c r="G234" i="13"/>
  <c r="M234" i="13" s="1"/>
  <c r="I234" i="13"/>
  <c r="K234" i="13"/>
  <c r="O234" i="13"/>
  <c r="Q234" i="13"/>
  <c r="U234" i="13"/>
  <c r="G237" i="13"/>
  <c r="M237" i="13"/>
  <c r="I237" i="13"/>
  <c r="K237" i="13"/>
  <c r="O237" i="13"/>
  <c r="Q237" i="13"/>
  <c r="U237" i="13"/>
  <c r="G239" i="13"/>
  <c r="M239" i="13"/>
  <c r="I239" i="13"/>
  <c r="K239" i="13"/>
  <c r="O239" i="13"/>
  <c r="Q239" i="13"/>
  <c r="U239" i="13"/>
  <c r="G242" i="13"/>
  <c r="M242" i="13"/>
  <c r="I242" i="13"/>
  <c r="K242" i="13"/>
  <c r="K241" i="13" s="1"/>
  <c r="O242" i="13"/>
  <c r="Q242" i="13"/>
  <c r="U242" i="13"/>
  <c r="U241" i="13" s="1"/>
  <c r="G244" i="13"/>
  <c r="M244" i="13" s="1"/>
  <c r="I244" i="13"/>
  <c r="K244" i="13"/>
  <c r="O244" i="13"/>
  <c r="Q244" i="13"/>
  <c r="U244" i="13"/>
  <c r="G246" i="13"/>
  <c r="M246" i="13"/>
  <c r="I246" i="13"/>
  <c r="K246" i="13"/>
  <c r="O246" i="13"/>
  <c r="Q246" i="13"/>
  <c r="U246" i="13"/>
  <c r="G249" i="13"/>
  <c r="I249" i="13"/>
  <c r="K249" i="13"/>
  <c r="O249" i="13"/>
  <c r="Q249" i="13"/>
  <c r="U249" i="13"/>
  <c r="G253" i="13"/>
  <c r="I253" i="13"/>
  <c r="I248" i="13" s="1"/>
  <c r="K253" i="13"/>
  <c r="O253" i="13"/>
  <c r="Q253" i="13"/>
  <c r="U253" i="13"/>
  <c r="G258" i="13"/>
  <c r="M258" i="13"/>
  <c r="M257" i="13" s="1"/>
  <c r="I258" i="13"/>
  <c r="I257" i="13"/>
  <c r="K258" i="13"/>
  <c r="K257" i="13" s="1"/>
  <c r="O258" i="13"/>
  <c r="O257" i="13"/>
  <c r="Q258" i="13"/>
  <c r="Q257" i="13" s="1"/>
  <c r="U258" i="13"/>
  <c r="U257" i="13"/>
  <c r="G262" i="13"/>
  <c r="M262" i="13"/>
  <c r="I262" i="13"/>
  <c r="K262" i="13"/>
  <c r="O262" i="13"/>
  <c r="Q262" i="13"/>
  <c r="Q261" i="13" s="1"/>
  <c r="U262" i="13"/>
  <c r="G264" i="13"/>
  <c r="M264" i="13"/>
  <c r="I264" i="13"/>
  <c r="I261" i="13" s="1"/>
  <c r="K264" i="13"/>
  <c r="O264" i="13"/>
  <c r="Q264" i="13"/>
  <c r="U264" i="13"/>
  <c r="G265" i="13"/>
  <c r="M265" i="13"/>
  <c r="I265" i="13"/>
  <c r="K265" i="13"/>
  <c r="O265" i="13"/>
  <c r="Q265" i="13"/>
  <c r="U265" i="13"/>
  <c r="G266" i="13"/>
  <c r="M266" i="13" s="1"/>
  <c r="I266" i="13"/>
  <c r="K266" i="13"/>
  <c r="O266" i="13"/>
  <c r="Q266" i="13"/>
  <c r="U266" i="13"/>
  <c r="G267" i="13"/>
  <c r="M267" i="13" s="1"/>
  <c r="I267" i="13"/>
  <c r="K267" i="13"/>
  <c r="O267" i="13"/>
  <c r="Q267" i="13"/>
  <c r="U267" i="13"/>
  <c r="AD269" i="13"/>
  <c r="F42" i="1"/>
  <c r="AZ43" i="12"/>
  <c r="AZ40" i="12"/>
  <c r="AZ33" i="12"/>
  <c r="AZ31" i="12"/>
  <c r="AZ29" i="12"/>
  <c r="AZ27" i="12"/>
  <c r="AZ25" i="12"/>
  <c r="AZ15" i="12"/>
  <c r="G9" i="12"/>
  <c r="I9" i="12"/>
  <c r="K9" i="12"/>
  <c r="O9" i="12"/>
  <c r="O8" i="12" s="1"/>
  <c r="Q9" i="12"/>
  <c r="U9" i="12"/>
  <c r="G12" i="12"/>
  <c r="M12" i="12" s="1"/>
  <c r="I12" i="12"/>
  <c r="K12" i="12"/>
  <c r="O12" i="12"/>
  <c r="Q12" i="12"/>
  <c r="U12" i="12"/>
  <c r="G14" i="12"/>
  <c r="M14" i="12"/>
  <c r="I14" i="12"/>
  <c r="K14" i="12"/>
  <c r="K8" i="12" s="1"/>
  <c r="O14" i="12"/>
  <c r="Q14" i="12"/>
  <c r="U14" i="12"/>
  <c r="G17" i="12"/>
  <c r="M17" i="12" s="1"/>
  <c r="I17" i="12"/>
  <c r="K17" i="12"/>
  <c r="O17" i="12"/>
  <c r="Q17" i="12"/>
  <c r="U17" i="12"/>
  <c r="G20" i="12"/>
  <c r="M20" i="12" s="1"/>
  <c r="I20" i="12"/>
  <c r="K20" i="12"/>
  <c r="O20" i="12"/>
  <c r="Q20" i="12"/>
  <c r="U20" i="12"/>
  <c r="G23" i="12"/>
  <c r="M23" i="12"/>
  <c r="I23" i="12"/>
  <c r="K23" i="12"/>
  <c r="O23" i="12"/>
  <c r="Q23" i="12"/>
  <c r="U23" i="12"/>
  <c r="G26" i="12"/>
  <c r="I26" i="12"/>
  <c r="K26" i="12"/>
  <c r="O26" i="12"/>
  <c r="Q26" i="12"/>
  <c r="U26" i="12"/>
  <c r="G28" i="12"/>
  <c r="M28" i="12"/>
  <c r="I28" i="12"/>
  <c r="K28" i="12"/>
  <c r="O28" i="12"/>
  <c r="Q28" i="12"/>
  <c r="U28" i="12"/>
  <c r="G30" i="12"/>
  <c r="M30" i="12"/>
  <c r="I30" i="12"/>
  <c r="K30" i="12"/>
  <c r="O30" i="12"/>
  <c r="Q30" i="12"/>
  <c r="U30" i="12"/>
  <c r="G32" i="12"/>
  <c r="M32" i="12"/>
  <c r="I32" i="12"/>
  <c r="K32" i="12"/>
  <c r="O32" i="12"/>
  <c r="Q32" i="12"/>
  <c r="U32" i="12"/>
  <c r="G34" i="12"/>
  <c r="M34" i="12" s="1"/>
  <c r="I34" i="12"/>
  <c r="K34" i="12"/>
  <c r="O34" i="12"/>
  <c r="Q34" i="12"/>
  <c r="U34" i="12"/>
  <c r="G37" i="12"/>
  <c r="M37" i="12" s="1"/>
  <c r="M36" i="12" s="1"/>
  <c r="I37" i="12"/>
  <c r="K37" i="12"/>
  <c r="O37" i="12"/>
  <c r="Q37" i="12"/>
  <c r="U37" i="12"/>
  <c r="G39" i="12"/>
  <c r="M39" i="12"/>
  <c r="I39" i="12"/>
  <c r="K39" i="12"/>
  <c r="O39" i="12"/>
  <c r="Q39" i="12"/>
  <c r="Q36" i="12" s="1"/>
  <c r="U39" i="12"/>
  <c r="G41" i="12"/>
  <c r="M41" i="12"/>
  <c r="I41" i="12"/>
  <c r="I36" i="12" s="1"/>
  <c r="K41" i="12"/>
  <c r="O41" i="12"/>
  <c r="Q41" i="12"/>
  <c r="U41" i="12"/>
  <c r="G42" i="12"/>
  <c r="M42" i="12" s="1"/>
  <c r="I42" i="12"/>
  <c r="K42" i="12"/>
  <c r="K36" i="12" s="1"/>
  <c r="O42" i="12"/>
  <c r="Q42" i="12"/>
  <c r="U42" i="12"/>
  <c r="AD45" i="12"/>
  <c r="F40" i="1" s="1"/>
  <c r="H39" i="1"/>
  <c r="I39" i="1"/>
  <c r="K153" i="13"/>
  <c r="U248" i="13"/>
  <c r="Q153" i="13"/>
  <c r="K248" i="13"/>
  <c r="Q225" i="13"/>
  <c r="Q241" i="13"/>
  <c r="I8" i="12"/>
  <c r="I51" i="14"/>
  <c r="M249" i="13"/>
  <c r="U191" i="13"/>
  <c r="G106" i="13"/>
  <c r="I57" i="1" s="1"/>
  <c r="U8" i="14"/>
  <c r="O241" i="13"/>
  <c r="I241" i="13"/>
  <c r="O8" i="14"/>
  <c r="G35" i="16"/>
  <c r="I63" i="1"/>
  <c r="M241" i="13"/>
  <c r="G191" i="13"/>
  <c r="G188" i="13"/>
  <c r="AE11" i="17"/>
  <c r="G46" i="1"/>
  <c r="U36" i="12"/>
  <c r="Q8" i="12"/>
  <c r="O22" i="12"/>
  <c r="K191" i="13"/>
  <c r="Q106" i="13"/>
  <c r="O65" i="13"/>
  <c r="O261" i="13"/>
  <c r="O191" i="13"/>
  <c r="O248" i="13"/>
  <c r="I225" i="13"/>
  <c r="O162" i="13"/>
  <c r="K225" i="13"/>
  <c r="O88" i="13"/>
  <c r="U261" i="13"/>
  <c r="Q248" i="13"/>
  <c r="O153" i="13"/>
  <c r="U51" i="14"/>
  <c r="K58" i="14"/>
  <c r="M49" i="14"/>
  <c r="M48" i="14"/>
  <c r="Q30" i="14"/>
  <c r="Q77" i="14"/>
  <c r="K8" i="14"/>
  <c r="G8" i="14"/>
  <c r="O58" i="14"/>
  <c r="Q58" i="14"/>
  <c r="K30" i="14"/>
  <c r="O77" i="14"/>
  <c r="Q8" i="14"/>
  <c r="G42" i="15"/>
  <c r="I61" i="1" s="1"/>
  <c r="O8" i="16"/>
  <c r="F46" i="1"/>
  <c r="H46" i="1" s="1"/>
  <c r="G8" i="17"/>
  <c r="G38" i="16"/>
  <c r="I70" i="1" s="1"/>
  <c r="M30" i="14"/>
  <c r="M9" i="14"/>
  <c r="M8" i="14"/>
  <c r="M59" i="14"/>
  <c r="M45" i="14"/>
  <c r="M44" i="14" s="1"/>
  <c r="M27" i="14"/>
  <c r="M26" i="14"/>
  <c r="G153" i="13"/>
  <c r="I58" i="1" s="1"/>
  <c r="M154" i="13"/>
  <c r="M153" i="13"/>
  <c r="G241" i="13"/>
  <c r="I67" i="1"/>
  <c r="G257" i="13"/>
  <c r="G219" i="13"/>
  <c r="I65" i="1"/>
  <c r="M101" i="13"/>
  <c r="M19" i="13"/>
  <c r="G36" i="12"/>
  <c r="I74" i="1" s="1"/>
  <c r="I19" i="1" s="1"/>
  <c r="J27" i="1"/>
  <c r="J25" i="1"/>
  <c r="G37" i="1"/>
  <c r="F37" i="1"/>
  <c r="J22" i="1"/>
  <c r="J23" i="1"/>
  <c r="J24" i="1"/>
  <c r="J26" i="1"/>
  <c r="I46" i="1"/>
  <c r="G11" i="17"/>
  <c r="I69" i="1"/>
  <c r="I45" i="19" l="1"/>
  <c r="AJ19" i="19"/>
  <c r="I20" i="19"/>
  <c r="I25" i="19"/>
  <c r="P36" i="19"/>
  <c r="AJ36" i="19"/>
  <c r="AI36" i="19"/>
  <c r="I40" i="19"/>
  <c r="C16" i="18"/>
  <c r="I15" i="19"/>
  <c r="P19" i="19"/>
  <c r="I23" i="19"/>
  <c r="I30" i="19"/>
  <c r="I32" i="19"/>
  <c r="I42" i="19"/>
  <c r="I17" i="19"/>
  <c r="I18" i="19"/>
  <c r="C17" i="18"/>
  <c r="C28" i="18"/>
  <c r="F28" i="18" s="1"/>
  <c r="I29" i="19"/>
  <c r="AI12" i="19"/>
  <c r="I17" i="1"/>
  <c r="M8" i="13"/>
  <c r="I62" i="1"/>
  <c r="M172" i="13"/>
  <c r="G162" i="13"/>
  <c r="Q162" i="13"/>
  <c r="M99" i="13"/>
  <c r="M88" i="13" s="1"/>
  <c r="G88" i="13"/>
  <c r="M76" i="13"/>
  <c r="G65" i="13"/>
  <c r="I55" i="1" s="1"/>
  <c r="Q65" i="13"/>
  <c r="M78" i="14"/>
  <c r="M77" i="14" s="1"/>
  <c r="G77" i="14"/>
  <c r="I71" i="1" s="1"/>
  <c r="U30" i="14"/>
  <c r="I30" i="14"/>
  <c r="M21" i="15"/>
  <c r="AE45" i="15"/>
  <c r="G44" i="1" s="1"/>
  <c r="H44" i="1" s="1"/>
  <c r="K8" i="15"/>
  <c r="Q8" i="15"/>
  <c r="M8" i="15"/>
  <c r="G8" i="16"/>
  <c r="G42" i="16" s="1"/>
  <c r="AE42" i="16"/>
  <c r="G45" i="1" s="1"/>
  <c r="M11" i="16"/>
  <c r="M8" i="16" s="1"/>
  <c r="K8" i="16"/>
  <c r="I13" i="19"/>
  <c r="H12" i="19"/>
  <c r="H36" i="19"/>
  <c r="G51" i="14"/>
  <c r="G8" i="15"/>
  <c r="G45" i="15" s="1"/>
  <c r="M226" i="13"/>
  <c r="M225" i="13" s="1"/>
  <c r="G225" i="13"/>
  <c r="I66" i="1" s="1"/>
  <c r="M199" i="13"/>
  <c r="M198" i="13" s="1"/>
  <c r="G198" i="13"/>
  <c r="Q178" i="13"/>
  <c r="M179" i="13"/>
  <c r="M178" i="13" s="1"/>
  <c r="G178" i="13"/>
  <c r="I60" i="1" s="1"/>
  <c r="U162" i="13"/>
  <c r="K106" i="13"/>
  <c r="U106" i="13"/>
  <c r="I106" i="13"/>
  <c r="M106" i="13"/>
  <c r="U65" i="13"/>
  <c r="I44" i="1"/>
  <c r="F38" i="1"/>
  <c r="G8" i="13"/>
  <c r="F41" i="1"/>
  <c r="O36" i="12"/>
  <c r="M26" i="12"/>
  <c r="G22" i="12"/>
  <c r="I73" i="1" s="1"/>
  <c r="I18" i="1" s="1"/>
  <c r="K22" i="12"/>
  <c r="M261" i="13"/>
  <c r="U22" i="12"/>
  <c r="I22" i="12"/>
  <c r="U8" i="12"/>
  <c r="K261" i="13"/>
  <c r="U225" i="13"/>
  <c r="O198" i="13"/>
  <c r="I162" i="13"/>
  <c r="O106" i="13"/>
  <c r="I65" i="13"/>
  <c r="U77" i="14"/>
  <c r="I77" i="14"/>
  <c r="M58" i="14"/>
  <c r="O30" i="14"/>
  <c r="G30" i="14"/>
  <c r="U8" i="16"/>
  <c r="I8" i="16"/>
  <c r="M74" i="14"/>
  <c r="M73" i="14" s="1"/>
  <c r="G58" i="14"/>
  <c r="G103" i="14" s="1"/>
  <c r="AE269" i="13"/>
  <c r="G42" i="1" s="1"/>
  <c r="Q22" i="12"/>
  <c r="M22" i="12"/>
  <c r="M9" i="12"/>
  <c r="M8" i="12" s="1"/>
  <c r="G8" i="12"/>
  <c r="AE45" i="12"/>
  <c r="G261" i="13"/>
  <c r="I72" i="1" s="1"/>
  <c r="M253" i="13"/>
  <c r="M248" i="13" s="1"/>
  <c r="G248" i="13"/>
  <c r="I68" i="1" s="1"/>
  <c r="M162" i="13"/>
  <c r="M65" i="13"/>
  <c r="O8" i="13"/>
  <c r="K77" i="14"/>
  <c r="Q51" i="14"/>
  <c r="M51" i="14"/>
  <c r="AE103" i="14"/>
  <c r="G43" i="1" s="1"/>
  <c r="Z47" i="19"/>
  <c r="AB21" i="19"/>
  <c r="AB31" i="19"/>
  <c r="AB41" i="19"/>
  <c r="C21" i="18"/>
  <c r="H19" i="19"/>
  <c r="AB33" i="19"/>
  <c r="I33" i="19"/>
  <c r="C27" i="18"/>
  <c r="I26" i="19"/>
  <c r="AA47" i="19"/>
  <c r="AJ12" i="19"/>
  <c r="I16" i="19"/>
  <c r="AB16" i="19"/>
  <c r="AK12" i="19" s="1"/>
  <c r="I24" i="19"/>
  <c r="I43" i="19"/>
  <c r="I44" i="19"/>
  <c r="L12" i="19"/>
  <c r="I37" i="19"/>
  <c r="AB39" i="19"/>
  <c r="AK36" i="19" s="1"/>
  <c r="I39" i="19"/>
  <c r="I12" i="19" l="1"/>
  <c r="S12" i="19" s="1"/>
  <c r="C15" i="18" s="1"/>
  <c r="I19" i="19"/>
  <c r="W19" i="19" s="1"/>
  <c r="C29" i="18"/>
  <c r="F29" i="18" s="1"/>
  <c r="G45" i="12"/>
  <c r="I54" i="1"/>
  <c r="H42" i="1"/>
  <c r="I42" i="1" s="1"/>
  <c r="R12" i="19"/>
  <c r="C14" i="18" s="1"/>
  <c r="J12" i="19"/>
  <c r="I45" i="1"/>
  <c r="J19" i="19"/>
  <c r="V19" i="19"/>
  <c r="C18" i="18" s="1"/>
  <c r="H43" i="1"/>
  <c r="I43" i="1" s="1"/>
  <c r="AB47" i="19"/>
  <c r="G269" i="13"/>
  <c r="H45" i="1"/>
  <c r="I59" i="1"/>
  <c r="I36" i="19"/>
  <c r="W36" i="19" s="1"/>
  <c r="C19" i="18" s="1"/>
  <c r="AK19" i="19"/>
  <c r="G38" i="1"/>
  <c r="G47" i="1" s="1"/>
  <c r="G24" i="1" s="1"/>
  <c r="A24" i="1" s="1"/>
  <c r="A25" i="1" s="1"/>
  <c r="G25" i="1" s="1"/>
  <c r="G40" i="1"/>
  <c r="G41" i="1"/>
  <c r="F47" i="1"/>
  <c r="H38" i="1"/>
  <c r="H47" i="1" s="1"/>
  <c r="I64" i="1"/>
  <c r="I16" i="1" s="1"/>
  <c r="V36" i="19"/>
  <c r="I56" i="1"/>
  <c r="I28" i="18" l="1"/>
  <c r="I29" i="18" s="1"/>
  <c r="H40" i="1"/>
  <c r="I40" i="1" s="1"/>
  <c r="I75" i="1"/>
  <c r="I15" i="1"/>
  <c r="I20" i="1" s="1"/>
  <c r="J36" i="19"/>
  <c r="J47" i="19" s="1"/>
  <c r="I38" i="1"/>
  <c r="I47" i="1" s="1"/>
  <c r="H41" i="1"/>
  <c r="I41" i="1" s="1"/>
  <c r="G27" i="1"/>
  <c r="G22" i="1"/>
  <c r="C22" i="18"/>
  <c r="J59" i="1" l="1"/>
  <c r="J57" i="1"/>
  <c r="J74" i="1"/>
  <c r="J55" i="1"/>
  <c r="J73" i="1"/>
  <c r="J70" i="1"/>
  <c r="J72" i="1"/>
  <c r="J63" i="1"/>
  <c r="J68" i="1"/>
  <c r="J54" i="1"/>
  <c r="J56" i="1"/>
  <c r="J64" i="1"/>
  <c r="J65" i="1"/>
  <c r="J61" i="1"/>
  <c r="J66" i="1"/>
  <c r="J58" i="1"/>
  <c r="J67" i="1"/>
  <c r="J69" i="1"/>
  <c r="J60" i="1"/>
  <c r="J62" i="1"/>
  <c r="J71" i="1"/>
  <c r="A22" i="1"/>
  <c r="A23" i="1" s="1"/>
  <c r="G23" i="1" s="1"/>
  <c r="A26" i="1"/>
  <c r="A28" i="1" s="1"/>
  <c r="G28" i="1" s="1"/>
  <c r="G26" i="1" s="1"/>
  <c r="J43" i="1"/>
  <c r="J39" i="1"/>
  <c r="J41" i="1"/>
  <c r="J44" i="1"/>
  <c r="J45" i="1"/>
  <c r="J42" i="1"/>
  <c r="J46" i="1"/>
  <c r="J38" i="1"/>
  <c r="J47" i="1" s="1"/>
  <c r="J40" i="1"/>
  <c r="J7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0" authorId="0" shapeId="0" xr:uid="{00000000-0006-0000-0100-000001000000}">
      <text>
        <r>
          <rPr>
            <sz val="9"/>
            <color indexed="81"/>
            <rFont val="Tahoma"/>
            <charset val="238"/>
          </rPr>
          <t>Název</t>
        </r>
      </text>
    </comment>
    <comment ref="I10" authorId="0" shapeId="0" xr:uid="{00000000-0006-0000-0100-000002000000}">
      <text>
        <r>
          <rPr>
            <sz val="9"/>
            <color indexed="81"/>
            <rFont val="Tahoma"/>
            <charset val="238"/>
          </rPr>
          <t>IČO</t>
        </r>
      </text>
    </comment>
    <comment ref="D11" authorId="0" shapeId="0" xr:uid="{00000000-0006-0000-0100-000003000000}">
      <text>
        <r>
          <rPr>
            <sz val="9"/>
            <color indexed="81"/>
            <rFont val="Tahoma"/>
            <charset val="238"/>
          </rPr>
          <t>Ulice</t>
        </r>
      </text>
    </comment>
    <comment ref="I11" authorId="0" shapeId="0" xr:uid="{00000000-0006-0000-0100-000004000000}">
      <text>
        <r>
          <rPr>
            <sz val="9"/>
            <color indexed="81"/>
            <rFont val="Tahoma"/>
            <charset val="238"/>
          </rPr>
          <t>DIČ</t>
        </r>
      </text>
    </comment>
    <comment ref="D12" authorId="0" shapeId="0" xr:uid="{00000000-0006-0000-0100-000005000000}">
      <text>
        <r>
          <rPr>
            <sz val="9"/>
            <color indexed="81"/>
            <rFont val="Tahoma"/>
            <charset val="238"/>
          </rPr>
          <t>PSČ</t>
        </r>
      </text>
    </comment>
    <comment ref="E12" authorId="1" shapeId="0" xr:uid="{00000000-0006-0000-0100-000006000000}">
      <text>
        <r>
          <rPr>
            <sz val="9"/>
            <color indexed="81"/>
            <rFont val="Tahoma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mechp</author>
  </authors>
  <commentList>
    <comment ref="S6" authorId="0" shapeId="0" xr:uid="{00000000-0006-0000-0300-000001000000}">
      <text>
        <r>
          <rPr>
            <sz val="9"/>
            <color rgb="FF000000"/>
            <rFont val="Tahoma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mechp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mechp</author>
  </authors>
  <commentList>
    <comment ref="S6" authorId="0" shapeId="0" xr:uid="{00000000-0006-0000-0500-000001000000}">
      <text>
        <r>
          <rPr>
            <sz val="9"/>
            <color indexed="81"/>
            <rFont val="Tahoma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mechp</author>
  </authors>
  <commentList>
    <comment ref="S6" authorId="0" shapeId="0" xr:uid="{00000000-0006-0000-0600-000001000000}">
      <text>
        <r>
          <rPr>
            <sz val="9"/>
            <color indexed="81"/>
            <rFont val="Tahoma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mechp</author>
  </authors>
  <commentList>
    <comment ref="S6" authorId="0" shapeId="0" xr:uid="{00000000-0006-0000-0700-000001000000}">
      <text>
        <r>
          <rPr>
            <sz val="9"/>
            <color indexed="81"/>
            <rFont val="Tahoma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mechp</author>
  </authors>
  <commentList>
    <comment ref="S6" authorId="0" shapeId="0" xr:uid="{00000000-0006-0000-0800-000001000000}">
      <text>
        <r>
          <rPr>
            <sz val="9"/>
            <color indexed="81"/>
            <rFont val="Tahoma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<sst xmlns="http://schemas.openxmlformats.org/spreadsheetml/2006/main" count="2531" uniqueCount="868">
  <si>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</si>
  <si>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</si>
  <si>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#RTSROZP#</t>
  </si>
  <si>
    <t>Soupis stavebních prací, dodávek a služeb</t>
  </si>
  <si>
    <t>Stavba:</t>
  </si>
  <si>
    <t>PM-19-074</t>
  </si>
  <si>
    <t>„Revitalizace atria ZŠ Komenského 66 v Novém Jičíně“</t>
  </si>
  <si>
    <t>Zadavatel</t>
  </si>
  <si>
    <t>Základní škola Nový Jičín, Komenského 66, příspěvková organizace</t>
  </si>
  <si>
    <t>IČO:</t>
  </si>
  <si>
    <t>00848336</t>
  </si>
  <si>
    <t>Komenského 571/66</t>
  </si>
  <si>
    <t>DIČ:</t>
  </si>
  <si>
    <t>CZ00848336</t>
  </si>
  <si>
    <t>74101</t>
  </si>
  <si>
    <t>Nový Jičín-Nový Jičín</t>
  </si>
  <si>
    <t>Projektant:</t>
  </si>
  <si>
    <t>Ing. Pavla Konečná</t>
  </si>
  <si>
    <t>04429052</t>
  </si>
  <si>
    <t>Dolina 212</t>
  </si>
  <si>
    <t>74272</t>
  </si>
  <si>
    <t>Mořkov-Mořkov</t>
  </si>
  <si>
    <t>Zhotovitel:</t>
  </si>
  <si>
    <t>Vypracoval:</t>
  </si>
  <si>
    <t>Rozpis ceny</t>
  </si>
  <si>
    <t>Celkem</t>
  </si>
  <si>
    <t>HSV</t>
  </si>
  <si>
    <t>PSV</t>
  </si>
  <si>
    <t>MON</t>
  </si>
  <si>
    <t>VN</t>
  </si>
  <si>
    <t>Vedlejší náklady</t>
  </si>
  <si>
    <t>ON</t>
  </si>
  <si>
    <t>Ostatní náklady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</si>
  <si>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</si>
  <si>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</si>
  <si>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</si>
  <si>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</si>
  <si>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</si>
  <si>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</si>
  <si>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</si>
  <si>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</si>
  <si>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</si>
  <si>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</si>
  <si>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</si>
  <si>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</si>
  <si>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</si>
  <si>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</si>
  <si>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Rekapitulace dílčích částí</t>
  </si>
  <si>
    <t>#CASTI&gt;&gt;</t>
  </si>
  <si>
    <t>Číslo</t>
  </si>
  <si>
    <t>Název</t>
  </si>
  <si>
    <t>DPH celkem</t>
  </si>
  <si>
    <t>Cena celkem</t>
  </si>
  <si>
    <t>Stavba</t>
  </si>
  <si>
    <t>Stavební objekt</t>
  </si>
  <si>
    <t>01</t>
  </si>
  <si>
    <t>OVN</t>
  </si>
  <si>
    <t>Ostatní a vedlejší náklady</t>
  </si>
  <si>
    <t>SO 01</t>
  </si>
  <si>
    <t>Atrium - Stavební úpravy</t>
  </si>
  <si>
    <t>SO 02</t>
  </si>
  <si>
    <t>Atrium - Drobná architektura</t>
  </si>
  <si>
    <t>SO 03</t>
  </si>
  <si>
    <t>Atrium - Zeleň</t>
  </si>
  <si>
    <t>SO 04</t>
  </si>
  <si>
    <t>Atrium - Technická infrastruktura - voda, kanalizace</t>
  </si>
  <si>
    <t>SO 05</t>
  </si>
  <si>
    <t>Atrium - Technická infrastruktura - elektro</t>
  </si>
  <si>
    <t>Celkem za stavbu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</si>
  <si>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</si>
  <si>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</si>
  <si>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</si>
  <si>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</si>
  <si>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</si>
  <si>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</si>
  <si>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</si>
  <si>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</si>
  <si>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5</t>
  </si>
  <si>
    <t>Komunikace</t>
  </si>
  <si>
    <t>62</t>
  </si>
  <si>
    <t>Úpravy povrchů vnější</t>
  </si>
  <si>
    <t>8</t>
  </si>
  <si>
    <t>Trubní vedení</t>
  </si>
  <si>
    <t>96</t>
  </si>
  <si>
    <t>Bourání konstrukcí</t>
  </si>
  <si>
    <t>99</t>
  </si>
  <si>
    <t>Staveništní přesun hmot</t>
  </si>
  <si>
    <t>711</t>
  </si>
  <si>
    <t>Izolace proti vodě</t>
  </si>
  <si>
    <t>722</t>
  </si>
  <si>
    <t>Vnitřní vodovod</t>
  </si>
  <si>
    <t>762</t>
  </si>
  <si>
    <t>Konstrukce tesařské</t>
  </si>
  <si>
    <t>767</t>
  </si>
  <si>
    <t>Konstrukce zámečnické</t>
  </si>
  <si>
    <t>771</t>
  </si>
  <si>
    <t>Podlahy z dlaždic a obklady</t>
  </si>
  <si>
    <t>776</t>
  </si>
  <si>
    <t>Podlahy povlakové</t>
  </si>
  <si>
    <t>783</t>
  </si>
  <si>
    <t>Nátěry</t>
  </si>
  <si>
    <t>M21</t>
  </si>
  <si>
    <t>Elektromontáže</t>
  </si>
  <si>
    <t>M35</t>
  </si>
  <si>
    <t>Montáže čerpadel, kompresorů</t>
  </si>
  <si>
    <t>M99</t>
  </si>
  <si>
    <t>Ostatní práce "M"</t>
  </si>
  <si>
    <t>D96</t>
  </si>
  <si>
    <t>Přesuny suti a vybouraných hmot</t>
  </si>
  <si>
    <t>PSU</t>
  </si>
  <si>
    <t>Zadavatel při zpracování zadávací dokumentace a položkového rozpočtu včetně projektové dokumentace</t>
  </si>
  <si>
    <t xml:space="preserve">postupoval v souladu se základními zásadami zadávacího řízení dle § 6 ZZVZ a s maximální snahou </t>
  </si>
  <si>
    <t xml:space="preserve">na vymezení technických standardů stavebních prací, jejichž splnění požaduje. </t>
  </si>
  <si>
    <t>Vzhledem k tomu, že běžně používané cenové soustavy mají ve svých databázích definovány i položky,</t>
  </si>
  <si>
    <t xml:space="preserve">u nichž je v textu použit i popis a označení reprezentativního materiálu, umožňuje zadavatel v takovém případě použít </t>
  </si>
  <si>
    <t xml:space="preserve">pro plnění veřejné zakázky i jiných, kvalitativně a technicky obdobných řešení, pokud zadávací podmínky </t>
  </si>
  <si>
    <t>výslovně nestanoví z objektivních důvodů jinak.</t>
  </si>
  <si>
    <t xml:space="preserve">Položkový rozpočet </t>
  </si>
  <si>
    <t>S:</t>
  </si>
  <si>
    <t>O:</t>
  </si>
  <si>
    <t>R: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</si>
  <si>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</si>
  <si>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</si>
  <si>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</si>
  <si>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</si>
  <si>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</si>
  <si>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</si>
  <si>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</si>
  <si>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</si>
  <si>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</si>
  <si>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</si>
  <si>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</si>
  <si>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</si>
  <si>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</si>
  <si>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</si>
  <si>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</si>
  <si>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</si>
  <si>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</si>
  <si>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</si>
  <si>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</si>
  <si>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</si>
  <si>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</si>
  <si>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</si>
  <si>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</si>
  <si>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</si>
  <si>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</si>
  <si>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</si>
  <si>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</si>
  <si>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</si>
  <si>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</si>
  <si>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162701105R00</t>
  </si>
  <si>
    <t>Vodorovné přemístění výkopku Vodorovné přemístění výkopku z hor.1-4 do 10000 m</t>
  </si>
  <si>
    <t>m3</t>
  </si>
  <si>
    <t>800-1</t>
  </si>
  <si>
    <t>RTS 19/ I</t>
  </si>
  <si>
    <t>Práce</t>
  </si>
  <si>
    <t>POL1_</t>
  </si>
  <si>
    <t>po suchu, bez naložení výkopku, avšak se složením bez rozhrnutí, zpáteční cesta vozidla.</t>
  </si>
  <si>
    <t>SPI</t>
  </si>
  <si>
    <t>příjezd na staveniště a zařízení staveniště : 0,05*(4,0*50,0+5,0*15,0)</t>
  </si>
  <si>
    <t>VV</t>
  </si>
  <si>
    <t>167101101R00</t>
  </si>
  <si>
    <t>Nakládání, skládání, překládání neulehlého výkopku nakládání výkopku_x000D_
 Nakládání výkopku z hor.1-4 v množství do 100 m3</t>
  </si>
  <si>
    <t>181301101R00</t>
  </si>
  <si>
    <t>Rozprostření a urovnání ornice v rovině Rozprostření ornice, rovina, tl. do 10 cm do 500m2</t>
  </si>
  <si>
    <t>m2</t>
  </si>
  <si>
    <t>s případným nutným přemístěním hromad nebo dočasných skládek na místo potřeby ze vzdálenosti do 30 m, v rovině nebo ve svahu do 1 : 5,</t>
  </si>
  <si>
    <t>příjezd na staveniště a zařízení staveniště : 4,0*50,0+5,0*15,0</t>
  </si>
  <si>
    <t>180400120RA0</t>
  </si>
  <si>
    <t>Založení trávníku parkového,rovina,s odplevelením</t>
  </si>
  <si>
    <t>Agregovaná položka</t>
  </si>
  <si>
    <t>POL2_</t>
  </si>
  <si>
    <t>Včetně přesunu hmot, prvního pokosení, naložení odpadu a odvezení do 20 km, se složením.</t>
  </si>
  <si>
    <t>POP</t>
  </si>
  <si>
    <t>10364200R</t>
  </si>
  <si>
    <t>Ornice pro pozemkové úpravy</t>
  </si>
  <si>
    <t>SPCM</t>
  </si>
  <si>
    <t>Specifikace</t>
  </si>
  <si>
    <t>POL3_</t>
  </si>
  <si>
    <t>005111020R</t>
  </si>
  <si>
    <t>Vytyčení stavby</t>
  </si>
  <si>
    <t>Soubor</t>
  </si>
  <si>
    <t>Indiv</t>
  </si>
  <si>
    <t>VRN</t>
  </si>
  <si>
    <t>POL99_8</t>
  </si>
  <si>
    <t>Geodetické zaměření rohů stavby, stabilizace bodů a sestavení laviček.</t>
  </si>
  <si>
    <t>Vyhotovení protokolu o vytyčení stavby se seznamem souřadnic vytyčených bodů a jejich polohopisnými (S-JTSK) a výškopisnými (Bpv) hodnotami.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</si>
  <si>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</si>
  <si>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</si>
  <si>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</si>
  <si>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005121010R</t>
  </si>
  <si>
    <t>Vybudování zařízení staveniště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</si>
  <si>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</si>
  <si>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</si>
  <si>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</si>
  <si>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</si>
  <si>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</si>
  <si>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</si>
  <si>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</si>
  <si>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005124010R</t>
  </si>
  <si>
    <t>Koordinační činnost</t>
  </si>
  <si>
    <t>Koordinace stavebních a technologických dodávek stavby.</t>
  </si>
  <si>
    <t>004111010R</t>
  </si>
  <si>
    <t xml:space="preserve">Průzkumné práce </t>
  </si>
  <si>
    <t>Náklady na provedení zkoušek zhutnění podloží.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</si>
  <si>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</si>
  <si>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</si>
  <si>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</si>
  <si>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005241010R</t>
  </si>
  <si>
    <t xml:space="preserve">Dokumentace skutečného provedení </t>
  </si>
  <si>
    <t>005241020R</t>
  </si>
  <si>
    <t xml:space="preserve">Geodetické zaměření skutečného provedení  </t>
  </si>
  <si>
    <t>Náklady na provedení skutečného zaměření stavby v rozsahu nezbytném.</t>
  </si>
  <si>
    <t>SUM</t>
  </si>
  <si>
    <t>END</t>
  </si>
  <si>
    <t>122201102R00</t>
  </si>
  <si>
    <t>Odkopávky a  prokopávky nezapažené v hornině 3_x000D_
 přes 100 do 1 000 m3</t>
  </si>
  <si>
    <t>s přehozením výkopku na vzdálenost do 3 m nebo s naložením na dopravní prostředek,</t>
  </si>
  <si>
    <t>stávající ornice : 0,34*(12,05*5,65+12,0*5,65+12,2*11,75+12,05*5,7+12,0*5,7)</t>
  </si>
  <si>
    <t>122201109R00</t>
  </si>
  <si>
    <t>Odkopávky a  prokopávky nezapažené v hornině 3_x000D_
 příplatek k cenám za lepivost horniny</t>
  </si>
  <si>
    <t>stávající ornice : 0,34*(12,05*5,65+12,0*5,65+12,2*11,75+12,05*5,7+12,0*5,7)*0,5</t>
  </si>
  <si>
    <t>122202201R00</t>
  </si>
  <si>
    <t>Odkopávky a prokopávky pro silnice v hornině 3 do 100 m3</t>
  </si>
  <si>
    <t>s přemístěním výkopku v příčných profilech na vzdálenost do 15 m nebo s naložením na dopravní prostředek.</t>
  </si>
  <si>
    <t>pigmentovaný beton : 0,14*185</t>
  </si>
  <si>
    <t>mlat pojížděný : 0,06*125</t>
  </si>
  <si>
    <t>122202209R00</t>
  </si>
  <si>
    <t>Odkopávky a prokopávky pro silnice v hornině 3 příplatek za lepivost horniny</t>
  </si>
  <si>
    <t>pigmentovaný beton : 0,14*185*0,5</t>
  </si>
  <si>
    <t>mlat pojížděný : 0,06*125*0,5</t>
  </si>
  <si>
    <t>131201110R00</t>
  </si>
  <si>
    <t>Hloubení nezapažených jam a zářezů do 50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</si>
  <si>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</si>
  <si>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jáma na pódium a sedáky : 0,04*(13,0*15,29)</t>
  </si>
  <si>
    <t>131201119R00</t>
  </si>
  <si>
    <t xml:space="preserve">Hloubení nezapažených jam a zářezů příplatek za lepivost, v hornině 3,  </t>
  </si>
  <si>
    <t>jáma na pódium a sedáky : 0,04*(13,0*15,29)*0,5</t>
  </si>
  <si>
    <t>132201110R00</t>
  </si>
  <si>
    <t>Hloubení rýh šířky do 60 cm do 50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</si>
  <si>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</si>
  <si>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pásy podium+boční stěny : 0,6*0,95*(8,63*2+1,46*2+12,0)+0,6*0,4*(5,0*2+12,0)</t>
  </si>
  <si>
    <t>pásy sedáky : 0,6*0,85*(5,2*2)+0,6*0,675*(5,2*2)+0,6*0,5*(5,2*2)</t>
  </si>
  <si>
    <t>132201119R00</t>
  </si>
  <si>
    <t xml:space="preserve">Hloubení rýh šířky do 60 cm příplatek za lepivost, v hornině 3,  </t>
  </si>
  <si>
    <t>pásy podium+boční stěny : (0,6*0,95*(8,63*2+1,46*2+12,0)+0,6*0,4*(5,0*2+12,0))*0,5</t>
  </si>
  <si>
    <t>pásy sedáky : (0,6*0,85*(5,2*2)+0,6*0,675*(5,2*2)+0,6*0,5*(5,2*2))*0,5</t>
  </si>
  <si>
    <t>Vodorovné přemístění výkopku z horniny 1 až 4, na vzdálenost přes 9 000  do 10 000 m</t>
  </si>
  <si>
    <t>násypy pod ZP : -58,6</t>
  </si>
  <si>
    <t>- pásy podium+boční stěny - obsyp : -(0,2*0,85*(8,63*2+1,46*2+12,0)+0,2*0,3*(5,0*2+12,0))</t>
  </si>
  <si>
    <t>- pásy sedáky - obsyp : -(0,1*0,75*(5,2*2)+0,1*0,575*(5,2*2)+0,1*0,4*(5,2*2))</t>
  </si>
  <si>
    <t>171101103R00</t>
  </si>
  <si>
    <t>Uložení sypaniny do násypů zhutněných s uzavřením povrchu násypu z hornin soudržných s předepsanou mírou zhutnění v procentech výsledků zkoušek Proctor-Standard							_x000D_
							_x000D_
 přes 96 do 100 % PS</t>
  </si>
  <si>
    <t>s rozprostřením sypaniny ve vrstvách a s hrubým urovnáním,</t>
  </si>
  <si>
    <t>mlat pochůzí : 0,1*470</t>
  </si>
  <si>
    <t>štěrkové doskočiště : 0,04*290</t>
  </si>
  <si>
    <t>171201201R00</t>
  </si>
  <si>
    <t>Uložení sypaniny na dočasnou skládku tak, že na 1 m2 plochy připadá přes 2 m3 výkopku nebo ornice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</si>
  <si>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</si>
  <si>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</si>
  <si>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</si>
  <si>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</si>
  <si>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pásy podium+boční stěny - obsyp : 0,2*0,85*(8,63*2+1,46*2+12,0)+0,2*0,3*(5,0*2+12,0)</t>
  </si>
  <si>
    <t>pásy sedáky - obsyp : 0,1*0,75*(5,2*2)+0,1*0,575*(5,2*2)+0,1*0,4*(5,2*2)</t>
  </si>
  <si>
    <t>181101102R00</t>
  </si>
  <si>
    <t>Úprava pláně v zářezech v hornině 1 až 4, se zhutněním</t>
  </si>
  <si>
    <t>vyrovnáním výškových rozdílů, ploch vodorovných a ploch do sklonu 1 : 5.</t>
  </si>
  <si>
    <t>185+470+125+290+480</t>
  </si>
  <si>
    <t>199000001R00</t>
  </si>
  <si>
    <t>Poplatky za skládku ornice</t>
  </si>
  <si>
    <t>stávající ornice : 0,34*(12,05*5,65+12,0*5,65+12,2*11,75+12,05*5,7+12,0*5,7)*1,6</t>
  </si>
  <si>
    <t>199000005R00</t>
  </si>
  <si>
    <t>Poplatky za skládku zeminy 1- 4</t>
  </si>
  <si>
    <t>t</t>
  </si>
  <si>
    <t>151,97275*1,6</t>
  </si>
  <si>
    <t>273313311R00</t>
  </si>
  <si>
    <t>Beton základových desek prostý třídy C 8/10</t>
  </si>
  <si>
    <t>801-1</t>
  </si>
  <si>
    <t>dodávka a uložení betonu do připravené konstrukce,</t>
  </si>
  <si>
    <t>pásy podium+boční stěny : (0,6*0,1*(8,63*2+1,46*2+12,0)+0,6*0,1*(5,0*2+12,0))*1,1</t>
  </si>
  <si>
    <t>pásy sedáky : (0,6*0,1*(5,2*2)+0,6*0,1*(5,2*2)+0,6*0,1*(5,2*2))*1,1</t>
  </si>
  <si>
    <t>273351215R00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</si>
  <si>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</si>
  <si>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</si>
  <si>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Pigmentovaný beton : 0,18*(13,1*4+12,0*13+10,7*4+17,15+5,3+5,25+1,8+9,5+5,25+1,8+9,5+5,25+17,1+5,25+5,25)</t>
  </si>
  <si>
    <t>273351216R00</t>
  </si>
  <si>
    <t>Bednění stěn základových desek odstranění</t>
  </si>
  <si>
    <t>Včetně očištění, vytřídění a uložení bednicího materiálu.</t>
  </si>
  <si>
    <t>289971212R00</t>
  </si>
  <si>
    <t>Zřízení vrstvy z geotextilie na upraveném povrchu sklon do 1:5, šířka přes 3 do 6 m</t>
  </si>
  <si>
    <t>800-2</t>
  </si>
  <si>
    <t>mlat pochůzí : 470</t>
  </si>
  <si>
    <t>mlat pojížděný : 125</t>
  </si>
  <si>
    <t>štěrkové doskočiště : 290</t>
  </si>
  <si>
    <t>713131130R00</t>
  </si>
  <si>
    <t>Montáž tepelné izolace stěn vložením do nosné rámové konstrukce</t>
  </si>
  <si>
    <t>800-713</t>
  </si>
  <si>
    <t>Pigmentovaný beton - dilatace stáv konstr : 0,18*(12,8+0,6*2+0,4*6)</t>
  </si>
  <si>
    <t>283759201R</t>
  </si>
  <si>
    <t>deska izolační EPS 70 F; pěnový polystyren; povrch hladký; rovná hrana; tl. 30,0 mm; součinitel tepelné vodivosti 0,038 W/mK; R = 0,789 m2K/W; obj. hmotnost 17,00 kg/m3</t>
  </si>
  <si>
    <t>Pigmentovaný beton - dilatace stáv konstr : 0,18*(12,8+0,6*2+0,4*6)*1,2</t>
  </si>
  <si>
    <t>69366198R</t>
  </si>
  <si>
    <t>geotextilie PP; funkce separační, ochranná, výztužná, filtrační; plošná hmotnost 300 g/m2; zpevněná oboustranně</t>
  </si>
  <si>
    <t>mlat pochůzí : 470*1,1</t>
  </si>
  <si>
    <t>mlat pojížděný : 125*1,1</t>
  </si>
  <si>
    <t>štěrkové doskočiště : 290*1,1</t>
  </si>
  <si>
    <t>311321824R00</t>
  </si>
  <si>
    <t>Beton nadzákladových zdí železový pohledový třídy PB 2 v přírodní barvě drtí a přísad z betonu třídy C20/25</t>
  </si>
  <si>
    <t>nosných, výplňových, obkladových, půdních, štítových, poprsních apod. (bez výztuže), s pomocným lešením o výšce podlahy do 1900 mm a pro zatížení 1,5 kPa,</t>
  </si>
  <si>
    <t>pásy podium+boční stěny : (0,4*1,25*8,63*2+0,4*1,46*1,46*2+0,4*1,01*5,0*2+0,3*1,0*12,0+0,3*0,91*12,0)*1,05</t>
  </si>
  <si>
    <t>pásy sedáky : 0,4*1,15*(5,2*2*3)*1,05</t>
  </si>
  <si>
    <t>schody a deska pódia : (0,25*0,35*12,0*2+0,15*5,26*12,0+2)*1,05</t>
  </si>
  <si>
    <t>311351805R00</t>
  </si>
  <si>
    <t>Bednění nadzákladových zdí oboustranné za každou stranu pro beton pohledový, zřízení</t>
  </si>
  <si>
    <t>RTS 17/ I</t>
  </si>
  <si>
    <t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t>
  </si>
  <si>
    <t>pásy podium+boční stěny : 2*(0,4*1,25+8,63*1,25)+2*(0,4*0,21+0,4*1,46+1,46*1,46)+2*(0,4*1,01+5,0*1,01)+2*(1,0*12,0)+2*(0,91*12,0)</t>
  </si>
  <si>
    <t>pásy sedáky : 6*(1,15*(0,4*2+5,2*2))</t>
  </si>
  <si>
    <t>schody a deska pódia : 0,152*12,0*3+0,105*12,0</t>
  </si>
  <si>
    <t>311351806R00</t>
  </si>
  <si>
    <t>Bednění nadzákladových zdí oboustranné za každou stranu pro beton pohledový, odstranění</t>
  </si>
  <si>
    <t>311351901R00</t>
  </si>
  <si>
    <t>Bednění nadzákladových zdí bednění otvoru plochy do 0,5 m2</t>
  </si>
  <si>
    <t>kus</t>
  </si>
  <si>
    <t>311362021R00</t>
  </si>
  <si>
    <t>Výztuž nadzákladových zdí ze svařovaných sítí</t>
  </si>
  <si>
    <t>včetně distančních prvků</t>
  </si>
  <si>
    <t>120 kg/m3 : 51,629844*0,12</t>
  </si>
  <si>
    <t>113106121R00</t>
  </si>
  <si>
    <t>Rozebrání komunikací pro pěší s jakýmkoliv ložem a výplní spár_x000D_
 z betonových nebo kameninových dlaždic nebo tvarovek</t>
  </si>
  <si>
    <t>822-1</t>
  </si>
  <si>
    <t>s přemístěním hmot na skládku na vzdálenost do 3 m nebo s naložením na dopravní prostředek</t>
  </si>
  <si>
    <t>113107605R00</t>
  </si>
  <si>
    <t>Odstranění podkladů nebo krytů z kameniva hrubého drceného, v ploše jednotlivě nad 50 m2, tloušťka vrstvy 50 mm</t>
  </si>
  <si>
    <t>113107615R00</t>
  </si>
  <si>
    <t>Odstranění podkladů nebo krytů z kameniva hrubého drceného, v ploše jednotlivě nad 50 m2, tloušťka vrstvy 150 mm</t>
  </si>
  <si>
    <t>1100+120</t>
  </si>
  <si>
    <t>113108407R00</t>
  </si>
  <si>
    <t>Odstranění podkladů nebo krytů živičných, v ploše jednotlivě nad 50 m2, tloušťka vrstvy 70 mm</t>
  </si>
  <si>
    <t>113109412R00</t>
  </si>
  <si>
    <t>Odstranění podkladů nebo krytů z betonu prostého, v ploše jednotlivě nad 50 m2, tloušťka vrstvy 120 mm</t>
  </si>
  <si>
    <t>113201111R00</t>
  </si>
  <si>
    <t>Vytrhání obrub chodníkových ležatých</t>
  </si>
  <si>
    <t>m</t>
  </si>
  <si>
    <t>s vybouráním lože, s přemístěním hmot na skládku na vzdálenost do 3 m nebo naložením na dopravní prostředek</t>
  </si>
  <si>
    <t>12,05*2+5,65*2+12,02+5,65*2+12,2*2+11,75*2+12,05*2+5,7*2+12,0*2+5,7*2</t>
  </si>
  <si>
    <t>564211111R00</t>
  </si>
  <si>
    <t>Podklad nebo podsyp ze štěrkopísku tloušťka po zhutnění 50 mm</t>
  </si>
  <si>
    <t>s rozprostřením, vlhčením a zhutněním</t>
  </si>
  <si>
    <t>Pigmentovaný beton : 185*1,1</t>
  </si>
  <si>
    <t>564251111R00</t>
  </si>
  <si>
    <t>Podklad nebo podsyp ze štěrkopísku tloušťka po zhutnění 150 mm</t>
  </si>
  <si>
    <t>podium : 0,15*(4,6*12,0)</t>
  </si>
  <si>
    <t>564581111R00</t>
  </si>
  <si>
    <t>Zřízení podkladu nebo podsypu ze sypaniny tloušťka po zhutnění 300 mm</t>
  </si>
  <si>
    <t>564831111R00</t>
  </si>
  <si>
    <t>Podklad ze štěrkodrti s rozprostřením a zhutněním frakce 0-63 mm, tloušťka po zhutnění 100 mm</t>
  </si>
  <si>
    <t>564831111RT2</t>
  </si>
  <si>
    <t>Podklad ze štěrkodrti s rozprostřením a zhutněním frakce 0-32 mm, tloušťka po zhutnění 100 mm</t>
  </si>
  <si>
    <t>Pigmentovaný beton : 185*1,2</t>
  </si>
  <si>
    <t>564851111R00</t>
  </si>
  <si>
    <t>Podklad ze štěrkodrti s rozprostřením a zhutněním frakce 0-63 mm, tloušťka po zhutnění 150 mm</t>
  </si>
  <si>
    <t>pódium : 5,86*12,0</t>
  </si>
  <si>
    <t>564851113R00</t>
  </si>
  <si>
    <t>Podklad ze štěrkodrti s rozprostřením a zhutněním frakce 0-63 mm, tloušťka po zhutnění 170 mm</t>
  </si>
  <si>
    <t>564861111R00</t>
  </si>
  <si>
    <t>Podklad ze štěrkodrti s rozprostřením a zhutněním frakce 0-63 mm, tloušťka po zhutnění 200 mm</t>
  </si>
  <si>
    <t>597101111RT1</t>
  </si>
  <si>
    <t>Montáž odvodňovacího žlabu z polymerbetonu včetně betonového lože C 12/15, zatížení A 15 kN</t>
  </si>
  <si>
    <t>2*12,0</t>
  </si>
  <si>
    <t>564922105RX1</t>
  </si>
  <si>
    <t>Mlatový kryt z mech.zpevněného kameniva tl. 10 cm</t>
  </si>
  <si>
    <t>564922105RX2</t>
  </si>
  <si>
    <t>Mlatový kryt z mech.zpevněného kameniva tl. 18 cm</t>
  </si>
  <si>
    <t>581131113RX1</t>
  </si>
  <si>
    <t>Pigmentovaný beton C30/37 XF4 tl. 18 cm, vyztuž ocelovými vlákny 20 kg/m3, přesná specifikace dle PD</t>
  </si>
  <si>
    <t>Pigmentovaný beton : 185</t>
  </si>
  <si>
    <t>553962030R</t>
  </si>
  <si>
    <t>stěna čelní pro polymerbetonový žlab; š. žlabu 13,0 cm</t>
  </si>
  <si>
    <t>Kalkul</t>
  </si>
  <si>
    <t>553962035R</t>
  </si>
  <si>
    <t>čelo žlabu s nátrubkem; š žlabu 130 mm</t>
  </si>
  <si>
    <t>58333664X</t>
  </si>
  <si>
    <t>Kamenivo  těžené frakce 2-8 kačírek praný</t>
  </si>
  <si>
    <t>štěrkové doskočiště : 0,3*290*1,05</t>
  </si>
  <si>
    <t>592278000R</t>
  </si>
  <si>
    <t>žlab odvodňovací polymerický beton; s předformovaným odtokem do dna; l = 1 000,0 mm; š = 100 mm; h = 110,0 mm; rošt ocelový můstkový rošt; zatížení A 15</t>
  </si>
  <si>
    <t>2*12</t>
  </si>
  <si>
    <t>622901112R00</t>
  </si>
  <si>
    <t>Ubroušení výstupků betonu po odbednění Ubroušení výstupků betonu po odbednění stěn</t>
  </si>
  <si>
    <t>do roviny povrchu, s případným ojedinělým zahlazením míst cementovou maltou,</t>
  </si>
  <si>
    <t>pásy podium+boční stěny : 0,4*(15,09*2+0,21*2*2)+0,1*(15,09*2+0,21*2*2)+0,5*(8,63*2)+2*(0,3*0,456+0,3*0,304+0,3*0,152+0,3*0,105)</t>
  </si>
  <si>
    <t>pásy sedáky : 6*(0,35*5,0+0,4*(0,4*2+5,0*2))</t>
  </si>
  <si>
    <t>schody a deska pódia : 0,152*12,0*4+0,105*12,0*2+6,46*12,0</t>
  </si>
  <si>
    <t>624472615R00</t>
  </si>
  <si>
    <t>Vyspravení vnějších betonových a železobetonových konstrukcí a panelů lokální oprava speciální maltou - vyčištění prohlubně vymetením, nátěr plochy adhezním můstkem, zaplnění prohlubně výplňovou maltou tloušťka 15 mm, opravovaná plocha přes 0,5 do 1 m2</t>
  </si>
  <si>
    <t>801-4</t>
  </si>
  <si>
    <t>schody : 0,18*0,72+,38*5,145+0,2*0,87+0,72*5,265+0,345*7,685+0,61*7,858+0,805*7,685+0,72*5,4+0,33*0,585+0,695*5,275+0,18*0,87+0,4*5,11+0,18*7,6</t>
  </si>
  <si>
    <t>sokl schodiště : 0,3*(36,592+0,65*2)</t>
  </si>
  <si>
    <t>211971110R00</t>
  </si>
  <si>
    <t xml:space="preserve">Zřízení opláštění odvod. žeber z geotextilie o sklonu do 1:2,5,  </t>
  </si>
  <si>
    <t>v rýze nebo v zářezu se stěnami,</t>
  </si>
  <si>
    <t>drenáže : (3*12,5)*(0,3*4)</t>
  </si>
  <si>
    <t>212312111R00</t>
  </si>
  <si>
    <t>Lože pro trativody z betonu prostého</t>
  </si>
  <si>
    <t>Včetně vyčištění dna rýh.</t>
  </si>
  <si>
    <t>drenáže : (3*12,5)*(0,3*0,05)</t>
  </si>
  <si>
    <t>212561111R00</t>
  </si>
  <si>
    <t>Výplň trativodů kamenivem hrubým drceným, frakce 4-16 mm</t>
  </si>
  <si>
    <t>do rýh bez zhutnění s úpravou povrchu výplně,</t>
  </si>
  <si>
    <t>drenáže : (3*12,5)*(0,3*0,3)</t>
  </si>
  <si>
    <t>871318111R00</t>
  </si>
  <si>
    <t>Kladení drenážního potrubí z plastických hmot</t>
  </si>
  <si>
    <t>drenáže : 3*12,5</t>
  </si>
  <si>
    <t>28611222.AR</t>
  </si>
  <si>
    <t>trubka plastová drenážní PVC; ohebná; perforovaná po celém obvodu; DN 80,0 mm</t>
  </si>
  <si>
    <t>drenáže : 3*12,5*1,1</t>
  </si>
  <si>
    <t>drenáže : (3*12,5)*(0,3*4)*1,1</t>
  </si>
  <si>
    <t>965048230R00</t>
  </si>
  <si>
    <t>Dočištění povrchu po vybourání dlažeb do cementové malty, plochy do 30%</t>
  </si>
  <si>
    <t>801-3</t>
  </si>
  <si>
    <t>965081813RT2</t>
  </si>
  <si>
    <t>Bourání podlah z dlaždic teracových, tloušťky do 30 mm, plochy přes 1 m2</t>
  </si>
  <si>
    <t>bez podkladního lože, s jakoukoliv výplní spár</t>
  </si>
  <si>
    <t>978015291R00</t>
  </si>
  <si>
    <t>Otlučení omítek vápenných nebo vápenocementových vnějších s vyškrabáním spár, s očištěním zdiva_x000D_
 1. až 4. stupni složitosti, v rozsahu do 100 %</t>
  </si>
  <si>
    <t>967042714X00</t>
  </si>
  <si>
    <t>Odsekání podlahy plošné z betonu tl. 30 cm</t>
  </si>
  <si>
    <t>2,1*1,0</t>
  </si>
  <si>
    <t>998235011R00</t>
  </si>
  <si>
    <t>Přesun hmot pro nástupiště a rampy přesun hmot pro nástupiště a rampy</t>
  </si>
  <si>
    <t>823-1</t>
  </si>
  <si>
    <t>Přesun hmot</t>
  </si>
  <si>
    <t>POL7_</t>
  </si>
  <si>
    <t>a rampy ostatní jakéhokoliv rozsahu</t>
  </si>
  <si>
    <t>711823121RT4</t>
  </si>
  <si>
    <t>Ochrana konstrukcí nopovou fólií Montáž nopové fólie svisle, včetně dodávky fólie (např. GUTTABETA N*)</t>
  </si>
  <si>
    <t>800-711</t>
  </si>
  <si>
    <t>1,0*(15,09*2)+0,5*(8,63*2+12,0*2)</t>
  </si>
  <si>
    <t>711823129RT3</t>
  </si>
  <si>
    <t>Ochrana konstrukcí nopovou fólií Montáž ukončovací lišty k nopové fólii, včetně dodávky lišty (např. GUTTABETA T20*)</t>
  </si>
  <si>
    <t>15,09*2+8,63*2+12,0*2</t>
  </si>
  <si>
    <t>998711101R00</t>
  </si>
  <si>
    <t>Přesun hmot pro izolace proti vodě Přesun hmot pro izolace proti vodě, výšky do 6 m</t>
  </si>
  <si>
    <t>50 m vodorovně měřeno od těžiště půdorysné plochy skládky do těžiště půdorysné plochy objektu</t>
  </si>
  <si>
    <t>762523108R00</t>
  </si>
  <si>
    <t>Položení podlah montáž_x000D_
 Položení podlah hoblovaných na sraz z fošen</t>
  </si>
  <si>
    <t>800-762</t>
  </si>
  <si>
    <t>sedací zídky - latě 40x40 mm : 8*(0,04*4,0*14)</t>
  </si>
  <si>
    <t>pódium - fošna 150x60 mm : 4,66*12,0</t>
  </si>
  <si>
    <t>sedáky schody - latě 40x40 mm : 3*(0,04*4,0*14)</t>
  </si>
  <si>
    <t>762595000R00</t>
  </si>
  <si>
    <t>Spojovací a ochranné prostředky hřebíky, vruty, impregnace</t>
  </si>
  <si>
    <t>sedací zídky - latě 40x40 mm : (0,04*0,04*8*(4,0*14))</t>
  </si>
  <si>
    <t>pódium - fošna 150x60 mm : (0,06*4,66*12,0)</t>
  </si>
  <si>
    <t>sedáky schody - latě 40x40 mm : (0,04*0,04*3*(4,0*14))</t>
  </si>
  <si>
    <t>762712110R00</t>
  </si>
  <si>
    <t>Prostorové vázané konstrukce z řeziva montáž Montáž vázaných konstrukcí hraněných do 120 cm2</t>
  </si>
  <si>
    <t>včetně vyvrtání děr, osazení svorníků a dotažení rektifikačních článků.</t>
  </si>
  <si>
    <t>pódium rošt - trám 100x100 mm : 11,8*8+4,66*2+0,56*2</t>
  </si>
  <si>
    <t>762795000R00</t>
  </si>
  <si>
    <t>Spojovací a ochranné prostředky Spojovací prostředky pro vázané konstrukce</t>
  </si>
  <si>
    <t>pódium rošt - trám 100x100 mm : 0,1*0,1*(11,8*8+4,66*2+0,56*2)</t>
  </si>
  <si>
    <t>6055X</t>
  </si>
  <si>
    <t>Řezivo akátové</t>
  </si>
  <si>
    <t>sedací zídky - latě 40x40 mm : (0,04*0,04*8*(4,0*14))*1,1</t>
  </si>
  <si>
    <t>pódium - fošna 150x60 mm : (0,06*4,66*12,0)*1,1</t>
  </si>
  <si>
    <t>pódium rošt - trám 100x100 mm : 0,1*0,1*(11,8*8+4,66*2+0,56*2)*1,1</t>
  </si>
  <si>
    <t>sedáky schody - latě 40x40 mm : (0,04*0,04*3*(4,0*14))*1,1</t>
  </si>
  <si>
    <t>998762102R00</t>
  </si>
  <si>
    <t>Přesun hmot pro konstrukce tesařské Přesun hmot pro tesařské konstrukce, výšky do 12 m</t>
  </si>
  <si>
    <t>50 m vodorovně</t>
  </si>
  <si>
    <t>767990010RAX</t>
  </si>
  <si>
    <t>Atypické ocelové konstrukce, do 5 kg/kus</t>
  </si>
  <si>
    <t>kg</t>
  </si>
  <si>
    <t>Výroba a montáž, včetně materiálu, povrchové úpravy žárovým zinkováním a spojovacího mateiálu.</t>
  </si>
  <si>
    <t>kotvící prvek akátové lavice - sedáku : 3,2*5*8</t>
  </si>
  <si>
    <t>mechanizmus otevírání pódia k elektru : 4,8*2</t>
  </si>
  <si>
    <t>kotvící prvek akátové lavice - sedáku schody : 3,2*5*3</t>
  </si>
  <si>
    <t>771101210RT1</t>
  </si>
  <si>
    <t>Příprava podkladu pod dlažby Penetrace podkladu pod dlažby, penetrační nátěr (např. Primer G*)</t>
  </si>
  <si>
    <t>800-771</t>
  </si>
  <si>
    <t>POL1_7</t>
  </si>
  <si>
    <t>771578011RT3</t>
  </si>
  <si>
    <t>Montáž podlah vnitřních z dlaždic keramických Zvláštní úpravy spár Spára podlaha - stěna, silikonem, (např. Mapesil AC (fa Mapei)*)</t>
  </si>
  <si>
    <t>vč. dodávky a montáže silikonu.</t>
  </si>
  <si>
    <t>0,18+0,72+0,2+5,145+0,2+0,87+0,54+5,265+0,38+0,59+0,380+0,345+0,425+4,705+0,425+0,345+0,38+0,61+0,38+5,4+0,38+0,585+0,38+5,275+0,515+0,87+0,22+5,11+0,22+0,76+0,18+7,685</t>
  </si>
  <si>
    <t>771577131RS2</t>
  </si>
  <si>
    <t xml:space="preserve">Hrany schodů, dilatační, koutové, ukončovací a přechodové profily profily hran schodů nerez, hrany schodů, upevnění do maltovéo lože, výška profilu 10 mm,  </t>
  </si>
  <si>
    <t>36,592+0,3*2+7,685</t>
  </si>
  <si>
    <t>771775109R00</t>
  </si>
  <si>
    <t>Montáž podlah vnějších z dlaždic keramických 30 x 30 cm, režných nebo glazovaných, hladkých, kladených do flexibilního tmele</t>
  </si>
  <si>
    <t>597642031R</t>
  </si>
  <si>
    <t>dlažba keramická š = 300 mm; l = 300 mm; h = 9,0 mm; protiskluzová úprava; pro interiér i exteriér</t>
  </si>
  <si>
    <t>42,364*1,1</t>
  </si>
  <si>
    <t>998771101R00</t>
  </si>
  <si>
    <t>Přesun hmot pro podlahy z dlaždic v objektech výšky do 6 m</t>
  </si>
  <si>
    <t>776972328R00</t>
  </si>
  <si>
    <t>Čisticí zóny a rohože vstupní rohož, z pružných gumových vlnovek přinýtovaných k hliníkovým páskům, tloušťky 28 nebo 18 mm</t>
  </si>
  <si>
    <t>800-775</t>
  </si>
  <si>
    <t>776976101R00</t>
  </si>
  <si>
    <t xml:space="preserve">Čisticí zóny a rohože rám z profilu L, z hliníku,  </t>
  </si>
  <si>
    <t xml:space="preserve">m     </t>
  </si>
  <si>
    <t>2,1*2+1,0*2</t>
  </si>
  <si>
    <t>998776101R00</t>
  </si>
  <si>
    <t>Přesun hmot pro podlahy povlakové v objektech výšky do 6 m</t>
  </si>
  <si>
    <t>vodorovně do 50 m</t>
  </si>
  <si>
    <t>783222921RT2</t>
  </si>
  <si>
    <t>Údržba nátěrů doplňkových konstrukcí, syntetické dvojnásobné, kovářská barva</t>
  </si>
  <si>
    <t>800-783</t>
  </si>
  <si>
    <t>na vzduchu schnoucích</t>
  </si>
  <si>
    <t>stávající ocelová brána : 20,0</t>
  </si>
  <si>
    <t>stávající madla + sloupky : 5,0</t>
  </si>
  <si>
    <t>783612100R00</t>
  </si>
  <si>
    <t>Nátěry truhlářských výrobků olejové dvojnásobné</t>
  </si>
  <si>
    <t>sedací zídky - latě 40x40 mm : (0,04*4)*8*(4,0*14)*1,1</t>
  </si>
  <si>
    <t>pódium - fošna 150x60 mm : 2*(4,66*12,0*2)*1,2</t>
  </si>
  <si>
    <t>pódium rošt - trám 100x100 mm : (0,1*4)*(11,8*8+4,66*2+0,56*2)*1,1</t>
  </si>
  <si>
    <t>M990001</t>
  </si>
  <si>
    <t>Demontáž/odstranění stávajícího mobiliáře, herních prvků a betonových truhlíků</t>
  </si>
  <si>
    <t xml:space="preserve">hod   </t>
  </si>
  <si>
    <t>Odstranění a likvidace 8 ks betonových květináčů. Přesun 5ks stávajících dětských herních prvků a 7ks stolů a 10 ks laviček na dvůr TSM.</t>
  </si>
  <si>
    <t>2*8</t>
  </si>
  <si>
    <t>979081111R00</t>
  </si>
  <si>
    <t>Odvoz suti a vybouraných hmot na skládku do 1 km</t>
  </si>
  <si>
    <t>Přesun suti</t>
  </si>
  <si>
    <t>POL8_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</si>
  <si>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</si>
  <si>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</si>
  <si>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</si>
  <si>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</si>
  <si>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</si>
  <si>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</si>
  <si>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</si>
  <si>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979990001R00</t>
  </si>
  <si>
    <t>Poplatek za skládku stavební suti</t>
  </si>
  <si>
    <t>* U těchto položek platí ustanovení technické zprávy D.1.1.a, str.8</t>
  </si>
  <si>
    <t>Hloubení rýh šířky do 60 cm Hloubení rýh š.do 60 cm v hor.3 do 50 m3, STROJNĚ</t>
  </si>
  <si>
    <t>mobilní molo : 2*(0,6*0,56*16,8)</t>
  </si>
  <si>
    <t>Hloubení rýh šířky do 60 cm Přípl.za lepivost,hloubení rýh 60 cm,hor.3,STROJNĚ</t>
  </si>
  <si>
    <t>mobilní molo : 2*(0,6*0,56*16,8)*0,5</t>
  </si>
  <si>
    <t>- mobilní molo - obsyp : -2*(0,175*0,46*16,8+0,175*0,46*12,88)</t>
  </si>
  <si>
    <t>Uložení sypaniny Uložení sypaniny na skl.-sypanina na výšku přes 2m</t>
  </si>
  <si>
    <t>Zásyp sypaninou se zhutněním Zásyp jam, rýh, šachet se zhutněním</t>
  </si>
  <si>
    <t>mobilní molo : 2*(0,175*0,46*16,8+0,175*0,46*12,88)</t>
  </si>
  <si>
    <t>Poplatky za skládku Poplatek za skládku zeminy 1- 4</t>
  </si>
  <si>
    <t>6,51112*1,6</t>
  </si>
  <si>
    <t>Beton základových desek prostý Beton základových desek prostý C 8/10</t>
  </si>
  <si>
    <t>mobilní molo : 2*(0,6*0,1*16,8)*1,1</t>
  </si>
  <si>
    <t>Beton nadzákladových zdí železový pohledový třídy PB 2 v přírodní barvě drtí a přísad Železobeton nadzákladových zdí pohledový C 20/25</t>
  </si>
  <si>
    <t>mobilní molo : 2*(0,25*0,8*15,71)*1,05</t>
  </si>
  <si>
    <t>Bednění nadzákladových zdí oboustranné za každou stranu Bednění nadzákl.zdí pohled.hl.oboustranné-zřízení</t>
  </si>
  <si>
    <t>mobilní molo : 2*(0,8*15,71+0,8*12,88)</t>
  </si>
  <si>
    <t>Bednění nadzákladových zdí oboustranné za každou stranu Bednění nadzákl.zdí,pohled.hl.,oboustr.-odstranění</t>
  </si>
  <si>
    <t>Bednění nadzákladových zdí bednění otvoru Bednění otvoru nadzáklad.zdí plochy do 0,5 m2</t>
  </si>
  <si>
    <t>Výztuž nadzákladových zdí Výztuž nadzákladových zdí ze svařovaných sítí KARI</t>
  </si>
  <si>
    <t>120 kg/m3 : 6,5982*0,12</t>
  </si>
  <si>
    <t>mobilní molo : 2*((0,25+0,25)*15,71)</t>
  </si>
  <si>
    <t>Ochrana konstrukcí nopovou fólií svisle, výška nopu 8 mm, včetně dodávky fólie</t>
  </si>
  <si>
    <t>mobilní molo : 2*(1,0*15,71+1,0*12,88)</t>
  </si>
  <si>
    <t>Ochrana konstrukcí nopovou fólií ukončovací lišta,  , včetně dodávky lišty</t>
  </si>
  <si>
    <t>mobilní molo : 2*(15,71+12,88)</t>
  </si>
  <si>
    <t>Přesun hmot pro izolace proti vodě svisle do 6 m</t>
  </si>
  <si>
    <t>Položení podlah montáž_x000D_
 z fošen hoblovaných na sraz</t>
  </si>
  <si>
    <t>mobilní molo - fošny 150x60 mm : 2*(19,63-0,79)</t>
  </si>
  <si>
    <t>mobilní molo - fošny 150x60 mm : 0,06*(2*(19,63-0,79))</t>
  </si>
  <si>
    <t>Prostorové vázané konstrukce z řeziva montáž hraněného , průřezové plochy do 120 cm2</t>
  </si>
  <si>
    <t>mobilní molo - trámy 100x100 mm : 2*(1,85*2+4,715*2+3,98*2+2,35*2+1,5*2+0,7*4)</t>
  </si>
  <si>
    <t>Spojovací a ochranné prostředky hřebíky, svory, fiksační prkna, impregnace</t>
  </si>
  <si>
    <t>mobilní molo - trámy 100x100 mm : 0,1*0,1*2*(1,85*2+4,715*2+3,98*2+2,35*2+1,5*2+0,7*4)</t>
  </si>
  <si>
    <t>mobilní molo - fošny 150x60 mm : 0,06*(2*(19,63-0,79))*1,2</t>
  </si>
  <si>
    <t>mobilní molo - trámy 100x100 mm : 0,1*0,1*(2*(1,85*2+4,715*2+3,98*2+2,35*2+1,5*2+0,7*4))*1,1</t>
  </si>
  <si>
    <t>Přesun hmot pro konstrukce tesařské v objektech výšky do 12 m</t>
  </si>
  <si>
    <t>mobilní molo - fošny 150x60 mm : 2*(2*(19,63-0,79))*1,2</t>
  </si>
  <si>
    <t>mobilní molo - trámy 100x100 mm : (0,1*4)*(2*(1,85*2+4,715*2+3,98*2+2,35*2+1,5*2+0,7*4))*1,1</t>
  </si>
  <si>
    <t>Dodávka a montáž herního prvku - koupačka váhy, přesná specifikace dle PD - VIZ. D.1.13 -  včetně kontroly nezávislého odborného technického kontrolora dětských hřišť a sportovišť (viz.TZ str. 14) a provozního řádu k prvku</t>
  </si>
  <si>
    <t xml:space="preserve">ks    </t>
  </si>
  <si>
    <t>Včetně základové konstrukce, dopravy a certifikace.</t>
  </si>
  <si>
    <t>M990002</t>
  </si>
  <si>
    <t>Dodávka a montáž herního prvku - houpačka hnízdo speciál, přesná specifikace dle PD - VIZ. D.1.14  -  včetně kontroly nezávislého odborného technického kontrolora dětských hřišť a sportovišť (viz.TZ str. 14) a provozního řádu k prvku</t>
  </si>
  <si>
    <t>M990003</t>
  </si>
  <si>
    <t>Dodávka a montáž herního prvku - lanový most, přesná specifikace dle PD - VIZ. D.1.15 -  včetně kontroly nezávislého odborného technického kontrolora dětských hřišť a sportovišť (viz.TZ str. 14) a provozního řádu k prvku</t>
  </si>
  <si>
    <t>M990004</t>
  </si>
  <si>
    <t>Dodávka a montáž herního prvku - slackline, přesná specifikace dle PD - VIZ. D.1.16 -  včetně kontroly nezávislého odborného technického kontrolora dětských hřišť a sportovišť (viz.TZ str. 14) a provozního řádu k prvku</t>
  </si>
  <si>
    <t>M990005</t>
  </si>
  <si>
    <t>Dodávka a montáž herního prvku - zemní trampolíny, přesná specifikace dle PD - VIZ. D.1.17 -  včetně kontroly nezávislého odborného technického kontrolora dětských hřišť a sportovišť (viz.TZ str. 14) a provozního řádu k prvku</t>
  </si>
  <si>
    <t>M990006</t>
  </si>
  <si>
    <t>Dodávka a montáž herníh prvku - skákací panák, přesná specifikace dle PD - VIZ. D.1.18 -  včetně kontroly nezávislého odborného technického kontrolora dětských hřišť a sportovišť (viz.TZ str. 14) a provozního řádu k prvku</t>
  </si>
  <si>
    <t>M990007</t>
  </si>
  <si>
    <t>Dodávka a montáž herního prvku - fitness sestava, přesná specifikace dle PD - VIZ. D.1.22 -  včetně kontroly nezávislého odborného technického kontrolora dětských hřišť a sportovišť (viz.TZ str. 14) a provozního řádu k prvku</t>
  </si>
  <si>
    <t>M991001</t>
  </si>
  <si>
    <t>Dodávka a montáž mobiliáře - lavice, přesná specifikace dle PD - VIZ. D.1.19</t>
  </si>
  <si>
    <t>Včetně základové konstrukce a dopravy.</t>
  </si>
  <si>
    <t>M991002</t>
  </si>
  <si>
    <t>Dodávka a montáž mobiliáře - stůl, přesná specifikace dle PD - VIZ.D.1.19</t>
  </si>
  <si>
    <t>M991003</t>
  </si>
  <si>
    <t>Dodávka a montáž mobiliáře - tabule, přesná specifikace dle PD - VIZ. D.1.21 -  včetně kontroly nezávislého odborného technického kontrolora dětských hřišť a sportovišť (viz.TZ str. 14) a provozního řádu k prvku</t>
  </si>
  <si>
    <t>M991004</t>
  </si>
  <si>
    <t>Dodávka a montáž mobiliáře - pítko, vřetně tlakového ventilu s časovačem a napojením na přívod vody, přesná specifikace dle PD - VIZ. D.1.23</t>
  </si>
  <si>
    <t>M991005</t>
  </si>
  <si>
    <t>Dodávka a montáž mobiliáře - stojan na kola včetně monolitické části, přesná specifikace dle PD - D.1.24</t>
  </si>
  <si>
    <t>Včetně spojovacího materiálu a dopravy.</t>
  </si>
  <si>
    <t>dovoz ornice : 80</t>
  </si>
  <si>
    <t>dovoz křemičitého písku : 25</t>
  </si>
  <si>
    <t>dovoz zeminy : 60</t>
  </si>
  <si>
    <t>181006112R00</t>
  </si>
  <si>
    <t>Rozprostření zemin schopných zúrodnění sklon svahu do 1:5, tloušťka přes 100 do 150 mm</t>
  </si>
  <si>
    <t>823-2</t>
  </si>
  <si>
    <t>v rovině a ve sklonu do 1:5</t>
  </si>
  <si>
    <t>ve sklonu přes 1:5</t>
  </si>
  <si>
    <t>181301104R00</t>
  </si>
  <si>
    <t>Rozprostření a urovnání ornice v rovině v souvislé ploše do 500 m2, tloušťka vrstvy přes 200 do 250 mm</t>
  </si>
  <si>
    <t>184201117RA0</t>
  </si>
  <si>
    <t>Výsadba stromů a keřů s balem bez dodávky dřevin_x000D_
 v rovině, výšky do 350 cm</t>
  </si>
  <si>
    <t>AP-HSV</t>
  </si>
  <si>
    <t>Hloubení jamek v hornině 1 až 4 bez výměny půdy, s případným naložením přebytečných výkopků na dopravní prostředek, s odvozem na vzdálenost do 20 km a se složením. Výsadba stromu s balem se zalitím. Dovoz vody. Ukotvení dřeviny třemi a více kůly, s ochranou proti poškození v místě vzepření. Osazení kůlů k dřevině s uvázáním. Dodávka kůlů, příček a motouzu.</t>
  </si>
  <si>
    <t>Včetně přesunu hmot.</t>
  </si>
  <si>
    <t>180400001</t>
  </si>
  <si>
    <t>Výsadba cibulovin v trávníku, rovina</t>
  </si>
  <si>
    <t>Hloubení jamek v hornině 1 až 4. Výsadba cibulek se zalitím. Dovoz vody.</t>
  </si>
  <si>
    <t>1800+830</t>
  </si>
  <si>
    <t>18420001</t>
  </si>
  <si>
    <t>Dodávka a montáž protikořenové bariéry z netkané textílie o hmotnosti 360g/m2, šířky 1000 mm</t>
  </si>
  <si>
    <t>100% polypropylen se speciální povrchovou úpravou zabraňující prorůstání kořenů</t>
  </si>
  <si>
    <t>0261X1</t>
  </si>
  <si>
    <t>Crocus tommasinianus – 15ks/m2</t>
  </si>
  <si>
    <t>0261X2</t>
  </si>
  <si>
    <t>Narcissus cyclamineus 'Jenny' - 10ks/m2</t>
  </si>
  <si>
    <t>0265X1</t>
  </si>
  <si>
    <t>Prunus subhirtella 'Autumnalis'  vel 16-18</t>
  </si>
  <si>
    <t>24551546R</t>
  </si>
  <si>
    <t>písek posypový křemičitý; frakce 0,6 až 1,2 mm; 25,00 kg</t>
  </si>
  <si>
    <t xml:space="preserve">t     </t>
  </si>
  <si>
    <t>25*1,45</t>
  </si>
  <si>
    <t>59691019.AR</t>
  </si>
  <si>
    <t>zemina recyklovaná</t>
  </si>
  <si>
    <t>60*1,6</t>
  </si>
  <si>
    <t>998231311R00</t>
  </si>
  <si>
    <t>Přesun hmot pro krajinářské a sadovnické úpravy přesun hmot pro sadovnické a krajinářské úpravy do 5000 m vodorovně, bez svislého přesunu</t>
  </si>
  <si>
    <t>899331111R00</t>
  </si>
  <si>
    <t>Výšková úprava uličního vstupu nebo vpustě do 20 cm zvýšením poklopu</t>
  </si>
  <si>
    <t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t>
  </si>
  <si>
    <t>899103111RT2</t>
  </si>
  <si>
    <t>Osazení poklopů litinových a ocelových včetně dodávky poklopu litinového s rámem _x000D_
 kruhového D 600 mm</t>
  </si>
  <si>
    <t>827-1</t>
  </si>
  <si>
    <t>976085211R00</t>
  </si>
  <si>
    <t>Vybourání madel, objímek, rámů, mříží apod. kanalizačních rámů litinových, z rýhovaného plechu nebo betonových včetně poklopů nebo mříží_x000D_
 plochy do 0,3 m2</t>
  </si>
  <si>
    <t>831230110RA0</t>
  </si>
  <si>
    <t>Vodovodní potrubí D 25</t>
  </si>
  <si>
    <t>hloubení rýh nezapažených, šířky do 200 cm, v hornině 3 (včetně příplatku za lepivost), se svislým přemístěním, lože pod potrubí z písku a štěrkopísku do 63 mm, dodávka a montáž potrubí z trub polyetylénových tlakových hrdlových vnějšího průměru podle popisu, tlaková zkouška potrubí, proplach a dezinfekce, obsyp potrubí sypaninou bez prohození materiálem připraveným podél výkopu ve vzdálenosti do 3 m od jeho okraje, pro jakoukoliv míru zhutnění, zásyp rýhy sypaninou z jakékoliv horniny, s uložením výkopku ve vrstvách, se zhutněním.</t>
  </si>
  <si>
    <t>areálový rozvod vody : 33</t>
  </si>
  <si>
    <t>831230110RAA</t>
  </si>
  <si>
    <t>Vodovodní potrubí D 40</t>
  </si>
  <si>
    <t>rozvod užitkové vody : 25,0</t>
  </si>
  <si>
    <t>831350111RAB</t>
  </si>
  <si>
    <t>Kanalizace z trub PVC SN4, DN 125 mm</t>
  </si>
  <si>
    <t>přípojka dešťové kanalizace : 11,0+8,0</t>
  </si>
  <si>
    <t>831350113RAB</t>
  </si>
  <si>
    <t>Kanalizace z trub PVC SN4, DN 160 mm</t>
  </si>
  <si>
    <t>přípojka dešťové kanalizace : 0,5+2,0</t>
  </si>
  <si>
    <t>893411010RA0</t>
  </si>
  <si>
    <t>Šachta vodoměrné plastové kruhová, samonosná, výšky 1500 mm</t>
  </si>
  <si>
    <t>894431111RAA</t>
  </si>
  <si>
    <t>Šachty plastové plastové šachty z dílců D 315 mm, dno přímé, D 110 mm, délka šachtové roury 1,25 m, poklop litina 12,5 t</t>
  </si>
  <si>
    <t>Plastové dno, šachta z korugované trouby, těsnění, šachtová roura teleskopická, poklop litinový, čtvercový rám do teleskopické trouby.</t>
  </si>
  <si>
    <t>pro rozvod vody : 2</t>
  </si>
  <si>
    <t>894431112RAA</t>
  </si>
  <si>
    <t>Šachty plastové plastové šachty z dílců D 315 mm, dno sběrné, D 110 mm, délka šachtové roury 1,25 m, poklop litina 12,5 t</t>
  </si>
  <si>
    <t>894431313RBA</t>
  </si>
  <si>
    <t>Šachty plastové plastové šachty z dílců D 425 mm, dno sběrné s výkyvnými hrdly, D 160 mm, délka šachtové roury 1,50 m, poklop litina 12,5 t</t>
  </si>
  <si>
    <t>Plastové dno, šachta z korugované trouby, těsnění, šachtová roura teleskopická, rám do teleskopické trouby, poklop litinový.</t>
  </si>
  <si>
    <t>831350110RA0</t>
  </si>
  <si>
    <t>Kanalizace z trub PVC SN4, DN 100 mm</t>
  </si>
  <si>
    <t>přípojka dešťové kanalizace : 13,0+0,5</t>
  </si>
  <si>
    <t>899000002RAX</t>
  </si>
  <si>
    <t>Retenční jímka dešťových vod, objem 6 m3, přesná specifikace dle PD</t>
  </si>
  <si>
    <t>soubor</t>
  </si>
  <si>
    <t>Kompletní dodávka a montáž vč. zemních prací a odvozů.</t>
  </si>
  <si>
    <t>7220001</t>
  </si>
  <si>
    <t>Přívod pitné vody do átria objektu</t>
  </si>
  <si>
    <t>Demontáž a zpětná montáž svislého zákrytu 4 m2 + demontáž a zpětná montáž umyvadla s baterií a syfonem včetně dodávky nového syfonu + napojení nové vodoinstalace na stávající rozvod + nová vodoinstalace DN 25 délky 6 m vč izolace a armatur + dodávka a montáž chráničky dl. 2,0 m + sekání prostupu přes základ + sekání a následná oprava podlahy vč. hydroizolace 1 m2 + demontáž a spětná montáž stávajícího radiátoru vč. vypuštění a napuštění otopné soustavy. Doplnění obkladů a dlažeb + zapravení omítek + výmalba. Likvidace odpadu a úklid.</t>
  </si>
  <si>
    <t>M350001</t>
  </si>
  <si>
    <t>Dodávka a montáž čerpadla na dešťovou vodu, specifikace dle PD</t>
  </si>
  <si>
    <t>Čerpadlo ponorné, kalové se spodním sáním, plovákovým spínačem a integrovanou řídící tlakovou jednotkoou, 230 V, výtlak 42 m.</t>
  </si>
  <si>
    <t>M210001</t>
  </si>
  <si>
    <t>Dodávka a montáž elektroinstalace, viz samostatný rozpočet</t>
  </si>
  <si>
    <t>Krycí list rozpočtu</t>
  </si>
  <si>
    <t>Název stavby:</t>
  </si>
  <si>
    <t>Revitalizace Atria ZŠ Komenského 66, Nový Jičín</t>
  </si>
  <si>
    <t>Objednatel:</t>
  </si>
  <si>
    <t>IČ/DIČ:</t>
  </si>
  <si>
    <t>Druh stavby:</t>
  </si>
  <si>
    <t>SO 05 Atrium -TI - elektro</t>
  </si>
  <si>
    <t>Lokalita:</t>
  </si>
  <si>
    <t>Komenského 66, Nový Jičín</t>
  </si>
  <si>
    <t>Začátek výstavby:</t>
  </si>
  <si>
    <t>Konec výstavby:</t>
  </si>
  <si>
    <t>Položek:</t>
  </si>
  <si>
    <t>32</t>
  </si>
  <si>
    <t>JKSO:</t>
  </si>
  <si>
    <t>Zpracoval:</t>
  </si>
  <si>
    <t>Ing František Dostál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</si>
  <si>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</si>
  <si>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</si>
  <si>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</si>
  <si>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</si>
  <si>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</si>
  <si>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</si>
  <si>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</si>
  <si>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</si>
  <si>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Dodávky</t>
  </si>
  <si>
    <t>Práce přesčas</t>
  </si>
  <si>
    <t>Zařízení staveniště</t>
  </si>
  <si>
    <t>Bez pevné podl.</t>
  </si>
  <si>
    <t>Mimostav. doprava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</si>
  <si>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</si>
  <si>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</si>
  <si>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</si>
  <si>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</si>
  <si>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</si>
  <si>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</si>
  <si>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</si>
  <si>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</si>
  <si>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</si>
  <si>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</si>
  <si>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</si>
  <si>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</si>
  <si>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</si>
  <si>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ORN celkem</t>
  </si>
  <si>
    <t>ORN celkem z obj.</t>
  </si>
  <si>
    <t>Základ 0%</t>
  </si>
  <si>
    <t>Základ 15%</t>
  </si>
  <si>
    <t>DPH 15%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</si>
  <si>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</si>
  <si>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</si>
  <si>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</si>
  <si>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</si>
  <si>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</si>
  <si>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</si>
  <si>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</si>
  <si>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</si>
  <si>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Poznámka:</t>
  </si>
  <si>
    <t>Stavební rozpočet</t>
  </si>
  <si>
    <t>Doba výstavby:</t>
  </si>
  <si>
    <t>Zpracováno dne:</t>
  </si>
  <si>
    <t>Č</t>
  </si>
  <si>
    <t>Objekt</t>
  </si>
  <si>
    <t>Kód</t>
  </si>
  <si>
    <t>Zkrácený popis</t>
  </si>
  <si>
    <t>M.j.</t>
  </si>
  <si>
    <t>Jednot.</t>
  </si>
  <si>
    <t>Náklady (Kč)</t>
  </si>
  <si>
    <t>Hmotnost (t)</t>
  </si>
  <si>
    <t>Cenová</t>
  </si>
  <si>
    <t xml:space="preserve"> </t>
  </si>
  <si>
    <t>Rozměry</t>
  </si>
  <si>
    <t>cena (Kč)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</si>
  <si>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</si>
  <si>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</si>
  <si>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</si>
  <si>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</si>
  <si>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</si>
  <si>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</si>
  <si>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</si>
  <si>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</si>
  <si>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</si>
  <si>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</si>
  <si>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50</t>
  </si>
  <si>
    <t>Doplnění rmo 1-2</t>
  </si>
  <si>
    <t>HS</t>
  </si>
  <si>
    <t>210120803R00</t>
  </si>
  <si>
    <t>Chránič proudový dvoupólový do 40 A</t>
  </si>
  <si>
    <t>RTS II / 2013</t>
  </si>
  <si>
    <t>35889013.B</t>
  </si>
  <si>
    <t>Chránič proudový s nadproudovou ochranou 16/0,03A,10kA, 16B-1N-030AC</t>
  </si>
  <si>
    <t>0</t>
  </si>
  <si>
    <t>210110301R00</t>
  </si>
  <si>
    <t>Vypínače NUK 16, VS 10, 16, 32, 63 vestavné</t>
  </si>
  <si>
    <t>4</t>
  </si>
  <si>
    <t>35811758</t>
  </si>
  <si>
    <t>Spínač páčkový jednopólový 20A, 230V, 20-1</t>
  </si>
  <si>
    <t>111      R00</t>
  </si>
  <si>
    <t>Mimostaveništní doprava     čl.8-3a</t>
  </si>
  <si>
    <t>6</t>
  </si>
  <si>
    <t>131      R00</t>
  </si>
  <si>
    <t>Přesun do zóny m21,22,36,39</t>
  </si>
  <si>
    <t>MP</t>
  </si>
  <si>
    <t>7</t>
  </si>
  <si>
    <t>210010453R00</t>
  </si>
  <si>
    <t>Krabice pancéřová z PH 8111,odbočná se zapojením</t>
  </si>
  <si>
    <t>34571428</t>
  </si>
  <si>
    <t>Krabice elektroinstalační s průchodkami a svorkovnicí, IP54</t>
  </si>
  <si>
    <t>9</t>
  </si>
  <si>
    <t>210111031R00</t>
  </si>
  <si>
    <t>Zásuvka domovní v krabici - 2P+Z, venkovní</t>
  </si>
  <si>
    <t>10</t>
  </si>
  <si>
    <t>34551476.B</t>
  </si>
  <si>
    <t>Zásuvka jednonásobná s víčkem, šedá 16A, 230V, IP55</t>
  </si>
  <si>
    <t>11</t>
  </si>
  <si>
    <t>210810006R00</t>
  </si>
  <si>
    <t>Kabel CYKY-m 750 V 3 x 2,5 mm2 volně uložený</t>
  </si>
  <si>
    <t>12</t>
  </si>
  <si>
    <t>34111038</t>
  </si>
  <si>
    <t>Kabel silový s Cu jádrem 750 V CYKY-J 3  x 2,5 mm2</t>
  </si>
  <si>
    <t>13</t>
  </si>
  <si>
    <t>210010105A</t>
  </si>
  <si>
    <t>Lišta z PH bez krabic,ulož. pevně, 40 vkládací</t>
  </si>
  <si>
    <t>14</t>
  </si>
  <si>
    <t>34572175</t>
  </si>
  <si>
    <t>Lišta hranatá 30x25, délka 3m</t>
  </si>
  <si>
    <t>15</t>
  </si>
  <si>
    <t>210010122R00</t>
  </si>
  <si>
    <t>Trubka ochranná z PE, uložená volně, DN do 20,5 mm</t>
  </si>
  <si>
    <t>16</t>
  </si>
  <si>
    <t>34571051</t>
  </si>
  <si>
    <t>Trubka elektroinstal. ohebná LPE-1 d 22,9 mm</t>
  </si>
  <si>
    <t>17</t>
  </si>
  <si>
    <t>210010053R00</t>
  </si>
  <si>
    <t>Trubka oc.závitová ulož.volně/pod omítku, 21 mm</t>
  </si>
  <si>
    <t>18</t>
  </si>
  <si>
    <t>345700630000</t>
  </si>
  <si>
    <t>Trubka ocelová závitová fí 21</t>
  </si>
  <si>
    <t>19</t>
  </si>
  <si>
    <t>742</t>
  </si>
  <si>
    <t>Revize, měření</t>
  </si>
  <si>
    <t>hod</t>
  </si>
  <si>
    <t>20</t>
  </si>
  <si>
    <t>10001VD</t>
  </si>
  <si>
    <t>Práce nepředvídaní</t>
  </si>
  <si>
    <t>Kč</t>
  </si>
  <si>
    <t>21</t>
  </si>
  <si>
    <t>204      R00</t>
  </si>
  <si>
    <t>Zednické výpomoci M 21 podle čl.13-5b</t>
  </si>
  <si>
    <t>22</t>
  </si>
  <si>
    <t>201      R00</t>
  </si>
  <si>
    <t>Podíl přidružených výkonů   čl. 26</t>
  </si>
  <si>
    <t>M46</t>
  </si>
  <si>
    <t>Zemní práce při montážích</t>
  </si>
  <si>
    <t>23</t>
  </si>
  <si>
    <t>460200143RT2</t>
  </si>
  <si>
    <t>Výkop kabelové rýhy 35/60 cm  hor.3</t>
  </si>
  <si>
    <t>24</t>
  </si>
  <si>
    <t>460560143R00</t>
  </si>
  <si>
    <t>Zához rýhy 35/60 cm, hornina třídy 3</t>
  </si>
  <si>
    <t>25</t>
  </si>
  <si>
    <t>460420021R00</t>
  </si>
  <si>
    <t>Zřízení kab.lože v rýze do 65 cm z písku 5 cm</t>
  </si>
  <si>
    <t>26</t>
  </si>
  <si>
    <t>460490012RT1</t>
  </si>
  <si>
    <t>Fólie výstražná z PVC, šířka 33 cm, vč fólie</t>
  </si>
  <si>
    <t>27</t>
  </si>
  <si>
    <t>460510021R00</t>
  </si>
  <si>
    <t>Kabelový prostup z plast.trub, DN do 10,5 cm</t>
  </si>
  <si>
    <t>28</t>
  </si>
  <si>
    <t>460620013R00</t>
  </si>
  <si>
    <t>Provizorní úprava terénu v přírodní hornině 3</t>
  </si>
  <si>
    <t>29</t>
  </si>
  <si>
    <t>460680023R00</t>
  </si>
  <si>
    <t>Průraz zdivem v cihlové zdi tloušťky 45 cm</t>
  </si>
  <si>
    <t>30</t>
  </si>
  <si>
    <t>460700001R00</t>
  </si>
  <si>
    <t>Označení kabelového vedení</t>
  </si>
  <si>
    <t>31</t>
  </si>
  <si>
    <t>460921102R00</t>
  </si>
  <si>
    <t>Zaměření a zobrazení kabel. trasy na pevný bod</t>
  </si>
  <si>
    <t>583309990001</t>
  </si>
  <si>
    <t>Písek kopaný</t>
  </si>
  <si>
    <t>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</si>
</sst>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33" x14ac:knownFonts="1">
    <font>
      <sz val="8"/>
      <name val="Trebuchet MS"/>
      <family val="2"/>
      <charset val="238"/>
    </font>
    <font>
      <b/>
      <sz val="10"/>
      <name val="Arial CE"/>
      <charset val="238"/>
    </font>
    <font>
      <sz val="9"/>
      <name val="Arial CE"/>
      <charset val="238"/>
    </font>
    <font>
      <b/>
      <sz val="14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7"/>
      <name val="Arial CE"/>
      <charset val="238"/>
    </font>
    <font>
      <b/>
      <sz val="9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sz val="8"/>
      <color indexed="17"/>
      <name val="Arial CE"/>
      <charset val="238"/>
    </font>
    <font>
      <sz val="10"/>
      <color indexed="8"/>
      <name val="Arial"/>
    </font>
    <font>
      <sz val="24"/>
      <color indexed="8"/>
      <name val="Arial"/>
    </font>
    <font>
      <b/>
      <sz val="10"/>
      <color indexed="8"/>
      <name val="Arial"/>
    </font>
    <font>
      <b/>
      <sz val="18"/>
      <color indexed="8"/>
      <name val="Arial"/>
    </font>
    <font>
      <b/>
      <sz val="20"/>
      <color indexed="8"/>
      <name val="Arial"/>
    </font>
    <font>
      <b/>
      <sz val="11"/>
      <color indexed="8"/>
      <name val="Arial"/>
    </font>
    <font>
      <b/>
      <sz val="12"/>
      <color indexed="8"/>
      <name val="Arial"/>
    </font>
    <font>
      <sz val="12"/>
      <color indexed="8"/>
      <name val="Arial"/>
    </font>
    <font>
      <i/>
      <sz val="8"/>
      <color indexed="8"/>
      <name val="Arial"/>
    </font>
    <font>
      <sz val="18"/>
      <color indexed="8"/>
      <name val="Arial"/>
    </font>
    <font>
      <b/>
      <sz val="10"/>
      <name val="Arial"/>
      <charset val="238"/>
    </font>
    <font>
      <sz val="10"/>
      <name val="Arial"/>
      <charset val="238"/>
    </font>
    <font>
      <sz val="10"/>
      <color indexed="61"/>
      <name val="Arial"/>
    </font>
    <font>
      <sz val="10"/>
      <color indexed="62"/>
      <name val="Arial"/>
    </font>
    <font>
      <sz val="10"/>
      <name val="Arial"/>
    </font>
    <font>
      <sz val="9"/>
      <color indexed="81"/>
      <name val="Tahoma"/>
      <charset val="238"/>
    </font>
    <font>
      <sz val="9"/>
      <color rgb="FF000000"/>
      <name val="Tahoma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4" tint="0.7999511703848384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0" fillId="0" borderId="0"/>
    <xf numFmtId="0" fontId="11" fillId="0" borderId="0"/>
  </cellStyleXfs>
  <cellXfs count="372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0" fillId="0" borderId="5" xfId="0" applyBorder="1"/>
    <xf numFmtId="0" fontId="4" fillId="3" borderId="5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5" fillId="3" borderId="0" xfId="0" applyNumberFormat="1" applyFont="1" applyFill="1" applyAlignment="1">
      <alignment horizontal="left" vertical="center" wrapText="1"/>
    </xf>
    <xf numFmtId="14" fontId="2" fillId="0" borderId="0" xfId="0" applyNumberFormat="1" applyFont="1" applyAlignment="1">
      <alignment horizontal="left"/>
    </xf>
    <xf numFmtId="0" fontId="0" fillId="3" borderId="8" xfId="0" applyFill="1" applyBorder="1" applyAlignment="1">
      <alignment horizontal="left" vertical="center" indent="1"/>
    </xf>
    <xf numFmtId="0" fontId="0" fillId="3" borderId="9" xfId="0" applyFill="1" applyBorder="1" applyAlignment="1">
      <alignment wrapText="1"/>
    </xf>
    <xf numFmtId="0" fontId="1" fillId="3" borderId="9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indent="1"/>
    </xf>
    <xf numFmtId="0" fontId="0" fillId="0" borderId="0" xfId="0" applyAlignment="1">
      <alignment horizontal="right" vertical="center"/>
    </xf>
    <xf numFmtId="49" fontId="1" fillId="0" borderId="0" xfId="0" applyNumberFormat="1" applyFont="1" applyAlignment="1">
      <alignment horizontal="left" vertical="center"/>
    </xf>
    <xf numFmtId="0" fontId="0" fillId="0" borderId="11" xfId="0" applyBorder="1"/>
    <xf numFmtId="0" fontId="1" fillId="0" borderId="5" xfId="0" applyFont="1" applyBorder="1" applyAlignment="1">
      <alignment horizontal="left" vertical="center" indent="1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left" vertical="center" wrapText="1"/>
    </xf>
    <xf numFmtId="0" fontId="1" fillId="0" borderId="8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right" vertical="center" wrapText="1"/>
    </xf>
    <xf numFmtId="49" fontId="1" fillId="0" borderId="9" xfId="0" applyNumberFormat="1" applyFont="1" applyBorder="1" applyAlignment="1">
      <alignment horizontal="left" vertical="center" wrapText="1"/>
    </xf>
    <xf numFmtId="0" fontId="0" fillId="0" borderId="9" xfId="0" applyBorder="1" applyAlignment="1">
      <alignment vertical="center"/>
    </xf>
    <xf numFmtId="0" fontId="1" fillId="0" borderId="9" xfId="0" applyFont="1" applyBorder="1" applyAlignment="1">
      <alignment vertical="center"/>
    </xf>
    <xf numFmtId="0" fontId="0" fillId="0" borderId="10" xfId="0" applyBorder="1"/>
    <xf numFmtId="0" fontId="1" fillId="0" borderId="0" xfId="0" applyFont="1" applyAlignment="1">
      <alignment horizontal="left" vertical="center"/>
    </xf>
    <xf numFmtId="0" fontId="0" fillId="0" borderId="8" xfId="0" applyBorder="1" applyAlignment="1">
      <alignment horizontal="left" indent="1"/>
    </xf>
    <xf numFmtId="49" fontId="0" fillId="0" borderId="9" xfId="0" applyNumberFormat="1" applyBorder="1" applyAlignment="1">
      <alignment vertical="center" wrapText="1"/>
    </xf>
    <xf numFmtId="0" fontId="0" fillId="0" borderId="9" xfId="0" applyBorder="1"/>
    <xf numFmtId="0" fontId="0" fillId="0" borderId="9" xfId="0" applyBorder="1" applyAlignment="1">
      <alignment horizontal="right"/>
    </xf>
    <xf numFmtId="49" fontId="1" fillId="4" borderId="0" xfId="0" applyNumberFormat="1" applyFont="1" applyFill="1" applyAlignment="1" applyProtection="1">
      <alignment horizontal="left" vertical="center"/>
      <protection locked="0"/>
    </xf>
    <xf numFmtId="0" fontId="1" fillId="4" borderId="0" xfId="0" applyFont="1" applyFill="1" applyAlignment="1" applyProtection="1">
      <alignment horizontal="left" vertical="center"/>
      <protection locked="0"/>
    </xf>
    <xf numFmtId="49" fontId="1" fillId="4" borderId="9" xfId="0" applyNumberFormat="1" applyFont="1" applyFill="1" applyBorder="1" applyAlignment="1" applyProtection="1">
      <alignment horizontal="left" vertical="center" wrapText="1"/>
      <protection locked="0"/>
    </xf>
    <xf numFmtId="0" fontId="0" fillId="0" borderId="9" xfId="0" applyBorder="1" applyAlignment="1">
      <alignment horizontal="right" vertical="center"/>
    </xf>
    <xf numFmtId="0" fontId="0" fillId="0" borderId="12" xfId="0" applyBorder="1" applyAlignment="1">
      <alignment horizontal="left" vertical="top" indent="1"/>
    </xf>
    <xf numFmtId="0" fontId="0" fillId="0" borderId="6" xfId="0" applyBorder="1" applyAlignment="1">
      <alignment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7" xfId="0" applyBorder="1"/>
    <xf numFmtId="0" fontId="0" fillId="0" borderId="9" xfId="0" applyBorder="1" applyAlignment="1">
      <alignment horizontal="left" wrapText="1"/>
    </xf>
    <xf numFmtId="0" fontId="0" fillId="0" borderId="9" xfId="0" applyBorder="1" applyAlignment="1">
      <alignment wrapText="1"/>
    </xf>
    <xf numFmtId="49" fontId="0" fillId="0" borderId="5" xfId="0" applyNumberFormat="1" applyBorder="1"/>
    <xf numFmtId="0" fontId="0" fillId="0" borderId="13" xfId="0" applyBorder="1" applyAlignment="1">
      <alignment horizontal="left" vertical="center" inden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wrapText="1"/>
    </xf>
    <xf numFmtId="0" fontId="1" fillId="0" borderId="13" xfId="0" applyFont="1" applyBorder="1" applyAlignment="1">
      <alignment horizontal="left" vertical="center" indent="1"/>
    </xf>
    <xf numFmtId="0" fontId="1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wrapText="1"/>
    </xf>
    <xf numFmtId="0" fontId="0" fillId="0" borderId="13" xfId="0" applyBorder="1" applyAlignment="1">
      <alignment horizontal="left" indent="1"/>
    </xf>
    <xf numFmtId="1" fontId="1" fillId="0" borderId="14" xfId="0" applyNumberFormat="1" applyFont="1" applyBorder="1" applyAlignment="1">
      <alignment horizontal="right" vertical="center" wrapText="1"/>
    </xf>
    <xf numFmtId="0" fontId="0" fillId="0" borderId="14" xfId="0" applyBorder="1" applyAlignment="1">
      <alignment horizontal="left" vertical="center" indent="1"/>
    </xf>
    <xf numFmtId="0" fontId="1" fillId="0" borderId="14" xfId="0" applyFont="1" applyBorder="1" applyAlignment="1">
      <alignment vertical="center"/>
    </xf>
    <xf numFmtId="49" fontId="0" fillId="0" borderId="17" xfId="0" applyNumberFormat="1" applyBorder="1" applyAlignment="1">
      <alignment horizontal="left" vertical="center"/>
    </xf>
    <xf numFmtId="1" fontId="1" fillId="0" borderId="15" xfId="0" applyNumberFormat="1" applyFont="1" applyBorder="1" applyAlignment="1">
      <alignment horizontal="right" vertical="center" wrapText="1"/>
    </xf>
    <xf numFmtId="0" fontId="0" fillId="0" borderId="8" xfId="0" applyBorder="1" applyAlignment="1">
      <alignment horizontal="left" vertical="center" indent="1"/>
    </xf>
    <xf numFmtId="0" fontId="0" fillId="0" borderId="9" xfId="0" applyBorder="1" applyAlignment="1">
      <alignment horizontal="left" vertical="center" wrapText="1"/>
    </xf>
    <xf numFmtId="1" fontId="1" fillId="0" borderId="18" xfId="0" applyNumberFormat="1" applyFont="1" applyBorder="1" applyAlignment="1">
      <alignment horizontal="right" vertical="center" wrapText="1"/>
    </xf>
    <xf numFmtId="0" fontId="0" fillId="0" borderId="9" xfId="0" applyBorder="1" applyAlignment="1">
      <alignment horizontal="left" vertical="center" indent="1"/>
    </xf>
    <xf numFmtId="49" fontId="0" fillId="0" borderId="10" xfId="0" applyNumberForma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 indent="1"/>
    </xf>
    <xf numFmtId="0" fontId="1" fillId="3" borderId="20" xfId="0" applyFont="1" applyFill="1" applyBorder="1" applyAlignment="1">
      <alignment horizontal="left" vertical="center" wrapText="1"/>
    </xf>
    <xf numFmtId="0" fontId="0" fillId="3" borderId="20" xfId="0" applyFill="1" applyBorder="1" applyAlignment="1">
      <alignment horizontal="left" vertical="center" wrapText="1"/>
    </xf>
    <xf numFmtId="4" fontId="5" fillId="3" borderId="20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0" fontId="0" fillId="3" borderId="20" xfId="0" applyFill="1" applyBorder="1" applyAlignment="1">
      <alignment wrapText="1"/>
    </xf>
    <xf numFmtId="0" fontId="0" fillId="3" borderId="20" xfId="0" applyFill="1" applyBorder="1"/>
    <xf numFmtId="49" fontId="1" fillId="3" borderId="21" xfId="0" applyNumberFormat="1" applyFont="1" applyFill="1" applyBorder="1" applyAlignment="1">
      <alignment horizontal="left" vertical="center"/>
    </xf>
    <xf numFmtId="0" fontId="0" fillId="0" borderId="11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0" xfId="0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1" fillId="0" borderId="9" xfId="0" applyFont="1" applyBorder="1" applyAlignment="1">
      <alignment vertical="top"/>
    </xf>
    <xf numFmtId="14" fontId="1" fillId="0" borderId="9" xfId="0" applyNumberFormat="1" applyFont="1" applyBorder="1" applyAlignment="1">
      <alignment horizontal="center" vertical="top"/>
    </xf>
    <xf numFmtId="0" fontId="1" fillId="0" borderId="5" xfId="0" applyFont="1" applyBorder="1"/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22" xfId="0" applyBorder="1"/>
    <xf numFmtId="0" fontId="0" fillId="0" borderId="23" xfId="0" applyBorder="1" applyAlignment="1">
      <alignment wrapText="1"/>
    </xf>
    <xf numFmtId="0" fontId="0" fillId="0" borderId="23" xfId="0" applyBorder="1"/>
    <xf numFmtId="0" fontId="0" fillId="0" borderId="24" xfId="0" applyBorder="1" applyAlignment="1">
      <alignment horizontal="right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4" fontId="0" fillId="0" borderId="25" xfId="0" applyNumberFormat="1" applyBorder="1"/>
    <xf numFmtId="4" fontId="2" fillId="5" borderId="26" xfId="0" applyNumberFormat="1" applyFont="1" applyFill="1" applyBorder="1" applyAlignment="1">
      <alignment vertical="center"/>
    </xf>
    <xf numFmtId="4" fontId="2" fillId="5" borderId="27" xfId="0" applyNumberFormat="1" applyFont="1" applyFill="1" applyBorder="1" applyAlignment="1">
      <alignment vertical="center" wrapText="1"/>
    </xf>
    <xf numFmtId="4" fontId="9" fillId="5" borderId="28" xfId="0" applyNumberFormat="1" applyFont="1" applyFill="1" applyBorder="1" applyAlignment="1">
      <alignment horizontal="center" vertical="center" wrapText="1" shrinkToFit="1"/>
    </xf>
    <xf numFmtId="4" fontId="2" fillId="5" borderId="28" xfId="0" applyNumberFormat="1" applyFont="1" applyFill="1" applyBorder="1" applyAlignment="1">
      <alignment horizontal="center" vertical="center" wrapText="1" shrinkToFit="1"/>
    </xf>
    <xf numFmtId="3" fontId="2" fillId="5" borderId="28" xfId="0" applyNumberFormat="1" applyFont="1" applyFill="1" applyBorder="1" applyAlignment="1">
      <alignment horizontal="center" vertical="center" wrapText="1"/>
    </xf>
    <xf numFmtId="4" fontId="0" fillId="0" borderId="29" xfId="0" applyNumberFormat="1" applyBorder="1" applyAlignment="1">
      <alignment vertical="center"/>
    </xf>
    <xf numFmtId="4" fontId="2" fillId="0" borderId="31" xfId="0" applyNumberFormat="1" applyFont="1" applyBorder="1" applyAlignment="1">
      <alignment horizontal="right" vertical="center" wrapText="1" shrinkToFit="1"/>
    </xf>
    <xf numFmtId="4" fontId="2" fillId="0" borderId="31" xfId="0" applyNumberFormat="1" applyFont="1" applyBorder="1" applyAlignment="1">
      <alignment horizontal="right" vertical="center" shrinkToFit="1"/>
    </xf>
    <xf numFmtId="4" fontId="0" fillId="0" borderId="31" xfId="0" applyNumberFormat="1" applyBorder="1" applyAlignment="1">
      <alignment vertical="center" shrinkToFit="1"/>
    </xf>
    <xf numFmtId="3" fontId="0" fillId="0" borderId="31" xfId="0" applyNumberFormat="1" applyBorder="1" applyAlignment="1">
      <alignment vertical="center"/>
    </xf>
    <xf numFmtId="4" fontId="1" fillId="0" borderId="29" xfId="0" applyNumberFormat="1" applyFont="1" applyBorder="1" applyAlignment="1">
      <alignment vertical="center"/>
    </xf>
    <xf numFmtId="4" fontId="1" fillId="0" borderId="31" xfId="0" applyNumberFormat="1" applyFont="1" applyBorder="1" applyAlignment="1">
      <alignment vertical="center" wrapText="1" shrinkToFit="1"/>
    </xf>
    <xf numFmtId="4" fontId="1" fillId="0" borderId="31" xfId="0" applyNumberFormat="1" applyFont="1" applyBorder="1" applyAlignment="1">
      <alignment vertical="center" shrinkToFit="1"/>
    </xf>
    <xf numFmtId="3" fontId="1" fillId="0" borderId="31" xfId="0" applyNumberFormat="1" applyFont="1" applyBorder="1" applyAlignment="1">
      <alignment vertical="center"/>
    </xf>
    <xf numFmtId="4" fontId="0" fillId="0" borderId="29" xfId="0" applyNumberFormat="1" applyBorder="1" applyAlignment="1">
      <alignment horizontal="left" vertical="center"/>
    </xf>
    <xf numFmtId="4" fontId="0" fillId="0" borderId="31" xfId="0" applyNumberFormat="1" applyBorder="1" applyAlignment="1">
      <alignment vertical="center" wrapText="1" shrinkToFit="1"/>
    </xf>
    <xf numFmtId="4" fontId="0" fillId="3" borderId="35" xfId="0" applyNumberFormat="1" applyFill="1" applyBorder="1" applyAlignment="1">
      <alignment vertical="center" wrapText="1" shrinkToFit="1"/>
    </xf>
    <xf numFmtId="4" fontId="0" fillId="3" borderId="35" xfId="0" applyNumberFormat="1" applyFill="1" applyBorder="1" applyAlignment="1">
      <alignment vertical="center" shrinkToFit="1"/>
    </xf>
    <xf numFmtId="3" fontId="0" fillId="3" borderId="35" xfId="0" applyNumberFormat="1" applyFill="1" applyBorder="1" applyAlignment="1">
      <alignment vertical="center"/>
    </xf>
    <xf numFmtId="0" fontId="5" fillId="0" borderId="0" xfId="0" applyFont="1"/>
    <xf numFmtId="0" fontId="10" fillId="0" borderId="25" xfId="0" applyFont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vertical="center"/>
    </xf>
    <xf numFmtId="49" fontId="2" fillId="0" borderId="29" xfId="0" applyNumberFormat="1" applyFont="1" applyBorder="1" applyAlignment="1">
      <alignment vertical="center"/>
    </xf>
    <xf numFmtId="4" fontId="2" fillId="0" borderId="31" xfId="0" applyNumberFormat="1" applyFont="1" applyBorder="1" applyAlignment="1">
      <alignment horizontal="center" vertical="center"/>
    </xf>
    <xf numFmtId="4" fontId="2" fillId="0" borderId="31" xfId="0" applyNumberFormat="1" applyFont="1" applyBorder="1" applyAlignment="1">
      <alignment vertical="center"/>
    </xf>
    <xf numFmtId="3" fontId="2" fillId="0" borderId="31" xfId="0" applyNumberFormat="1" applyFont="1" applyBorder="1" applyAlignment="1">
      <alignment vertical="center"/>
    </xf>
    <xf numFmtId="0" fontId="2" fillId="0" borderId="25" xfId="0" applyFont="1" applyBorder="1"/>
    <xf numFmtId="0" fontId="2" fillId="3" borderId="32" xfId="0" applyFont="1" applyFill="1" applyBorder="1" applyAlignment="1">
      <alignment vertical="center"/>
    </xf>
    <xf numFmtId="0" fontId="2" fillId="3" borderId="32" xfId="0" applyFont="1" applyFill="1" applyBorder="1" applyAlignment="1">
      <alignment vertical="center" wrapText="1"/>
    </xf>
    <xf numFmtId="0" fontId="2" fillId="3" borderId="33" xfId="0" applyFont="1" applyFill="1" applyBorder="1" applyAlignment="1">
      <alignment vertical="center" wrapText="1"/>
    </xf>
    <xf numFmtId="4" fontId="2" fillId="3" borderId="35" xfId="0" applyNumberFormat="1" applyFont="1" applyFill="1" applyBorder="1" applyAlignment="1">
      <alignment horizontal="center" vertical="center"/>
    </xf>
    <xf numFmtId="4" fontId="2" fillId="3" borderId="35" xfId="0" applyNumberFormat="1" applyFont="1" applyFill="1" applyBorder="1" applyAlignment="1">
      <alignment vertical="center"/>
    </xf>
    <xf numFmtId="3" fontId="2" fillId="3" borderId="35" xfId="0" applyNumberFormat="1" applyFont="1" applyFill="1" applyBorder="1" applyAlignment="1">
      <alignment vertical="center"/>
    </xf>
    <xf numFmtId="4" fontId="0" fillId="0" borderId="0" xfId="0" applyNumberFormat="1"/>
    <xf numFmtId="3" fontId="0" fillId="0" borderId="0" xfId="0" applyNumberForma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36" xfId="0" applyBorder="1" applyAlignment="1">
      <alignment vertical="center"/>
    </xf>
    <xf numFmtId="49" fontId="0" fillId="0" borderId="14" xfId="0" applyNumberFormat="1" applyBorder="1" applyAlignment="1">
      <alignment vertical="center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49" fontId="0" fillId="0" borderId="0" xfId="0" applyNumberFormat="1"/>
    <xf numFmtId="0" fontId="11" fillId="0" borderId="36" xfId="0" applyFont="1" applyBorder="1" applyAlignment="1">
      <alignment vertical="center"/>
    </xf>
    <xf numFmtId="0" fontId="11" fillId="3" borderId="36" xfId="0" applyFont="1" applyFill="1" applyBorder="1" applyAlignment="1">
      <alignment vertical="center"/>
    </xf>
    <xf numFmtId="49" fontId="0" fillId="3" borderId="14" xfId="0" applyNumberFormat="1" applyFill="1" applyBorder="1" applyAlignment="1">
      <alignment vertical="center"/>
    </xf>
    <xf numFmtId="0" fontId="0" fillId="5" borderId="36" xfId="0" applyFill="1" applyBorder="1"/>
    <xf numFmtId="49" fontId="0" fillId="5" borderId="36" xfId="0" applyNumberFormat="1" applyFill="1" applyBorder="1"/>
    <xf numFmtId="0" fontId="0" fillId="5" borderId="36" xfId="0" applyFill="1" applyBorder="1" applyAlignment="1">
      <alignment horizontal="center"/>
    </xf>
    <xf numFmtId="0" fontId="0" fillId="5" borderId="15" xfId="0" applyFill="1" applyBorder="1"/>
    <xf numFmtId="0" fontId="0" fillId="5" borderId="36" xfId="0" applyFill="1" applyBorder="1" applyAlignment="1">
      <alignment wrapText="1"/>
    </xf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" fillId="3" borderId="37" xfId="0" applyFont="1" applyFill="1" applyBorder="1" applyAlignment="1">
      <alignment vertical="top"/>
    </xf>
    <xf numFmtId="49" fontId="1" fillId="3" borderId="6" xfId="0" applyNumberFormat="1" applyFont="1" applyFill="1" applyBorder="1" applyAlignment="1">
      <alignment vertical="top"/>
    </xf>
    <xf numFmtId="49" fontId="1" fillId="3" borderId="6" xfId="0" applyNumberFormat="1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center" vertical="top" shrinkToFit="1"/>
    </xf>
    <xf numFmtId="164" fontId="1" fillId="3" borderId="6" xfId="0" applyNumberFormat="1" applyFont="1" applyFill="1" applyBorder="1" applyAlignment="1">
      <alignment vertical="top" shrinkToFit="1"/>
    </xf>
    <xf numFmtId="4" fontId="1" fillId="3" borderId="6" xfId="0" applyNumberFormat="1" applyFont="1" applyFill="1" applyBorder="1" applyAlignment="1">
      <alignment vertical="top" shrinkToFit="1"/>
    </xf>
    <xf numFmtId="4" fontId="1" fillId="3" borderId="38" xfId="0" applyNumberFormat="1" applyFont="1" applyFill="1" applyBorder="1" applyAlignment="1">
      <alignment vertical="top" shrinkToFit="1"/>
    </xf>
    <xf numFmtId="4" fontId="1" fillId="3" borderId="0" xfId="0" applyNumberFormat="1" applyFont="1" applyFill="1" applyBorder="1" applyAlignment="1">
      <alignment vertical="top" shrinkToFit="1"/>
    </xf>
    <xf numFmtId="0" fontId="12" fillId="0" borderId="39" xfId="0" applyFont="1" applyBorder="1" applyAlignment="1">
      <alignment vertical="top"/>
    </xf>
    <xf numFmtId="49" fontId="12" fillId="0" borderId="40" xfId="0" applyNumberFormat="1" applyFont="1" applyBorder="1" applyAlignment="1">
      <alignment vertical="top"/>
    </xf>
    <xf numFmtId="49" fontId="12" fillId="0" borderId="40" xfId="0" applyNumberFormat="1" applyFont="1" applyBorder="1" applyAlignment="1">
      <alignment horizontal="left" vertical="top" wrapText="1"/>
    </xf>
    <xf numFmtId="0" fontId="12" fillId="0" borderId="40" xfId="0" applyFont="1" applyBorder="1" applyAlignment="1">
      <alignment horizontal="center" vertical="top" shrinkToFit="1"/>
    </xf>
    <xf numFmtId="164" fontId="12" fillId="0" borderId="40" xfId="0" applyNumberFormat="1" applyFont="1" applyBorder="1" applyAlignment="1">
      <alignment vertical="top" shrinkToFit="1"/>
    </xf>
    <xf numFmtId="4" fontId="12" fillId="4" borderId="40" xfId="0" applyNumberFormat="1" applyFont="1" applyFill="1" applyBorder="1" applyAlignment="1" applyProtection="1">
      <alignment vertical="top" shrinkToFit="1"/>
      <protection locked="0"/>
    </xf>
    <xf numFmtId="4" fontId="12" fillId="0" borderId="40" xfId="0" applyNumberFormat="1" applyFont="1" applyBorder="1" applyAlignment="1">
      <alignment vertical="top" shrinkToFit="1"/>
    </xf>
    <xf numFmtId="4" fontId="12" fillId="0" borderId="41" xfId="0" applyNumberFormat="1" applyFont="1" applyBorder="1" applyAlignment="1">
      <alignment vertical="top" shrinkToFit="1"/>
    </xf>
    <xf numFmtId="4" fontId="12" fillId="0" borderId="0" xfId="0" applyNumberFormat="1" applyFont="1" applyBorder="1" applyAlignment="1">
      <alignment vertical="top" shrinkToFit="1"/>
    </xf>
    <xf numFmtId="0" fontId="12" fillId="0" borderId="0" xfId="0" applyFont="1"/>
    <xf numFmtId="0" fontId="12" fillId="0" borderId="0" xfId="0" applyFont="1" applyBorder="1" applyAlignment="1">
      <alignment vertical="top"/>
    </xf>
    <xf numFmtId="49" fontId="12" fillId="0" borderId="0" xfId="0" applyNumberFormat="1" applyFont="1" applyBorder="1" applyAlignment="1">
      <alignment vertical="top"/>
    </xf>
    <xf numFmtId="0" fontId="12" fillId="0" borderId="6" xfId="0" applyNumberFormat="1" applyFont="1" applyBorder="1" applyAlignment="1">
      <alignment vertical="top" wrapText="1"/>
    </xf>
    <xf numFmtId="164" fontId="13" fillId="0" borderId="0" xfId="0" quotePrefix="1" applyNumberFormat="1" applyFont="1" applyBorder="1" applyAlignment="1">
      <alignment horizontal="left" vertical="top" wrapText="1"/>
    </xf>
    <xf numFmtId="164" fontId="13" fillId="0" borderId="0" xfId="0" applyNumberFormat="1" applyFont="1" applyBorder="1" applyAlignment="1">
      <alignment horizontal="center" vertical="top" wrapText="1" shrinkToFit="1"/>
    </xf>
    <xf numFmtId="164" fontId="13" fillId="0" borderId="0" xfId="0" applyNumberFormat="1" applyFont="1" applyBorder="1" applyAlignment="1">
      <alignment vertical="top" wrapText="1" shrinkToFit="1"/>
    </xf>
    <xf numFmtId="0" fontId="14" fillId="0" borderId="0" xfId="0" applyNumberFormat="1" applyFont="1" applyAlignment="1">
      <alignment wrapText="1"/>
    </xf>
    <xf numFmtId="0" fontId="15" fillId="0" borderId="6" xfId="0" applyNumberFormat="1" applyFont="1" applyBorder="1" applyAlignment="1">
      <alignment vertical="top" wrapText="1"/>
    </xf>
    <xf numFmtId="0" fontId="15" fillId="0" borderId="0" xfId="0" applyNumberFormat="1" applyFont="1" applyBorder="1" applyAlignment="1">
      <alignment vertical="top" wrapText="1"/>
    </xf>
    <xf numFmtId="0" fontId="12" fillId="0" borderId="42" xfId="0" applyFont="1" applyBorder="1" applyAlignment="1">
      <alignment vertical="top"/>
    </xf>
    <xf numFmtId="49" fontId="12" fillId="0" borderId="43" xfId="0" applyNumberFormat="1" applyFont="1" applyBorder="1" applyAlignment="1">
      <alignment vertical="top"/>
    </xf>
    <xf numFmtId="49" fontId="12" fillId="0" borderId="43" xfId="0" applyNumberFormat="1" applyFont="1" applyBorder="1" applyAlignment="1">
      <alignment horizontal="left" vertical="top" wrapText="1"/>
    </xf>
    <xf numFmtId="0" fontId="12" fillId="0" borderId="43" xfId="0" applyFont="1" applyBorder="1" applyAlignment="1">
      <alignment horizontal="center" vertical="top" shrinkToFit="1"/>
    </xf>
    <xf numFmtId="164" fontId="12" fillId="0" borderId="43" xfId="0" applyNumberFormat="1" applyFont="1" applyBorder="1" applyAlignment="1">
      <alignment vertical="top" shrinkToFit="1"/>
    </xf>
    <xf numFmtId="4" fontId="12" fillId="4" borderId="43" xfId="0" applyNumberFormat="1" applyFont="1" applyFill="1" applyBorder="1" applyAlignment="1" applyProtection="1">
      <alignment vertical="top" shrinkToFit="1"/>
      <protection locked="0"/>
    </xf>
    <xf numFmtId="4" fontId="12" fillId="0" borderId="43" xfId="0" applyNumberFormat="1" applyFont="1" applyBorder="1" applyAlignment="1">
      <alignment vertical="top" shrinkToFit="1"/>
    </xf>
    <xf numFmtId="4" fontId="12" fillId="0" borderId="44" xfId="0" applyNumberFormat="1" applyFont="1" applyBorder="1" applyAlignment="1">
      <alignment vertical="top" shrinkToFit="1"/>
    </xf>
    <xf numFmtId="49" fontId="0" fillId="0" borderId="0" xfId="0" applyNumberFormat="1" applyAlignment="1">
      <alignment horizontal="left" vertical="top" wrapText="1"/>
    </xf>
    <xf numFmtId="0" fontId="1" fillId="3" borderId="15" xfId="0" applyFont="1" applyFill="1" applyBorder="1" applyAlignment="1">
      <alignment vertical="top"/>
    </xf>
    <xf numFmtId="49" fontId="1" fillId="3" borderId="14" xfId="0" applyNumberFormat="1" applyFont="1" applyFill="1" applyBorder="1" applyAlignment="1">
      <alignment vertical="top"/>
    </xf>
    <xf numFmtId="49" fontId="1" fillId="3" borderId="14" xfId="0" applyNumberFormat="1" applyFont="1" applyFill="1" applyBorder="1" applyAlignment="1">
      <alignment horizontal="left" vertical="top" wrapText="1"/>
    </xf>
    <xf numFmtId="0" fontId="1" fillId="3" borderId="14" xfId="0" applyFont="1" applyFill="1" applyBorder="1" applyAlignment="1">
      <alignment horizontal="center" vertical="top"/>
    </xf>
    <xf numFmtId="0" fontId="1" fillId="3" borderId="14" xfId="0" applyFont="1" applyFill="1" applyBorder="1" applyAlignment="1">
      <alignment vertical="top"/>
    </xf>
    <xf numFmtId="4" fontId="1" fillId="3" borderId="16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wrapText="1"/>
    </xf>
    <xf numFmtId="0" fontId="12" fillId="0" borderId="0" xfId="0" applyNumberFormat="1" applyFont="1" applyBorder="1" applyAlignment="1">
      <alignment vertical="top" wrapText="1"/>
    </xf>
    <xf numFmtId="0" fontId="16" fillId="0" borderId="0" xfId="1" applyFont="1" applyAlignment="1">
      <alignment vertical="center"/>
    </xf>
    <xf numFmtId="0" fontId="16" fillId="0" borderId="25" xfId="1" applyNumberFormat="1" applyFont="1" applyFill="1" applyBorder="1" applyAlignment="1" applyProtection="1">
      <alignment vertical="center"/>
    </xf>
    <xf numFmtId="49" fontId="20" fillId="6" borderId="35" xfId="1" applyNumberFormat="1" applyFont="1" applyFill="1" applyBorder="1" applyAlignment="1" applyProtection="1">
      <alignment horizontal="center" vertical="center"/>
    </xf>
    <xf numFmtId="49" fontId="22" fillId="0" borderId="47" xfId="1" applyNumberFormat="1" applyFont="1" applyFill="1" applyBorder="1" applyAlignment="1" applyProtection="1">
      <alignment horizontal="left" vertical="center"/>
    </xf>
    <xf numFmtId="49" fontId="23" fillId="0" borderId="35" xfId="1" applyNumberFormat="1" applyFont="1" applyFill="1" applyBorder="1" applyAlignment="1" applyProtection="1">
      <alignment horizontal="left" vertical="center"/>
    </xf>
    <xf numFmtId="4" fontId="23" fillId="0" borderId="35" xfId="1" applyNumberFormat="1" applyFont="1" applyFill="1" applyBorder="1" applyAlignment="1" applyProtection="1">
      <alignment horizontal="right" vertical="center"/>
    </xf>
    <xf numFmtId="49" fontId="22" fillId="0" borderId="48" xfId="1" applyNumberFormat="1" applyFont="1" applyFill="1" applyBorder="1" applyAlignment="1" applyProtection="1">
      <alignment horizontal="left" vertical="center"/>
    </xf>
    <xf numFmtId="49" fontId="23" fillId="0" borderId="35" xfId="1" applyNumberFormat="1" applyFont="1" applyFill="1" applyBorder="1" applyAlignment="1" applyProtection="1">
      <alignment horizontal="right" vertical="center"/>
    </xf>
    <xf numFmtId="0" fontId="16" fillId="0" borderId="6" xfId="1" applyNumberFormat="1" applyFont="1" applyFill="1" applyBorder="1" applyAlignment="1" applyProtection="1">
      <alignment vertical="center"/>
    </xf>
    <xf numFmtId="0" fontId="16" fillId="0" borderId="38" xfId="1" applyNumberFormat="1" applyFont="1" applyFill="1" applyBorder="1" applyAlignment="1" applyProtection="1">
      <alignment vertical="center"/>
    </xf>
    <xf numFmtId="4" fontId="23" fillId="0" borderId="49" xfId="1" applyNumberFormat="1" applyFont="1" applyFill="1" applyBorder="1" applyAlignment="1" applyProtection="1">
      <alignment horizontal="right" vertical="center"/>
    </xf>
    <xf numFmtId="0" fontId="16" fillId="0" borderId="50" xfId="1" applyNumberFormat="1" applyFont="1" applyFill="1" applyBorder="1" applyAlignment="1" applyProtection="1">
      <alignment vertical="center"/>
    </xf>
    <xf numFmtId="0" fontId="16" fillId="0" borderId="32" xfId="1" applyNumberFormat="1" applyFont="1" applyFill="1" applyBorder="1" applyAlignment="1" applyProtection="1">
      <alignment vertical="center"/>
    </xf>
    <xf numFmtId="0" fontId="16" fillId="0" borderId="45" xfId="1" applyNumberFormat="1" applyFont="1" applyFill="1" applyBorder="1" applyAlignment="1" applyProtection="1">
      <alignment vertical="center"/>
    </xf>
    <xf numFmtId="0" fontId="16" fillId="0" borderId="9" xfId="1" applyNumberFormat="1" applyFont="1" applyFill="1" applyBorder="1" applyAlignment="1" applyProtection="1">
      <alignment vertical="center"/>
    </xf>
    <xf numFmtId="4" fontId="22" fillId="6" borderId="34" xfId="1" applyNumberFormat="1" applyFont="1" applyFill="1" applyBorder="1" applyAlignment="1" applyProtection="1">
      <alignment horizontal="right" vertical="center"/>
    </xf>
    <xf numFmtId="0" fontId="16" fillId="0" borderId="18" xfId="1" applyNumberFormat="1" applyFont="1" applyFill="1" applyBorder="1" applyAlignment="1" applyProtection="1">
      <alignment vertical="center"/>
    </xf>
    <xf numFmtId="0" fontId="16" fillId="0" borderId="51" xfId="1" applyNumberFormat="1" applyFont="1" applyFill="1" applyBorder="1" applyAlignment="1" applyProtection="1">
      <alignment vertical="center"/>
    </xf>
    <xf numFmtId="0" fontId="16" fillId="0" borderId="5" xfId="1" applyNumberFormat="1" applyFont="1" applyFill="1" applyBorder="1" applyAlignment="1" applyProtection="1">
      <alignment vertical="center"/>
    </xf>
    <xf numFmtId="49" fontId="24" fillId="0" borderId="52" xfId="1" applyNumberFormat="1" applyFont="1" applyFill="1" applyBorder="1" applyAlignment="1" applyProtection="1">
      <alignment horizontal="left" vertical="center"/>
    </xf>
    <xf numFmtId="0" fontId="16" fillId="0" borderId="52" xfId="1" applyNumberFormat="1" applyFont="1" applyFill="1" applyBorder="1" applyAlignment="1" applyProtection="1">
      <alignment vertical="center"/>
    </xf>
    <xf numFmtId="49" fontId="26" fillId="0" borderId="56" xfId="1" applyNumberFormat="1" applyFont="1" applyFill="1" applyBorder="1" applyAlignment="1" applyProtection="1">
      <alignment horizontal="left" vertical="center"/>
    </xf>
    <xf numFmtId="49" fontId="26" fillId="0" borderId="57" xfId="1" applyNumberFormat="1" applyFont="1" applyFill="1" applyBorder="1" applyAlignment="1" applyProtection="1">
      <alignment horizontal="left" vertical="center"/>
    </xf>
    <xf numFmtId="49" fontId="26" fillId="0" borderId="57" xfId="1" applyNumberFormat="1" applyFont="1" applyFill="1" applyBorder="1" applyAlignment="1" applyProtection="1">
      <alignment horizontal="center" vertical="center"/>
    </xf>
    <xf numFmtId="49" fontId="26" fillId="0" borderId="58" xfId="1" applyNumberFormat="1" applyFont="1" applyFill="1" applyBorder="1" applyAlignment="1" applyProtection="1">
      <alignment horizontal="center" vertical="center"/>
    </xf>
    <xf numFmtId="49" fontId="26" fillId="0" borderId="59" xfId="1" applyNumberFormat="1" applyFont="1" applyFill="1" applyBorder="1" applyAlignment="1" applyProtection="1">
      <alignment horizontal="center" vertical="center"/>
    </xf>
    <xf numFmtId="49" fontId="27" fillId="0" borderId="60" xfId="1" applyNumberFormat="1" applyFont="1" applyFill="1" applyBorder="1" applyAlignment="1" applyProtection="1">
      <alignment horizontal="left" vertical="center"/>
    </xf>
    <xf numFmtId="49" fontId="27" fillId="0" borderId="61" xfId="1" applyNumberFormat="1" applyFont="1" applyFill="1" applyBorder="1" applyAlignment="1" applyProtection="1">
      <alignment horizontal="left" vertical="center"/>
    </xf>
    <xf numFmtId="49" fontId="26" fillId="0" borderId="61" xfId="1" applyNumberFormat="1" applyFont="1" applyFill="1" applyBorder="1" applyAlignment="1" applyProtection="1">
      <alignment horizontal="left" vertical="center"/>
    </xf>
    <xf numFmtId="49" fontId="26" fillId="0" borderId="62" xfId="1" applyNumberFormat="1" applyFont="1" applyFill="1" applyBorder="1" applyAlignment="1" applyProtection="1">
      <alignment horizontal="right" vertical="center"/>
    </xf>
    <xf numFmtId="49" fontId="26" fillId="0" borderId="63" xfId="1" applyNumberFormat="1" applyFont="1" applyFill="1" applyBorder="1" applyAlignment="1" applyProtection="1">
      <alignment horizontal="center" vertical="center"/>
    </xf>
    <xf numFmtId="49" fontId="26" fillId="0" borderId="49" xfId="1" applyNumberFormat="1" applyFont="1" applyFill="1" applyBorder="1" applyAlignment="1" applyProtection="1">
      <alignment horizontal="center" vertical="center"/>
    </xf>
    <xf numFmtId="49" fontId="26" fillId="0" borderId="64" xfId="1" applyNumberFormat="1" applyFont="1" applyFill="1" applyBorder="1" applyAlignment="1" applyProtection="1">
      <alignment horizontal="center" vertical="center"/>
    </xf>
    <xf numFmtId="49" fontId="26" fillId="0" borderId="65" xfId="1" applyNumberFormat="1" applyFont="1" applyFill="1" applyBorder="1" applyAlignment="1" applyProtection="1">
      <alignment horizontal="center" vertical="center"/>
    </xf>
    <xf numFmtId="49" fontId="18" fillId="6" borderId="0" xfId="1" applyNumberFormat="1" applyFont="1" applyFill="1" applyBorder="1" applyAlignment="1" applyProtection="1">
      <alignment horizontal="right" vertical="center"/>
    </xf>
    <xf numFmtId="49" fontId="27" fillId="6" borderId="52" xfId="1" applyNumberFormat="1" applyFont="1" applyFill="1" applyBorder="1" applyAlignment="1" applyProtection="1">
      <alignment horizontal="left" vertical="center"/>
    </xf>
    <xf numFmtId="49" fontId="26" fillId="6" borderId="52" xfId="1" applyNumberFormat="1" applyFont="1" applyFill="1" applyBorder="1" applyAlignment="1" applyProtection="1">
      <alignment horizontal="left" vertical="center"/>
    </xf>
    <xf numFmtId="4" fontId="26" fillId="6" borderId="52" xfId="1" applyNumberFormat="1" applyFont="1" applyFill="1" applyBorder="1" applyAlignment="1" applyProtection="1">
      <alignment horizontal="right" vertical="center"/>
    </xf>
    <xf numFmtId="49" fontId="26" fillId="6" borderId="52" xfId="1" applyNumberFormat="1" applyFont="1" applyFill="1" applyBorder="1" applyAlignment="1" applyProtection="1">
      <alignment horizontal="right" vertical="center"/>
    </xf>
    <xf numFmtId="4" fontId="18" fillId="6" borderId="0" xfId="1" applyNumberFormat="1" applyFont="1" applyFill="1" applyBorder="1" applyAlignment="1" applyProtection="1">
      <alignment horizontal="right" vertical="center"/>
    </xf>
    <xf numFmtId="49" fontId="27" fillId="0" borderId="0" xfId="1" applyNumberFormat="1" applyFont="1" applyFill="1" applyBorder="1" applyAlignment="1" applyProtection="1">
      <alignment horizontal="left" vertical="center"/>
    </xf>
    <xf numFmtId="4" fontId="27" fillId="0" borderId="0" xfId="1" applyNumberFormat="1" applyFont="1" applyFill="1" applyBorder="1" applyAlignment="1" applyProtection="1">
      <alignment horizontal="right" vertical="center"/>
    </xf>
    <xf numFmtId="4" fontId="27" fillId="7" borderId="0" xfId="1" applyNumberFormat="1" applyFont="1" applyFill="1" applyBorder="1" applyAlignment="1" applyProtection="1">
      <alignment horizontal="right" vertical="center"/>
    </xf>
    <xf numFmtId="49" fontId="27" fillId="0" borderId="0" xfId="1" applyNumberFormat="1" applyFont="1" applyFill="1" applyBorder="1" applyAlignment="1" applyProtection="1">
      <alignment horizontal="right" vertical="center"/>
    </xf>
    <xf numFmtId="49" fontId="28" fillId="0" borderId="0" xfId="1" applyNumberFormat="1" applyFont="1" applyFill="1" applyBorder="1" applyAlignment="1" applyProtection="1">
      <alignment horizontal="right" vertical="center"/>
    </xf>
    <xf numFmtId="4" fontId="28" fillId="0" borderId="0" xfId="1" applyNumberFormat="1" applyFont="1" applyFill="1" applyBorder="1" applyAlignment="1" applyProtection="1">
      <alignment horizontal="right" vertical="center"/>
    </xf>
    <xf numFmtId="4" fontId="16" fillId="0" borderId="0" xfId="1" applyNumberFormat="1" applyFont="1" applyFill="1" applyBorder="1" applyAlignment="1" applyProtection="1">
      <alignment horizontal="right" vertical="center"/>
    </xf>
    <xf numFmtId="49" fontId="29" fillId="0" borderId="0" xfId="1" applyNumberFormat="1" applyFont="1" applyFill="1" applyBorder="1" applyAlignment="1" applyProtection="1">
      <alignment horizontal="right" vertical="center"/>
    </xf>
    <xf numFmtId="4" fontId="29" fillId="0" borderId="0" xfId="1" applyNumberFormat="1" applyFont="1" applyFill="1" applyBorder="1" applyAlignment="1" applyProtection="1">
      <alignment horizontal="right" vertical="center"/>
    </xf>
    <xf numFmtId="49" fontId="27" fillId="6" borderId="0" xfId="1" applyNumberFormat="1" applyFont="1" applyFill="1" applyBorder="1" applyAlignment="1" applyProtection="1">
      <alignment horizontal="left" vertical="center"/>
    </xf>
    <xf numFmtId="49" fontId="26" fillId="6" borderId="0" xfId="1" applyNumberFormat="1" applyFont="1" applyFill="1" applyBorder="1" applyAlignment="1" applyProtection="1">
      <alignment horizontal="left" vertical="center"/>
    </xf>
    <xf numFmtId="4" fontId="26" fillId="6" borderId="0" xfId="1" applyNumberFormat="1" applyFont="1" applyFill="1" applyBorder="1" applyAlignment="1" applyProtection="1">
      <alignment horizontal="right" vertical="center"/>
    </xf>
    <xf numFmtId="49" fontId="26" fillId="6" borderId="0" xfId="1" applyNumberFormat="1" applyFont="1" applyFill="1" applyBorder="1" applyAlignment="1" applyProtection="1">
      <alignment horizontal="right" vertical="center"/>
    </xf>
    <xf numFmtId="49" fontId="27" fillId="0" borderId="9" xfId="1" applyNumberFormat="1" applyFont="1" applyFill="1" applyBorder="1" applyAlignment="1" applyProtection="1">
      <alignment horizontal="left" vertical="center"/>
    </xf>
    <xf numFmtId="4" fontId="27" fillId="0" borderId="9" xfId="1" applyNumberFormat="1" applyFont="1" applyFill="1" applyBorder="1" applyAlignment="1" applyProtection="1">
      <alignment horizontal="right" vertical="center"/>
    </xf>
    <xf numFmtId="4" fontId="27" fillId="7" borderId="9" xfId="1" applyNumberFormat="1" applyFont="1" applyFill="1" applyBorder="1" applyAlignment="1" applyProtection="1">
      <alignment horizontal="right" vertical="center"/>
    </xf>
    <xf numFmtId="49" fontId="27" fillId="0" borderId="9" xfId="1" applyNumberFormat="1" applyFont="1" applyFill="1" applyBorder="1" applyAlignment="1" applyProtection="1">
      <alignment horizontal="right" vertical="center"/>
    </xf>
    <xf numFmtId="0" fontId="27" fillId="0" borderId="6" xfId="1" applyNumberFormat="1" applyFont="1" applyFill="1" applyBorder="1" applyAlignment="1" applyProtection="1">
      <alignment vertical="center"/>
    </xf>
    <xf numFmtId="4" fontId="26" fillId="0" borderId="6" xfId="1" applyNumberFormat="1" applyFont="1" applyFill="1" applyBorder="1" applyAlignment="1" applyProtection="1">
      <alignment horizontal="right" vertical="center"/>
    </xf>
    <xf numFmtId="4" fontId="18" fillId="0" borderId="0" xfId="1" applyNumberFormat="1" applyFont="1" applyFill="1" applyBorder="1" applyAlignment="1" applyProtection="1">
      <alignment horizontal="right" vertical="center"/>
    </xf>
    <xf numFmtId="49" fontId="24" fillId="0" borderId="0" xfId="1" applyNumberFormat="1" applyFont="1" applyFill="1" applyBorder="1" applyAlignment="1" applyProtection="1">
      <alignment horizontal="left" vertical="center"/>
    </xf>
    <xf numFmtId="0" fontId="2" fillId="2" borderId="0" xfId="0" applyFont="1" applyFill="1" applyAlignment="1">
      <alignment horizontal="left" wrapText="1"/>
    </xf>
    <xf numFmtId="49" fontId="1" fillId="4" borderId="6" xfId="0" applyNumberFormat="1" applyFont="1" applyFill="1" applyBorder="1" applyAlignment="1" applyProtection="1">
      <alignment horizontal="left" vertical="center"/>
      <protection locked="0"/>
    </xf>
    <xf numFmtId="49" fontId="1" fillId="4" borderId="0" xfId="0" applyNumberFormat="1" applyFont="1" applyFill="1" applyAlignment="1" applyProtection="1">
      <alignment horizontal="left" vertical="center"/>
      <protection locked="0"/>
    </xf>
    <xf numFmtId="49" fontId="1" fillId="4" borderId="9" xfId="0" applyNumberFormat="1" applyFont="1" applyFill="1" applyBorder="1" applyAlignment="1" applyProtection="1">
      <alignment horizontal="left" vertical="center"/>
      <protection locked="0"/>
    </xf>
    <xf numFmtId="49" fontId="0" fillId="4" borderId="9" xfId="0" applyNumberForma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left" vertical="center" wrapText="1"/>
    </xf>
    <xf numFmtId="0" fontId="0" fillId="3" borderId="6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49" fontId="1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1" fillId="0" borderId="9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4" fontId="6" fillId="0" borderId="15" xfId="0" applyNumberFormat="1" applyFont="1" applyBorder="1" applyAlignment="1">
      <alignment horizontal="right" vertical="center" indent="1"/>
    </xf>
    <xf numFmtId="4" fontId="6" fillId="0" borderId="16" xfId="0" applyNumberFormat="1" applyFont="1" applyBorder="1" applyAlignment="1">
      <alignment horizontal="right" vertical="center" indent="1"/>
    </xf>
    <xf numFmtId="4" fontId="6" fillId="0" borderId="17" xfId="0" applyNumberFormat="1" applyFont="1" applyBorder="1" applyAlignment="1">
      <alignment horizontal="right" vertical="center" indent="1"/>
    </xf>
    <xf numFmtId="0" fontId="0" fillId="0" borderId="9" xfId="0" applyBorder="1" applyAlignment="1">
      <alignment horizontal="right" indent="1"/>
    </xf>
    <xf numFmtId="0" fontId="0" fillId="0" borderId="10" xfId="0" applyBorder="1" applyAlignment="1">
      <alignment horizontal="right" indent="1"/>
    </xf>
    <xf numFmtId="1" fontId="0" fillId="0" borderId="9" xfId="0" applyNumberFormat="1" applyBorder="1" applyAlignment="1">
      <alignment horizontal="right" indent="1"/>
    </xf>
    <xf numFmtId="4" fontId="7" fillId="0" borderId="15" xfId="0" applyNumberFormat="1" applyFont="1" applyBorder="1" applyAlignment="1">
      <alignment horizontal="right" vertical="center" indent="1"/>
    </xf>
    <xf numFmtId="4" fontId="7" fillId="0" borderId="16" xfId="0" applyNumberFormat="1" applyFont="1" applyBorder="1" applyAlignment="1">
      <alignment horizontal="right" vertical="center" indent="1"/>
    </xf>
    <xf numFmtId="4" fontId="7" fillId="0" borderId="17" xfId="0" applyNumberFormat="1" applyFont="1" applyBorder="1" applyAlignment="1">
      <alignment horizontal="right" vertical="center" indent="1"/>
    </xf>
    <xf numFmtId="4" fontId="7" fillId="0" borderId="6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7" fillId="0" borderId="9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vertical="center"/>
    </xf>
    <xf numFmtId="4" fontId="7" fillId="0" borderId="14" xfId="0" applyNumberFormat="1" applyFont="1" applyBorder="1" applyAlignment="1">
      <alignment vertical="center"/>
    </xf>
    <xf numFmtId="4" fontId="7" fillId="0" borderId="15" xfId="0" applyNumberFormat="1" applyFont="1" applyBorder="1" applyAlignment="1">
      <alignment horizontal="right" vertical="center"/>
    </xf>
    <xf numFmtId="4" fontId="7" fillId="0" borderId="14" xfId="0" applyNumberFormat="1" applyFont="1" applyBorder="1" applyAlignment="1">
      <alignment horizontal="right" vertical="center"/>
    </xf>
    <xf numFmtId="0" fontId="0" fillId="0" borderId="6" xfId="0" applyBorder="1" applyAlignment="1">
      <alignment horizontal="center" wrapText="1"/>
    </xf>
    <xf numFmtId="0" fontId="1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" fontId="8" fillId="3" borderId="20" xfId="0" applyNumberFormat="1" applyFont="1" applyFill="1" applyBorder="1" applyAlignment="1">
      <alignment horizontal="right" vertical="center"/>
    </xf>
    <xf numFmtId="2" fontId="8" fillId="3" borderId="20" xfId="0" applyNumberFormat="1" applyFont="1" applyFill="1" applyBorder="1" applyAlignment="1">
      <alignment horizontal="right" vertical="center"/>
    </xf>
    <xf numFmtId="4" fontId="0" fillId="0" borderId="30" xfId="0" applyNumberFormat="1" applyBorder="1" applyAlignment="1">
      <alignment vertical="center" wrapText="1"/>
    </xf>
    <xf numFmtId="4" fontId="1" fillId="0" borderId="30" xfId="0" applyNumberFormat="1" applyFont="1" applyBorder="1" applyAlignment="1">
      <alignment vertical="center" wrapText="1"/>
    </xf>
    <xf numFmtId="4" fontId="0" fillId="3" borderId="32" xfId="0" applyNumberFormat="1" applyFill="1" applyBorder="1" applyAlignment="1">
      <alignment vertical="center"/>
    </xf>
    <xf numFmtId="4" fontId="0" fillId="3" borderId="33" xfId="0" applyNumberFormat="1" applyFill="1" applyBorder="1" applyAlignment="1">
      <alignment vertical="center"/>
    </xf>
    <xf numFmtId="4" fontId="0" fillId="3" borderId="34" xfId="0" applyNumberFormat="1" applyFill="1" applyBorder="1" applyAlignment="1">
      <alignment vertical="center"/>
    </xf>
    <xf numFmtId="49" fontId="2" fillId="0" borderId="29" xfId="0" applyNumberFormat="1" applyFont="1" applyBorder="1" applyAlignment="1">
      <alignment vertical="center" wrapText="1"/>
    </xf>
    <xf numFmtId="49" fontId="2" fillId="0" borderId="30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49" fontId="0" fillId="0" borderId="14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0" fontId="5" fillId="0" borderId="0" xfId="0" applyFont="1" applyAlignment="1">
      <alignment horizontal="center"/>
    </xf>
    <xf numFmtId="49" fontId="0" fillId="0" borderId="14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49" fontId="0" fillId="3" borderId="14" xfId="0" applyNumberForma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15" fillId="0" borderId="6" xfId="0" applyNumberFormat="1" applyFont="1" applyBorder="1" applyAlignment="1">
      <alignment horizontal="left" vertical="top" wrapText="1"/>
    </xf>
    <xf numFmtId="0" fontId="15" fillId="0" borderId="6" xfId="0" applyNumberFormat="1" applyFont="1" applyBorder="1" applyAlignment="1">
      <alignment vertical="top" wrapText="1"/>
    </xf>
    <xf numFmtId="49" fontId="17" fillId="0" borderId="9" xfId="1" applyNumberFormat="1" applyFont="1" applyFill="1" applyBorder="1" applyAlignment="1" applyProtection="1">
      <alignment horizontal="center" vertical="center"/>
    </xf>
    <xf numFmtId="0" fontId="17" fillId="0" borderId="9" xfId="1" applyNumberFormat="1" applyFont="1" applyFill="1" applyBorder="1" applyAlignment="1" applyProtection="1">
      <alignment horizontal="center" vertical="center"/>
    </xf>
    <xf numFmtId="0" fontId="16" fillId="0" borderId="25" xfId="1" applyNumberFormat="1" applyFont="1" applyFill="1" applyBorder="1" applyAlignment="1" applyProtection="1">
      <alignment horizontal="left" vertical="center" wrapText="1"/>
    </xf>
    <xf numFmtId="0" fontId="16" fillId="0" borderId="0" xfId="1" applyNumberFormat="1" applyFont="1" applyFill="1" applyBorder="1" applyAlignment="1" applyProtection="1">
      <alignment horizontal="left" vertical="center"/>
    </xf>
    <xf numFmtId="0" fontId="16" fillId="0" borderId="25" xfId="1" applyNumberFormat="1" applyFont="1" applyFill="1" applyBorder="1" applyAlignment="1" applyProtection="1">
      <alignment horizontal="left" vertical="center"/>
    </xf>
    <xf numFmtId="0" fontId="16" fillId="0" borderId="0" xfId="1" applyNumberFormat="1" applyFont="1" applyFill="1" applyBorder="1" applyAlignment="1" applyProtection="1">
      <alignment horizontal="left" vertical="center" wrapText="1"/>
    </xf>
    <xf numFmtId="0" fontId="18" fillId="0" borderId="6" xfId="1" applyNumberFormat="1" applyFont="1" applyFill="1" applyBorder="1" applyAlignment="1" applyProtection="1">
      <alignment horizontal="left" vertical="center" wrapText="1"/>
    </xf>
    <xf numFmtId="0" fontId="18" fillId="0" borderId="6" xfId="1" applyNumberFormat="1" applyFont="1" applyFill="1" applyBorder="1" applyAlignment="1" applyProtection="1">
      <alignment horizontal="left" vertical="center"/>
    </xf>
    <xf numFmtId="0" fontId="18" fillId="0" borderId="0" xfId="1" applyNumberFormat="1" applyFont="1" applyFill="1" applyBorder="1" applyAlignment="1" applyProtection="1">
      <alignment horizontal="left" vertical="center"/>
    </xf>
    <xf numFmtId="0" fontId="16" fillId="0" borderId="6" xfId="1" applyNumberFormat="1" applyFont="1" applyFill="1" applyBorder="1" applyAlignment="1" applyProtection="1">
      <alignment horizontal="left" vertical="center" wrapText="1"/>
    </xf>
    <xf numFmtId="0" fontId="16" fillId="0" borderId="6" xfId="1" applyNumberFormat="1" applyFont="1" applyFill="1" applyBorder="1" applyAlignment="1" applyProtection="1">
      <alignment horizontal="left" vertical="center"/>
    </xf>
    <xf numFmtId="49" fontId="16" fillId="0" borderId="38" xfId="1" applyNumberFormat="1" applyFont="1" applyFill="1" applyBorder="1" applyAlignment="1" applyProtection="1">
      <alignment horizontal="left" vertical="center"/>
    </xf>
    <xf numFmtId="0" fontId="16" fillId="0" borderId="45" xfId="1" applyNumberFormat="1" applyFont="1" applyFill="1" applyBorder="1" applyAlignment="1" applyProtection="1">
      <alignment horizontal="left" vertical="center"/>
    </xf>
    <xf numFmtId="49" fontId="16" fillId="0" borderId="45" xfId="1" applyNumberFormat="1" applyFont="1" applyFill="1" applyBorder="1" applyAlignment="1" applyProtection="1">
      <alignment horizontal="left" vertical="center"/>
    </xf>
    <xf numFmtId="14" fontId="16" fillId="0" borderId="0" xfId="1" applyNumberFormat="1" applyFont="1" applyFill="1" applyBorder="1" applyAlignment="1" applyProtection="1">
      <alignment horizontal="left" vertical="center"/>
    </xf>
    <xf numFmtId="0" fontId="16" fillId="0" borderId="37" xfId="1" applyNumberFormat="1" applyFont="1" applyFill="1" applyBorder="1" applyAlignment="1" applyProtection="1">
      <alignment horizontal="left" vertical="center" wrapText="1"/>
    </xf>
    <xf numFmtId="49" fontId="16" fillId="0" borderId="0" xfId="1" applyNumberFormat="1" applyFont="1" applyFill="1" applyBorder="1" applyAlignment="1" applyProtection="1">
      <alignment horizontal="left" vertical="center"/>
    </xf>
    <xf numFmtId="49" fontId="21" fillId="0" borderId="32" xfId="1" applyNumberFormat="1" applyFont="1" applyFill="1" applyBorder="1" applyAlignment="1" applyProtection="1">
      <alignment horizontal="left" vertical="center"/>
    </xf>
    <xf numFmtId="0" fontId="21" fillId="0" borderId="34" xfId="1" applyNumberFormat="1" applyFont="1" applyFill="1" applyBorder="1" applyAlignment="1" applyProtection="1">
      <alignment horizontal="left" vertical="center"/>
    </xf>
    <xf numFmtId="0" fontId="16" fillId="0" borderId="18" xfId="1" applyNumberFormat="1" applyFont="1" applyFill="1" applyBorder="1" applyAlignment="1" applyProtection="1">
      <alignment horizontal="left" vertical="center"/>
    </xf>
    <xf numFmtId="0" fontId="16" fillId="0" borderId="9" xfId="1" applyNumberFormat="1" applyFont="1" applyFill="1" applyBorder="1" applyAlignment="1" applyProtection="1">
      <alignment horizontal="left" vertical="center"/>
    </xf>
    <xf numFmtId="49" fontId="19" fillId="0" borderId="33" xfId="1" applyNumberFormat="1" applyFont="1" applyFill="1" applyBorder="1" applyAlignment="1" applyProtection="1">
      <alignment horizontal="center" vertical="center"/>
    </xf>
    <xf numFmtId="0" fontId="19" fillId="0" borderId="33" xfId="1" applyNumberFormat="1" applyFont="1" applyFill="1" applyBorder="1" applyAlignment="1" applyProtection="1">
      <alignment horizontal="center" vertical="center"/>
    </xf>
    <xf numFmtId="14" fontId="16" fillId="0" borderId="45" xfId="1" applyNumberFormat="1" applyFont="1" applyFill="1" applyBorder="1" applyAlignment="1" applyProtection="1">
      <alignment horizontal="left" vertical="center"/>
    </xf>
    <xf numFmtId="0" fontId="16" fillId="0" borderId="46" xfId="1" applyNumberFormat="1" applyFont="1" applyFill="1" applyBorder="1" applyAlignment="1" applyProtection="1">
      <alignment horizontal="left" vertical="center"/>
    </xf>
    <xf numFmtId="49" fontId="23" fillId="0" borderId="32" xfId="1" applyNumberFormat="1" applyFont="1" applyFill="1" applyBorder="1" applyAlignment="1" applyProtection="1">
      <alignment horizontal="left" vertical="center"/>
    </xf>
    <xf numFmtId="0" fontId="23" fillId="0" borderId="34" xfId="1" applyNumberFormat="1" applyFont="1" applyFill="1" applyBorder="1" applyAlignment="1" applyProtection="1">
      <alignment horizontal="left" vertical="center"/>
    </xf>
    <xf numFmtId="49" fontId="22" fillId="0" borderId="32" xfId="1" applyNumberFormat="1" applyFont="1" applyFill="1" applyBorder="1" applyAlignment="1" applyProtection="1">
      <alignment horizontal="left" vertical="center"/>
    </xf>
    <xf numFmtId="0" fontId="22" fillId="0" borderId="34" xfId="1" applyNumberFormat="1" applyFont="1" applyFill="1" applyBorder="1" applyAlignment="1" applyProtection="1">
      <alignment horizontal="left" vertical="center"/>
    </xf>
    <xf numFmtId="49" fontId="22" fillId="6" borderId="32" xfId="1" applyNumberFormat="1" applyFont="1" applyFill="1" applyBorder="1" applyAlignment="1" applyProtection="1">
      <alignment horizontal="left" vertical="center"/>
    </xf>
    <xf numFmtId="0" fontId="22" fillId="6" borderId="33" xfId="1" applyNumberFormat="1" applyFont="1" applyFill="1" applyBorder="1" applyAlignment="1" applyProtection="1">
      <alignment horizontal="left" vertical="center"/>
    </xf>
    <xf numFmtId="49" fontId="23" fillId="0" borderId="1" xfId="1" applyNumberFormat="1" applyFont="1" applyFill="1" applyBorder="1" applyAlignment="1" applyProtection="1">
      <alignment horizontal="left" vertical="center"/>
    </xf>
    <xf numFmtId="0" fontId="23" fillId="0" borderId="52" xfId="1" applyNumberFormat="1" applyFont="1" applyFill="1" applyBorder="1" applyAlignment="1" applyProtection="1">
      <alignment horizontal="left" vertical="center"/>
    </xf>
    <xf numFmtId="0" fontId="23" fillId="0" borderId="53" xfId="1" applyNumberFormat="1" applyFont="1" applyFill="1" applyBorder="1" applyAlignment="1" applyProtection="1">
      <alignment horizontal="left" vertical="center"/>
    </xf>
    <xf numFmtId="49" fontId="23" fillId="0" borderId="5" xfId="1" applyNumberFormat="1" applyFont="1" applyFill="1" applyBorder="1" applyAlignment="1" applyProtection="1">
      <alignment horizontal="left" vertical="center"/>
    </xf>
    <xf numFmtId="0" fontId="23" fillId="0" borderId="0" xfId="1" applyNumberFormat="1" applyFont="1" applyFill="1" applyBorder="1" applyAlignment="1" applyProtection="1">
      <alignment horizontal="left" vertical="center"/>
    </xf>
    <xf numFmtId="0" fontId="23" fillId="0" borderId="11" xfId="1" applyNumberFormat="1" applyFont="1" applyFill="1" applyBorder="1" applyAlignment="1" applyProtection="1">
      <alignment horizontal="left" vertical="center"/>
    </xf>
    <xf numFmtId="49" fontId="23" fillId="0" borderId="22" xfId="1" applyNumberFormat="1" applyFont="1" applyFill="1" applyBorder="1" applyAlignment="1" applyProtection="1">
      <alignment horizontal="left" vertical="center"/>
    </xf>
    <xf numFmtId="0" fontId="23" fillId="0" borderId="23" xfId="1" applyNumberFormat="1" applyFont="1" applyFill="1" applyBorder="1" applyAlignment="1" applyProtection="1">
      <alignment horizontal="left" vertical="center"/>
    </xf>
    <xf numFmtId="0" fontId="23" fillId="0" borderId="24" xfId="1" applyNumberFormat="1" applyFont="1" applyFill="1" applyBorder="1" applyAlignment="1" applyProtection="1">
      <alignment horizontal="left" vertical="center"/>
    </xf>
    <xf numFmtId="49" fontId="25" fillId="0" borderId="9" xfId="1" applyNumberFormat="1" applyFont="1" applyFill="1" applyBorder="1" applyAlignment="1" applyProtection="1">
      <alignment horizontal="center" vertical="center"/>
    </xf>
    <xf numFmtId="0" fontId="25" fillId="0" borderId="9" xfId="1" applyNumberFormat="1" applyFont="1" applyFill="1" applyBorder="1" applyAlignment="1" applyProtection="1">
      <alignment horizontal="center" vertical="center"/>
    </xf>
    <xf numFmtId="49" fontId="16" fillId="0" borderId="6" xfId="1" applyNumberFormat="1" applyFont="1" applyFill="1" applyBorder="1" applyAlignment="1" applyProtection="1">
      <alignment horizontal="left" vertical="center"/>
    </xf>
    <xf numFmtId="0" fontId="16" fillId="0" borderId="38" xfId="1" applyNumberFormat="1" applyFont="1" applyFill="1" applyBorder="1" applyAlignment="1" applyProtection="1">
      <alignment horizontal="left" vertical="center"/>
    </xf>
    <xf numFmtId="49" fontId="26" fillId="0" borderId="2" xfId="1" applyNumberFormat="1" applyFont="1" applyFill="1" applyBorder="1" applyAlignment="1" applyProtection="1">
      <alignment horizontal="center" vertical="center"/>
    </xf>
    <xf numFmtId="0" fontId="26" fillId="0" borderId="3" xfId="1" applyNumberFormat="1" applyFont="1" applyFill="1" applyBorder="1" applyAlignment="1" applyProtection="1">
      <alignment horizontal="center" vertical="center"/>
    </xf>
    <xf numFmtId="0" fontId="26" fillId="0" borderId="4" xfId="1" applyNumberFormat="1" applyFont="1" applyFill="1" applyBorder="1" applyAlignment="1" applyProtection="1">
      <alignment horizontal="center" vertical="center"/>
    </xf>
    <xf numFmtId="0" fontId="16" fillId="0" borderId="23" xfId="1" applyNumberFormat="1" applyFont="1" applyFill="1" applyBorder="1" applyAlignment="1" applyProtection="1">
      <alignment horizontal="left" vertical="center"/>
    </xf>
    <xf numFmtId="0" fontId="16" fillId="0" borderId="55" xfId="1" applyNumberFormat="1" applyFont="1" applyFill="1" applyBorder="1" applyAlignment="1" applyProtection="1">
      <alignment horizontal="left" vertical="center"/>
    </xf>
    <xf numFmtId="0" fontId="16" fillId="0" borderId="54" xfId="1" applyNumberFormat="1" applyFont="1" applyFill="1" applyBorder="1" applyAlignment="1" applyProtection="1">
      <alignment horizontal="left" vertical="center"/>
    </xf>
    <xf numFmtId="49" fontId="26" fillId="6" borderId="0" xfId="1" applyNumberFormat="1" applyFont="1" applyFill="1" applyBorder="1" applyAlignment="1" applyProtection="1">
      <alignment horizontal="left" vertical="center"/>
    </xf>
    <xf numFmtId="0" fontId="26" fillId="6" borderId="0" xfId="1" applyNumberFormat="1" applyFont="1" applyFill="1" applyBorder="1" applyAlignment="1" applyProtection="1">
      <alignment horizontal="left" vertical="center"/>
    </xf>
    <xf numFmtId="49" fontId="26" fillId="0" borderId="6" xfId="1" applyNumberFormat="1" applyFont="1" applyFill="1" applyBorder="1" applyAlignment="1" applyProtection="1">
      <alignment horizontal="left" vertical="center"/>
    </xf>
    <xf numFmtId="0" fontId="26" fillId="0" borderId="6" xfId="1" applyNumberFormat="1" applyFont="1" applyFill="1" applyBorder="1" applyAlignment="1" applyProtection="1">
      <alignment horizontal="left" vertical="center"/>
    </xf>
    <xf numFmtId="49" fontId="26" fillId="6" borderId="52" xfId="1" applyNumberFormat="1" applyFont="1" applyFill="1" applyBorder="1" applyAlignment="1" applyProtection="1">
      <alignment horizontal="left" vertical="center"/>
    </xf>
    <xf numFmtId="0" fontId="26" fillId="6" borderId="52" xfId="1" applyNumberFormat="1" applyFont="1" applyFill="1" applyBorder="1" applyAlignment="1" applyProtection="1">
      <alignment horizontal="left" vertical="center"/>
    </xf>
  </cellXfs>
  <cellStyles count="3">
    <cellStyle name="Normální" xfId="0" builtinId="0" customBuiltin="1"/>
    <cellStyle name="normální 2" xfId="2" xr:uid="{00000000-0005-0000-0000-000002000000}"/>
    <cellStyle name="normální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/>
  </sheetViews>
  <sheetFormatPr defaultColWidth="8.83203125" defaultRowHeight="13.5" x14ac:dyDescent="0.3"/>
  <sheetData>
    <row r="1" spans="1:7" ht="14.25" x14ac:dyDescent="0.3">
      <c r="A1" s="1" t="s">
        <v>0</v>
      </c>
    </row>
    <row r="2" spans="1:7" ht="57.75" customHeight="1" x14ac:dyDescent="0.3">
      <c r="A2" s="254" t="s">
        <v>1</v>
      </c>
      <c r="B2" s="254"/>
      <c r="C2" s="254"/>
      <c r="D2" s="254"/>
      <c r="E2" s="254"/>
      <c r="F2" s="254"/>
      <c r="G2" s="254"/>
    </row>
  </sheetData>
  <sheetProtection password="E4DE" sheet="1"/>
  <mergeCells count="1">
    <mergeCell ref="A2:G2"/>
  </mergeCells>
  <pageMargins left="0.7" right="0.7" top="0.78749999999999998" bottom="0.78749999999999998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4"/>
  <sheetViews>
    <sheetView showGridLines="0" tabSelected="1" topLeftCell="B1" zoomScaleSheetLayoutView="75" workbookViewId="0">
      <selection activeCell="B84" sqref="B84"/>
    </sheetView>
  </sheetViews>
  <sheetFormatPr defaultColWidth="9.1640625" defaultRowHeight="13.5" x14ac:dyDescent="0.3"/>
  <cols>
    <col min="1" max="1" width="8.5" hidden="1" customWidth="1"/>
    <col min="2" max="2" width="13.5" customWidth="1"/>
    <col min="3" max="3" width="7.5" style="2" customWidth="1"/>
    <col min="4" max="4" width="13.1640625" style="2" customWidth="1"/>
    <col min="5" max="5" width="9.83203125" style="2" customWidth="1"/>
    <col min="6" max="6" width="11.83203125" customWidth="1"/>
    <col min="7" max="9" width="13.1640625" customWidth="1"/>
    <col min="10" max="10" width="5.5" customWidth="1"/>
    <col min="11" max="11" width="4.33203125" customWidth="1"/>
    <col min="12" max="15" width="10.83203125" customWidth="1"/>
  </cols>
  <sheetData>
    <row r="1" spans="1:15" ht="33.75" customHeight="1" x14ac:dyDescent="0.3">
      <c r="A1" s="3" t="s">
        <v>2</v>
      </c>
      <c r="B1" s="259" t="s">
        <v>3</v>
      </c>
      <c r="C1" s="260"/>
      <c r="D1" s="260"/>
      <c r="E1" s="260"/>
      <c r="F1" s="260"/>
      <c r="G1" s="260"/>
      <c r="H1" s="260"/>
      <c r="I1" s="260"/>
      <c r="J1" s="261"/>
    </row>
    <row r="2" spans="1:15" ht="36" customHeight="1" x14ac:dyDescent="0.3">
      <c r="A2" s="4"/>
      <c r="B2" s="5" t="s">
        <v>4</v>
      </c>
      <c r="C2" s="6"/>
      <c r="D2" s="7" t="s">
        <v>5</v>
      </c>
      <c r="E2" s="262" t="s">
        <v>6</v>
      </c>
      <c r="F2" s="263"/>
      <c r="G2" s="263"/>
      <c r="H2" s="263"/>
      <c r="I2" s="263"/>
      <c r="J2" s="264"/>
      <c r="O2" s="8"/>
    </row>
    <row r="3" spans="1:15" ht="0.4" customHeight="1" x14ac:dyDescent="0.3">
      <c r="A3" s="4"/>
      <c r="B3" s="9"/>
      <c r="C3" s="10"/>
      <c r="D3" s="11"/>
      <c r="E3" s="265"/>
      <c r="F3" s="265"/>
      <c r="G3" s="265"/>
      <c r="H3" s="265"/>
      <c r="I3" s="265"/>
      <c r="J3" s="266"/>
    </row>
    <row r="4" spans="1:15" ht="24" customHeight="1" x14ac:dyDescent="0.3">
      <c r="A4" s="4"/>
      <c r="B4" s="12" t="s">
        <v>7</v>
      </c>
      <c r="D4" s="267" t="s">
        <v>8</v>
      </c>
      <c r="E4" s="268"/>
      <c r="F4" s="268"/>
      <c r="G4" s="268"/>
      <c r="H4" s="13" t="s">
        <v>9</v>
      </c>
      <c r="I4" s="14" t="s">
        <v>10</v>
      </c>
      <c r="J4" s="15"/>
    </row>
    <row r="5" spans="1:15" ht="15.75" customHeight="1" x14ac:dyDescent="0.3">
      <c r="A5" s="4"/>
      <c r="B5" s="16"/>
      <c r="C5" s="17"/>
      <c r="D5" s="269" t="s">
        <v>11</v>
      </c>
      <c r="E5" s="270"/>
      <c r="F5" s="270"/>
      <c r="G5" s="270"/>
      <c r="H5" s="13" t="s">
        <v>12</v>
      </c>
      <c r="I5" s="14" t="s">
        <v>13</v>
      </c>
      <c r="J5" s="15"/>
    </row>
    <row r="6" spans="1:15" ht="15.75" customHeight="1" x14ac:dyDescent="0.3">
      <c r="A6" s="4"/>
      <c r="B6" s="19"/>
      <c r="C6" s="20"/>
      <c r="D6" s="21" t="s">
        <v>14</v>
      </c>
      <c r="E6" s="271" t="s">
        <v>15</v>
      </c>
      <c r="F6" s="272"/>
      <c r="G6" s="272"/>
      <c r="H6" s="22"/>
      <c r="I6" s="23"/>
      <c r="J6" s="24"/>
    </row>
    <row r="7" spans="1:15" ht="24" hidden="1" customHeight="1" x14ac:dyDescent="0.3">
      <c r="A7" s="4"/>
      <c r="B7" s="12" t="s">
        <v>16</v>
      </c>
      <c r="D7" s="18" t="s">
        <v>17</v>
      </c>
      <c r="H7" s="13" t="s">
        <v>9</v>
      </c>
      <c r="I7" s="14" t="s">
        <v>18</v>
      </c>
      <c r="J7" s="15"/>
    </row>
    <row r="8" spans="1:15" ht="15.75" hidden="1" customHeight="1" x14ac:dyDescent="0.3">
      <c r="A8" s="4"/>
      <c r="B8" s="4"/>
      <c r="D8" s="18" t="s">
        <v>19</v>
      </c>
      <c r="H8" s="13" t="s">
        <v>12</v>
      </c>
      <c r="I8" s="25"/>
      <c r="J8" s="15"/>
    </row>
    <row r="9" spans="1:15" ht="15.75" hidden="1" customHeight="1" x14ac:dyDescent="0.3">
      <c r="A9" s="4"/>
      <c r="B9" s="26"/>
      <c r="C9" s="20"/>
      <c r="D9" s="21" t="s">
        <v>20</v>
      </c>
      <c r="E9" s="27" t="s">
        <v>21</v>
      </c>
      <c r="F9" s="22"/>
      <c r="G9" s="28"/>
      <c r="H9" s="28"/>
      <c r="I9" s="29"/>
      <c r="J9" s="24"/>
    </row>
    <row r="10" spans="1:15" ht="24" customHeight="1" x14ac:dyDescent="0.3">
      <c r="A10" s="4"/>
      <c r="B10" s="12" t="s">
        <v>22</v>
      </c>
      <c r="D10" s="255"/>
      <c r="E10" s="255"/>
      <c r="F10" s="255"/>
      <c r="G10" s="255"/>
      <c r="H10" s="13" t="s">
        <v>9</v>
      </c>
      <c r="I10" s="30"/>
      <c r="J10" s="15"/>
    </row>
    <row r="11" spans="1:15" ht="15.75" customHeight="1" x14ac:dyDescent="0.3">
      <c r="A11" s="4"/>
      <c r="B11" s="16"/>
      <c r="C11" s="17"/>
      <c r="D11" s="256"/>
      <c r="E11" s="256"/>
      <c r="F11" s="256"/>
      <c r="G11" s="256"/>
      <c r="H11" s="13" t="s">
        <v>12</v>
      </c>
      <c r="I11" s="31"/>
      <c r="J11" s="15"/>
    </row>
    <row r="12" spans="1:15" ht="15.75" customHeight="1" x14ac:dyDescent="0.3">
      <c r="A12" s="4"/>
      <c r="B12" s="19"/>
      <c r="C12" s="20"/>
      <c r="D12" s="32"/>
      <c r="E12" s="257"/>
      <c r="F12" s="258"/>
      <c r="G12" s="258"/>
      <c r="H12" s="33"/>
      <c r="I12" s="23"/>
      <c r="J12" s="24"/>
    </row>
    <row r="13" spans="1:15" ht="24" customHeight="1" x14ac:dyDescent="0.3">
      <c r="A13" s="4"/>
      <c r="B13" s="34" t="s">
        <v>23</v>
      </c>
      <c r="C13" s="35"/>
      <c r="D13" s="36"/>
      <c r="E13" s="37"/>
      <c r="F13" s="38"/>
      <c r="G13" s="38"/>
      <c r="H13" s="39"/>
      <c r="I13" s="38"/>
      <c r="J13" s="40"/>
    </row>
    <row r="14" spans="1:15" ht="32.25" customHeight="1" x14ac:dyDescent="0.3">
      <c r="A14" s="4"/>
      <c r="B14" s="26" t="s">
        <v>24</v>
      </c>
      <c r="C14" s="41"/>
      <c r="D14" s="42"/>
      <c r="E14" s="278"/>
      <c r="F14" s="278"/>
      <c r="G14" s="276"/>
      <c r="H14" s="276"/>
      <c r="I14" s="276" t="s">
        <v>25</v>
      </c>
      <c r="J14" s="277"/>
    </row>
    <row r="15" spans="1:15" ht="23.25" customHeight="1" x14ac:dyDescent="0.3">
      <c r="A15" s="43" t="s">
        <v>26</v>
      </c>
      <c r="B15" s="44" t="s">
        <v>26</v>
      </c>
      <c r="C15" s="45"/>
      <c r="D15" s="46"/>
      <c r="E15" s="273"/>
      <c r="F15" s="274"/>
      <c r="G15" s="273"/>
      <c r="H15" s="274"/>
      <c r="I15" s="273">
        <f>SUMIF(F54:F74,A15,I54:I74)+SUMIF(F54:F74,"PSU",I54:I74)</f>
        <v>3261191.4799999995</v>
      </c>
      <c r="J15" s="275"/>
    </row>
    <row r="16" spans="1:15" ht="23.25" customHeight="1" x14ac:dyDescent="0.3">
      <c r="A16" s="43" t="s">
        <v>27</v>
      </c>
      <c r="B16" s="44" t="s">
        <v>27</v>
      </c>
      <c r="C16" s="45"/>
      <c r="D16" s="46"/>
      <c r="E16" s="273"/>
      <c r="F16" s="274"/>
      <c r="G16" s="273"/>
      <c r="H16" s="274"/>
      <c r="I16" s="273">
        <f>SUMIF(F54:F74,A16,I54:I74)</f>
        <v>833310.32000000007</v>
      </c>
      <c r="J16" s="275"/>
    </row>
    <row r="17" spans="1:10" ht="23.25" customHeight="1" x14ac:dyDescent="0.3">
      <c r="A17" s="43" t="s">
        <v>28</v>
      </c>
      <c r="B17" s="44" t="s">
        <v>28</v>
      </c>
      <c r="C17" s="45"/>
      <c r="D17" s="46"/>
      <c r="E17" s="273"/>
      <c r="F17" s="274"/>
      <c r="G17" s="273"/>
      <c r="H17" s="274"/>
      <c r="I17" s="273">
        <f>SUMIF(F54:F74,A17,I54:I74)</f>
        <v>1150707.5599999998</v>
      </c>
      <c r="J17" s="275"/>
    </row>
    <row r="18" spans="1:10" ht="23.25" customHeight="1" x14ac:dyDescent="0.3">
      <c r="A18" s="43" t="s">
        <v>29</v>
      </c>
      <c r="B18" s="44" t="s">
        <v>30</v>
      </c>
      <c r="C18" s="45"/>
      <c r="D18" s="46"/>
      <c r="E18" s="273"/>
      <c r="F18" s="274"/>
      <c r="G18" s="273"/>
      <c r="H18" s="274"/>
      <c r="I18" s="273">
        <f>SUMIF(F54:F74,A18,I54:I74)</f>
        <v>101460</v>
      </c>
      <c r="J18" s="275"/>
    </row>
    <row r="19" spans="1:10" ht="23.25" customHeight="1" x14ac:dyDescent="0.3">
      <c r="A19" s="43" t="s">
        <v>31</v>
      </c>
      <c r="B19" s="44" t="s">
        <v>32</v>
      </c>
      <c r="C19" s="45"/>
      <c r="D19" s="46"/>
      <c r="E19" s="273"/>
      <c r="F19" s="274"/>
      <c r="G19" s="273"/>
      <c r="H19" s="274"/>
      <c r="I19" s="273">
        <f>SUMIF(F54:F74,A19,I54:I74)</f>
        <v>93480</v>
      </c>
      <c r="J19" s="275"/>
    </row>
    <row r="20" spans="1:10" ht="23.25" customHeight="1" x14ac:dyDescent="0.3">
      <c r="A20" s="4"/>
      <c r="B20" s="47" t="s">
        <v>25</v>
      </c>
      <c r="C20" s="48"/>
      <c r="D20" s="49"/>
      <c r="E20" s="279"/>
      <c r="F20" s="280"/>
      <c r="G20" s="279"/>
      <c r="H20" s="280"/>
      <c r="I20" s="279">
        <f>SUM(I15:J19)</f>
        <v>5440149.3599999994</v>
      </c>
      <c r="J20" s="281"/>
    </row>
    <row r="21" spans="1:10" ht="33" customHeight="1" x14ac:dyDescent="0.3">
      <c r="A21" s="4"/>
      <c r="B21" s="50" t="s">
        <v>33</v>
      </c>
      <c r="C21" s="45"/>
      <c r="D21" s="46"/>
      <c r="E21" s="51"/>
      <c r="F21" s="52"/>
      <c r="G21" s="53"/>
      <c r="H21" s="53"/>
      <c r="I21" s="53"/>
      <c r="J21" s="54"/>
    </row>
    <row r="22" spans="1:10" ht="23.25" customHeight="1" x14ac:dyDescent="0.3">
      <c r="A22" s="4">
        <f>ZakladDPHSni*SazbaDPH1/100</f>
        <v>0</v>
      </c>
      <c r="B22" s="44" t="s">
        <v>34</v>
      </c>
      <c r="C22" s="45"/>
      <c r="D22" s="46"/>
      <c r="E22" s="55">
        <v>15</v>
      </c>
      <c r="F22" s="52" t="s">
        <v>35</v>
      </c>
      <c r="G22" s="285">
        <f>ZakladDPHSniVypocet</f>
        <v>0</v>
      </c>
      <c r="H22" s="286"/>
      <c r="I22" s="286"/>
      <c r="J22" s="54" t="str">
        <f t="shared" ref="J22:J27" si="0">Mena</f>
        <v>CZK</v>
      </c>
    </row>
    <row r="23" spans="1:10" ht="23.25" customHeight="1" x14ac:dyDescent="0.3">
      <c r="A23" s="4">
        <f>(A22-INT(A22))*100</f>
        <v>0</v>
      </c>
      <c r="B23" s="44" t="s">
        <v>36</v>
      </c>
      <c r="C23" s="45"/>
      <c r="D23" s="46"/>
      <c r="E23" s="55">
        <f>SazbaDPH1</f>
        <v>15</v>
      </c>
      <c r="F23" s="52" t="s">
        <v>35</v>
      </c>
      <c r="G23" s="287">
        <f>IF(A23&gt;50, ROUNDUP(A22, 0), ROUNDDOWN(A22, 0))</f>
        <v>0</v>
      </c>
      <c r="H23" s="288"/>
      <c r="I23" s="288"/>
      <c r="J23" s="54" t="str">
        <f t="shared" si="0"/>
        <v>CZK</v>
      </c>
    </row>
    <row r="24" spans="1:10" ht="23.25" customHeight="1" x14ac:dyDescent="0.3">
      <c r="A24" s="4">
        <f>ZakladDPHZakl*SazbaDPH2/100</f>
        <v>1142431.3655999999</v>
      </c>
      <c r="B24" s="44" t="s">
        <v>37</v>
      </c>
      <c r="C24" s="45"/>
      <c r="D24" s="46"/>
      <c r="E24" s="55">
        <v>21</v>
      </c>
      <c r="F24" s="52" t="s">
        <v>35</v>
      </c>
      <c r="G24" s="285">
        <f>ZakladDPHZaklVypocet</f>
        <v>5440149.3599999994</v>
      </c>
      <c r="H24" s="286"/>
      <c r="I24" s="286"/>
      <c r="J24" s="54" t="str">
        <f t="shared" si="0"/>
        <v>CZK</v>
      </c>
    </row>
    <row r="25" spans="1:10" ht="23.25" customHeight="1" x14ac:dyDescent="0.3">
      <c r="A25" s="4">
        <f>(A24-INT(A24))*100</f>
        <v>36.559999990276992</v>
      </c>
      <c r="B25" s="56" t="s">
        <v>38</v>
      </c>
      <c r="C25" s="57"/>
      <c r="D25" s="42"/>
      <c r="E25" s="58">
        <f>SazbaDPH2</f>
        <v>21</v>
      </c>
      <c r="F25" s="59" t="s">
        <v>35</v>
      </c>
      <c r="G25" s="283">
        <f>IF(A25&gt;50, ROUNDUP(A24, 0), ROUNDDOWN(A24, 0))</f>
        <v>1142431</v>
      </c>
      <c r="H25" s="284"/>
      <c r="I25" s="284"/>
      <c r="J25" s="60" t="str">
        <f t="shared" si="0"/>
        <v>CZK</v>
      </c>
    </row>
    <row r="26" spans="1:10" ht="23.25" customHeight="1" thickBot="1" x14ac:dyDescent="0.35">
      <c r="A26" s="4">
        <f>ZakladDPHSni+DPHSni+ZakladDPHZakl+DPHZakl</f>
        <v>6582580.3599999994</v>
      </c>
      <c r="B26" s="12" t="s">
        <v>39</v>
      </c>
      <c r="C26" s="61"/>
      <c r="D26" s="62"/>
      <c r="E26" s="61"/>
      <c r="F26" s="63"/>
      <c r="G26" s="282">
        <f>CenaCelkem-(ZakladDPHSni+DPHSni+ZakladDPHZakl+DPHZakl)</f>
        <v>-0.35999999940395355</v>
      </c>
      <c r="H26" s="282"/>
      <c r="I26" s="282"/>
      <c r="J26" s="64" t="str">
        <f t="shared" si="0"/>
        <v>CZK</v>
      </c>
    </row>
    <row r="27" spans="1:10" ht="27.75" hidden="1" customHeight="1" thickBot="1" x14ac:dyDescent="0.35">
      <c r="A27" s="4"/>
      <c r="B27" s="65" t="s">
        <v>40</v>
      </c>
      <c r="C27" s="66"/>
      <c r="D27" s="66"/>
      <c r="E27" s="67"/>
      <c r="F27" s="68"/>
      <c r="G27" s="294">
        <f>ZakladDPHSniVypocet+ZakladDPHZaklVypocet</f>
        <v>5440149.3599999994</v>
      </c>
      <c r="H27" s="295"/>
      <c r="I27" s="295"/>
      <c r="J27" s="69" t="str">
        <f t="shared" si="0"/>
        <v>CZK</v>
      </c>
    </row>
    <row r="28" spans="1:10" ht="27.75" customHeight="1" thickBot="1" x14ac:dyDescent="0.35">
      <c r="A28" s="4">
        <f>(A26-INT(A26))*100</f>
        <v>35.999999940395355</v>
      </c>
      <c r="B28" s="65" t="s">
        <v>41</v>
      </c>
      <c r="C28" s="70"/>
      <c r="D28" s="70"/>
      <c r="E28" s="70"/>
      <c r="F28" s="71"/>
      <c r="G28" s="294">
        <f>IF(A28&gt;50, ROUNDUP(A26, 0), ROUNDDOWN(A26, 0))</f>
        <v>6582580</v>
      </c>
      <c r="H28" s="294"/>
      <c r="I28" s="294"/>
      <c r="J28" s="72" t="s">
        <v>42</v>
      </c>
    </row>
    <row r="29" spans="1:10" ht="12.75" customHeight="1" x14ac:dyDescent="0.3">
      <c r="A29" s="4"/>
      <c r="B29" s="4"/>
      <c r="J29" s="73"/>
    </row>
    <row r="30" spans="1:10" ht="30" customHeight="1" x14ac:dyDescent="0.3">
      <c r="A30" s="4"/>
      <c r="B30" s="4"/>
      <c r="J30" s="73"/>
    </row>
    <row r="31" spans="1:10" ht="18.75" customHeight="1" x14ac:dyDescent="0.3">
      <c r="A31" s="4"/>
      <c r="B31" s="74"/>
      <c r="C31" s="75" t="s">
        <v>43</v>
      </c>
      <c r="D31" s="76"/>
      <c r="E31" s="76"/>
      <c r="F31" s="77" t="s">
        <v>44</v>
      </c>
      <c r="G31" s="78"/>
      <c r="H31" s="79"/>
      <c r="I31" s="78"/>
      <c r="J31" s="73"/>
    </row>
    <row r="32" spans="1:10" ht="47.25" customHeight="1" x14ac:dyDescent="0.3">
      <c r="A32" s="4"/>
      <c r="B32" s="4"/>
      <c r="J32" s="73"/>
    </row>
    <row r="33" spans="1:10" s="1" customFormat="1" ht="18.75" customHeight="1" x14ac:dyDescent="0.2">
      <c r="A33" s="80"/>
      <c r="B33" s="80"/>
      <c r="C33" s="81"/>
      <c r="D33" s="292"/>
      <c r="E33" s="293"/>
      <c r="G33" s="290"/>
      <c r="H33" s="291"/>
      <c r="I33" s="291"/>
      <c r="J33" s="82"/>
    </row>
    <row r="34" spans="1:10" ht="12.75" customHeight="1" x14ac:dyDescent="0.3">
      <c r="A34" s="4"/>
      <c r="B34" s="4"/>
      <c r="D34" s="289" t="s">
        <v>45</v>
      </c>
      <c r="E34" s="289"/>
      <c r="H34" s="83" t="s">
        <v>46</v>
      </c>
      <c r="J34" s="73"/>
    </row>
    <row r="35" spans="1:10" ht="13.5" customHeight="1" thickBot="1" x14ac:dyDescent="0.35">
      <c r="A35" s="84"/>
      <c r="B35" s="84"/>
      <c r="C35" s="85"/>
      <c r="D35" s="85"/>
      <c r="E35" s="85"/>
      <c r="F35" s="86"/>
      <c r="G35" s="86"/>
      <c r="H35" s="86"/>
      <c r="I35" s="86"/>
      <c r="J35" s="87"/>
    </row>
    <row r="36" spans="1:10" ht="27" customHeight="1" x14ac:dyDescent="0.3">
      <c r="B36" s="88" t="s">
        <v>47</v>
      </c>
      <c r="C36" s="89"/>
      <c r="D36" s="89"/>
      <c r="E36" s="89"/>
      <c r="F36" s="90"/>
      <c r="G36" s="90"/>
      <c r="H36" s="90"/>
      <c r="I36" s="90"/>
      <c r="J36" s="91"/>
    </row>
    <row r="37" spans="1:10" ht="25.5" customHeight="1" x14ac:dyDescent="0.3">
      <c r="A37" s="92" t="s">
        <v>48</v>
      </c>
      <c r="B37" s="93" t="s">
        <v>49</v>
      </c>
      <c r="C37" s="94" t="s">
        <v>50</v>
      </c>
      <c r="D37" s="94"/>
      <c r="E37" s="94"/>
      <c r="F37" s="95" t="str">
        <f>B22</f>
        <v>Základ pro sníženou DPH</v>
      </c>
      <c r="G37" s="95" t="str">
        <f>B24</f>
        <v>Základ pro základní DPH</v>
      </c>
      <c r="H37" s="96" t="s">
        <v>51</v>
      </c>
      <c r="I37" s="96" t="s">
        <v>52</v>
      </c>
      <c r="J37" s="97" t="s">
        <v>35</v>
      </c>
    </row>
    <row r="38" spans="1:10" ht="25.5" hidden="1" customHeight="1" x14ac:dyDescent="0.3">
      <c r="A38" s="92">
        <v>1</v>
      </c>
      <c r="B38" s="98" t="s">
        <v>53</v>
      </c>
      <c r="C38" s="296"/>
      <c r="D38" s="296"/>
      <c r="E38" s="296"/>
      <c r="F38" s="99">
        <f>'01 OVN Pol'!AD45+'01 SO 01 Pol'!AD269+'01 SO 02 Pol'!AD103+'01 SO 03 Pol'!AD45+'01 SO 04 Pol'!AD42+'01 SO 05 Pol'!AD11</f>
        <v>0</v>
      </c>
      <c r="G38" s="100">
        <f>'01 OVN Pol'!AE45+'01 SO 01 Pol'!AE269+'01 SO 02 Pol'!AE103+'01 SO 03 Pol'!AE45+'01 SO 04 Pol'!AE42+'01 SO 05 Pol'!AE11</f>
        <v>5440149.3599999994</v>
      </c>
      <c r="H38" s="101">
        <f t="shared" ref="H38:H46" si="1">(F38*SazbaDPH1/100)+(G38*SazbaDPH2/100)</f>
        <v>1142431.3655999999</v>
      </c>
      <c r="I38" s="101">
        <f t="shared" ref="I38:I46" si="2">F38+G38+H38</f>
        <v>6582580.7255999995</v>
      </c>
      <c r="J38" s="102">
        <f t="shared" ref="J38:J46" si="3">IF(CenaCelkemVypocet=0,"",I38/CenaCelkemVypocet*100)</f>
        <v>100</v>
      </c>
    </row>
    <row r="39" spans="1:10" ht="25.5" customHeight="1" x14ac:dyDescent="0.3">
      <c r="A39" s="92">
        <v>2</v>
      </c>
      <c r="B39" s="103"/>
      <c r="C39" s="297" t="s">
        <v>54</v>
      </c>
      <c r="D39" s="297"/>
      <c r="E39" s="297"/>
      <c r="F39" s="104"/>
      <c r="G39" s="105"/>
      <c r="H39" s="105">
        <f t="shared" si="1"/>
        <v>0</v>
      </c>
      <c r="I39" s="105">
        <f t="shared" si="2"/>
        <v>0</v>
      </c>
      <c r="J39" s="106">
        <f t="shared" si="3"/>
        <v>0</v>
      </c>
    </row>
    <row r="40" spans="1:10" ht="25.5" customHeight="1" x14ac:dyDescent="0.3">
      <c r="A40" s="92">
        <v>2</v>
      </c>
      <c r="B40" s="103" t="s">
        <v>55</v>
      </c>
      <c r="C40" s="297" t="s">
        <v>6</v>
      </c>
      <c r="D40" s="297"/>
      <c r="E40" s="297"/>
      <c r="F40" s="104">
        <f>'01 OVN Pol'!AD45+'01 SO 01 Pol'!AD269+'01 SO 02 Pol'!AD103+'01 SO 03 Pol'!AD45+'01 SO 04 Pol'!AD42+'01 SO 05 Pol'!AD11</f>
        <v>0</v>
      </c>
      <c r="G40" s="105">
        <f>'01 OVN Pol'!AE45+'01 SO 01 Pol'!AE269+'01 SO 02 Pol'!AE103+'01 SO 03 Pol'!AE45+'01 SO 04 Pol'!AE42+'01 SO 05 Pol'!AE11</f>
        <v>5440149.3599999994</v>
      </c>
      <c r="H40" s="105">
        <f t="shared" si="1"/>
        <v>1142431.3655999999</v>
      </c>
      <c r="I40" s="105">
        <f t="shared" si="2"/>
        <v>6582580.7255999995</v>
      </c>
      <c r="J40" s="106">
        <f t="shared" si="3"/>
        <v>100</v>
      </c>
    </row>
    <row r="41" spans="1:10" ht="25.5" customHeight="1" x14ac:dyDescent="0.3">
      <c r="A41" s="92">
        <v>3</v>
      </c>
      <c r="B41" s="107" t="s">
        <v>56</v>
      </c>
      <c r="C41" s="296" t="s">
        <v>57</v>
      </c>
      <c r="D41" s="296"/>
      <c r="E41" s="296"/>
      <c r="F41" s="108">
        <f>'01 OVN Pol'!AD45</f>
        <v>0</v>
      </c>
      <c r="G41" s="101">
        <f>'01 OVN Pol'!AE45</f>
        <v>230600.63</v>
      </c>
      <c r="H41" s="101">
        <f t="shared" si="1"/>
        <v>48426.132300000005</v>
      </c>
      <c r="I41" s="101">
        <f t="shared" si="2"/>
        <v>279026.7623</v>
      </c>
      <c r="J41" s="102">
        <f t="shared" si="3"/>
        <v>4.2388657873172804</v>
      </c>
    </row>
    <row r="42" spans="1:10" ht="25.5" customHeight="1" x14ac:dyDescent="0.3">
      <c r="A42" s="92">
        <v>3</v>
      </c>
      <c r="B42" s="107" t="s">
        <v>58</v>
      </c>
      <c r="C42" s="296" t="s">
        <v>59</v>
      </c>
      <c r="D42" s="296"/>
      <c r="E42" s="296"/>
      <c r="F42" s="108">
        <f>'01 SO 01 Pol'!AD269</f>
        <v>0</v>
      </c>
      <c r="G42" s="101">
        <f>'01 SO 01 Pol'!AE269</f>
        <v>2871255.3099999991</v>
      </c>
      <c r="H42" s="101">
        <f t="shared" si="1"/>
        <v>602963.61509999982</v>
      </c>
      <c r="I42" s="101">
        <f t="shared" si="2"/>
        <v>3474218.9250999987</v>
      </c>
      <c r="J42" s="102">
        <f t="shared" si="3"/>
        <v>52.778979399197944</v>
      </c>
    </row>
    <row r="43" spans="1:10" ht="25.5" customHeight="1" x14ac:dyDescent="0.3">
      <c r="A43" s="92">
        <v>3</v>
      </c>
      <c r="B43" s="107" t="s">
        <v>60</v>
      </c>
      <c r="C43" s="296" t="s">
        <v>61</v>
      </c>
      <c r="D43" s="296"/>
      <c r="E43" s="296"/>
      <c r="F43" s="108">
        <f>'01 SO 02 Pol'!AD103</f>
        <v>0</v>
      </c>
      <c r="G43" s="101">
        <f>'01 SO 02 Pol'!AE103</f>
        <v>1413216.34</v>
      </c>
      <c r="H43" s="101">
        <f t="shared" si="1"/>
        <v>296775.4314</v>
      </c>
      <c r="I43" s="101">
        <f t="shared" si="2"/>
        <v>1709991.7714</v>
      </c>
      <c r="J43" s="102">
        <f t="shared" si="3"/>
        <v>25.9775283081566</v>
      </c>
    </row>
    <row r="44" spans="1:10" ht="25.5" customHeight="1" x14ac:dyDescent="0.3">
      <c r="A44" s="92">
        <v>3</v>
      </c>
      <c r="B44" s="107" t="s">
        <v>62</v>
      </c>
      <c r="C44" s="296" t="s">
        <v>63</v>
      </c>
      <c r="D44" s="296"/>
      <c r="E44" s="296"/>
      <c r="F44" s="108">
        <f>'01 SO 03 Pol'!AD45</f>
        <v>0</v>
      </c>
      <c r="G44" s="101">
        <f>'01 SO 03 Pol'!AE45</f>
        <v>613438.02</v>
      </c>
      <c r="H44" s="101">
        <f t="shared" si="1"/>
        <v>128821.98420000001</v>
      </c>
      <c r="I44" s="101">
        <f t="shared" si="2"/>
        <v>742260.00420000008</v>
      </c>
      <c r="J44" s="102">
        <f t="shared" si="3"/>
        <v>11.276124595226189</v>
      </c>
    </row>
    <row r="45" spans="1:10" ht="25.5" customHeight="1" x14ac:dyDescent="0.3">
      <c r="A45" s="92">
        <v>3</v>
      </c>
      <c r="B45" s="107" t="s">
        <v>64</v>
      </c>
      <c r="C45" s="296" t="s">
        <v>65</v>
      </c>
      <c r="D45" s="296"/>
      <c r="E45" s="296"/>
      <c r="F45" s="108">
        <f>'01 SO 04 Pol'!AD42</f>
        <v>0</v>
      </c>
      <c r="G45" s="101">
        <f>'01 SO 04 Pol'!AE42</f>
        <v>261954.9</v>
      </c>
      <c r="H45" s="101">
        <f t="shared" si="1"/>
        <v>55010.528999999995</v>
      </c>
      <c r="I45" s="101">
        <f t="shared" si="2"/>
        <v>316965.429</v>
      </c>
      <c r="J45" s="102">
        <f t="shared" si="3"/>
        <v>4.8152152204879908</v>
      </c>
    </row>
    <row r="46" spans="1:10" ht="25.5" customHeight="1" x14ac:dyDescent="0.3">
      <c r="A46" s="92">
        <v>3</v>
      </c>
      <c r="B46" s="107" t="s">
        <v>66</v>
      </c>
      <c r="C46" s="296" t="s">
        <v>67</v>
      </c>
      <c r="D46" s="296"/>
      <c r="E46" s="296"/>
      <c r="F46" s="108">
        <f>'01 SO 05 Pol'!AD11</f>
        <v>0</v>
      </c>
      <c r="G46" s="101">
        <f>'01 SO 05 Pol'!AE11</f>
        <v>49684.160000000003</v>
      </c>
      <c r="H46" s="101">
        <f t="shared" si="1"/>
        <v>10433.673600000002</v>
      </c>
      <c r="I46" s="101">
        <f t="shared" si="2"/>
        <v>60117.833600000005</v>
      </c>
      <c r="J46" s="102">
        <f t="shared" si="3"/>
        <v>0.91328668961397808</v>
      </c>
    </row>
    <row r="47" spans="1:10" ht="25.5" customHeight="1" x14ac:dyDescent="0.3">
      <c r="A47" s="92"/>
      <c r="B47" s="298" t="s">
        <v>68</v>
      </c>
      <c r="C47" s="299"/>
      <c r="D47" s="299"/>
      <c r="E47" s="300"/>
      <c r="F47" s="109">
        <f>SUMIF(A38:A46,"=1",F38:F46)</f>
        <v>0</v>
      </c>
      <c r="G47" s="110">
        <f>SUMIF(A38:A46,"=1",G38:G46)</f>
        <v>5440149.3599999994</v>
      </c>
      <c r="H47" s="110">
        <f>SUMIF(A38:A46,"=1",H38:H46)</f>
        <v>1142431.3655999999</v>
      </c>
      <c r="I47" s="110">
        <f>SUMIF(A38:A46,"=1",I38:I46)</f>
        <v>6582580.7255999995</v>
      </c>
      <c r="J47" s="111">
        <f>SUMIF(A38:A46,"=1",J38:J46)</f>
        <v>100</v>
      </c>
    </row>
    <row r="51" spans="1:10" ht="16.5" x14ac:dyDescent="0.3">
      <c r="B51" s="112" t="s">
        <v>69</v>
      </c>
    </row>
    <row r="53" spans="1:10" ht="25.5" customHeight="1" x14ac:dyDescent="0.3">
      <c r="A53" s="113"/>
      <c r="B53" s="114" t="s">
        <v>49</v>
      </c>
      <c r="C53" s="114" t="s">
        <v>50</v>
      </c>
      <c r="D53" s="115"/>
      <c r="E53" s="115"/>
      <c r="F53" s="116" t="s">
        <v>70</v>
      </c>
      <c r="G53" s="116"/>
      <c r="H53" s="116"/>
      <c r="I53" s="116" t="s">
        <v>25</v>
      </c>
      <c r="J53" s="116" t="s">
        <v>35</v>
      </c>
    </row>
    <row r="54" spans="1:10" ht="36.75" customHeight="1" x14ac:dyDescent="0.3">
      <c r="A54" s="117"/>
      <c r="B54" s="118" t="s">
        <v>71</v>
      </c>
      <c r="C54" s="301" t="s">
        <v>72</v>
      </c>
      <c r="D54" s="302"/>
      <c r="E54" s="302"/>
      <c r="F54" s="119" t="s">
        <v>26</v>
      </c>
      <c r="G54" s="120"/>
      <c r="H54" s="120"/>
      <c r="I54" s="120">
        <f>'01 OVN Pol'!G8+'01 SO 01 Pol'!G8+'01 SO 02 Pol'!G8+'01 SO 03 Pol'!G8</f>
        <v>643878.82999999996</v>
      </c>
      <c r="J54" s="121">
        <f>IF(I75=0,"",I54/I75*100)</f>
        <v>11.83568294529325</v>
      </c>
    </row>
    <row r="55" spans="1:10" ht="36.75" customHeight="1" x14ac:dyDescent="0.3">
      <c r="A55" s="117"/>
      <c r="B55" s="118" t="s">
        <v>73</v>
      </c>
      <c r="C55" s="301" t="s">
        <v>74</v>
      </c>
      <c r="D55" s="302"/>
      <c r="E55" s="302"/>
      <c r="F55" s="119" t="s">
        <v>26</v>
      </c>
      <c r="G55" s="120"/>
      <c r="H55" s="120"/>
      <c r="I55" s="120">
        <f>'01 SO 01 Pol'!G65+'01 SO 02 Pol'!G26</f>
        <v>104068.91999999998</v>
      </c>
      <c r="J55" s="121">
        <f>IF(I75=0,"",I55/I75*100)</f>
        <v>1.9129790951180792</v>
      </c>
    </row>
    <row r="56" spans="1:10" ht="36.75" customHeight="1" x14ac:dyDescent="0.3">
      <c r="A56" s="117"/>
      <c r="B56" s="118" t="s">
        <v>75</v>
      </c>
      <c r="C56" s="301" t="s">
        <v>76</v>
      </c>
      <c r="D56" s="302"/>
      <c r="E56" s="302"/>
      <c r="F56" s="119" t="s">
        <v>26</v>
      </c>
      <c r="G56" s="120"/>
      <c r="H56" s="120"/>
      <c r="I56" s="120">
        <f>'01 SO 01 Pol'!G88+'01 SO 02 Pol'!G30</f>
        <v>618326.81999999995</v>
      </c>
      <c r="J56" s="121">
        <f>IF(I75=0,"",I56/I75*100)</f>
        <v>11.365989774957207</v>
      </c>
    </row>
    <row r="57" spans="1:10" ht="36.75" customHeight="1" x14ac:dyDescent="0.3">
      <c r="A57" s="117"/>
      <c r="B57" s="118" t="s">
        <v>77</v>
      </c>
      <c r="C57" s="301" t="s">
        <v>78</v>
      </c>
      <c r="D57" s="302"/>
      <c r="E57" s="302"/>
      <c r="F57" s="119" t="s">
        <v>26</v>
      </c>
      <c r="G57" s="120"/>
      <c r="H57" s="120"/>
      <c r="I57" s="120">
        <f>'01 SO 01 Pol'!G106</f>
        <v>763273.50999999989</v>
      </c>
      <c r="J57" s="121">
        <f>IF(I75=0,"",I57/I75*100)</f>
        <v>14.030377835067378</v>
      </c>
    </row>
    <row r="58" spans="1:10" ht="36.75" customHeight="1" x14ac:dyDescent="0.3">
      <c r="A58" s="117"/>
      <c r="B58" s="118" t="s">
        <v>79</v>
      </c>
      <c r="C58" s="301" t="s">
        <v>80</v>
      </c>
      <c r="D58" s="302"/>
      <c r="E58" s="302"/>
      <c r="F58" s="119" t="s">
        <v>26</v>
      </c>
      <c r="G58" s="120"/>
      <c r="H58" s="120"/>
      <c r="I58" s="120">
        <f>'01 SO 01 Pol'!G153+'01 SO 02 Pol'!G44</f>
        <v>24255.829999999998</v>
      </c>
      <c r="J58" s="121">
        <f>IF(I75=0,"",I58/I75*100)</f>
        <v>0.44586698626965637</v>
      </c>
    </row>
    <row r="59" spans="1:10" ht="36.75" customHeight="1" x14ac:dyDescent="0.3">
      <c r="A59" s="117"/>
      <c r="B59" s="118" t="s">
        <v>81</v>
      </c>
      <c r="C59" s="301" t="s">
        <v>82</v>
      </c>
      <c r="D59" s="302"/>
      <c r="E59" s="302"/>
      <c r="F59" s="119" t="s">
        <v>26</v>
      </c>
      <c r="G59" s="120"/>
      <c r="H59" s="120"/>
      <c r="I59" s="120">
        <f>'01 SO 01 Pol'!G162+'01 SO 04 Pol'!G8</f>
        <v>212946.87</v>
      </c>
      <c r="J59" s="121">
        <f>IF(I75=0,"",I59/I75*100)</f>
        <v>3.9143570499321725</v>
      </c>
    </row>
    <row r="60" spans="1:10" ht="36.75" customHeight="1" x14ac:dyDescent="0.3">
      <c r="A60" s="117"/>
      <c r="B60" s="118" t="s">
        <v>83</v>
      </c>
      <c r="C60" s="301" t="s">
        <v>84</v>
      </c>
      <c r="D60" s="302"/>
      <c r="E60" s="302"/>
      <c r="F60" s="119" t="s">
        <v>26</v>
      </c>
      <c r="G60" s="120"/>
      <c r="H60" s="120"/>
      <c r="I60" s="120">
        <f>'01 SO 01 Pol'!G178</f>
        <v>13124.940000000002</v>
      </c>
      <c r="J60" s="121">
        <f>IF(I75=0,"",I60/I75*100)</f>
        <v>0.24126065538759403</v>
      </c>
    </row>
    <row r="61" spans="1:10" ht="36.75" customHeight="1" x14ac:dyDescent="0.3">
      <c r="A61" s="117"/>
      <c r="B61" s="118" t="s">
        <v>85</v>
      </c>
      <c r="C61" s="301" t="s">
        <v>86</v>
      </c>
      <c r="D61" s="302"/>
      <c r="E61" s="302"/>
      <c r="F61" s="119" t="s">
        <v>26</v>
      </c>
      <c r="G61" s="120"/>
      <c r="H61" s="120"/>
      <c r="I61" s="120">
        <f>'01 SO 01 Pol'!G188+'01 SO 02 Pol'!G48+'01 SO 03 Pol'!G42</f>
        <v>407301.73</v>
      </c>
      <c r="J61" s="121">
        <f>IF(I75=0,"",I61/I75*100)</f>
        <v>7.4869585933574427</v>
      </c>
    </row>
    <row r="62" spans="1:10" ht="36.75" customHeight="1" x14ac:dyDescent="0.3">
      <c r="A62" s="117"/>
      <c r="B62" s="118" t="s">
        <v>87</v>
      </c>
      <c r="C62" s="301" t="s">
        <v>88</v>
      </c>
      <c r="D62" s="302"/>
      <c r="E62" s="302"/>
      <c r="F62" s="119" t="s">
        <v>27</v>
      </c>
      <c r="G62" s="120"/>
      <c r="H62" s="120"/>
      <c r="I62" s="120">
        <f>'01 SO 01 Pol'!G191+'01 SO 02 Pol'!G51</f>
        <v>93611.48</v>
      </c>
      <c r="J62" s="121">
        <f>IF(I75=0,"",I62/I75*100)</f>
        <v>1.7207520199408639</v>
      </c>
    </row>
    <row r="63" spans="1:10" ht="36.75" customHeight="1" x14ac:dyDescent="0.3">
      <c r="A63" s="117"/>
      <c r="B63" s="118" t="s">
        <v>89</v>
      </c>
      <c r="C63" s="301" t="s">
        <v>90</v>
      </c>
      <c r="D63" s="302"/>
      <c r="E63" s="302"/>
      <c r="F63" s="119" t="s">
        <v>27</v>
      </c>
      <c r="G63" s="120"/>
      <c r="H63" s="120"/>
      <c r="I63" s="120">
        <f>'01 SO 04 Pol'!G35</f>
        <v>28500</v>
      </c>
      <c r="J63" s="121">
        <f>IF(I75=0,"",I63/I75*100)</f>
        <v>0.52388267516243336</v>
      </c>
    </row>
    <row r="64" spans="1:10" ht="36.75" customHeight="1" x14ac:dyDescent="0.3">
      <c r="A64" s="117"/>
      <c r="B64" s="118" t="s">
        <v>91</v>
      </c>
      <c r="C64" s="301" t="s">
        <v>92</v>
      </c>
      <c r="D64" s="302"/>
      <c r="E64" s="302"/>
      <c r="F64" s="119" t="s">
        <v>27</v>
      </c>
      <c r="G64" s="120"/>
      <c r="H64" s="120"/>
      <c r="I64" s="120">
        <f>'01 SO 01 Pol'!G198+'01 SO 02 Pol'!G58</f>
        <v>526307.80999999994</v>
      </c>
      <c r="J64" s="121">
        <f>IF(I75=0,"",I64/I75*100)</f>
        <v>9.6745102969011114</v>
      </c>
    </row>
    <row r="65" spans="1:10" ht="36.75" customHeight="1" x14ac:dyDescent="0.3">
      <c r="A65" s="117"/>
      <c r="B65" s="118" t="s">
        <v>93</v>
      </c>
      <c r="C65" s="301" t="s">
        <v>94</v>
      </c>
      <c r="D65" s="302"/>
      <c r="E65" s="302"/>
      <c r="F65" s="119" t="s">
        <v>27</v>
      </c>
      <c r="G65" s="120"/>
      <c r="H65" s="120"/>
      <c r="I65" s="120">
        <f>'01 SO 01 Pol'!G219</f>
        <v>59243.519999999997</v>
      </c>
      <c r="J65" s="121">
        <f>IF(I75=0,"",I65/I75*100)</f>
        <v>1.0890053945136535</v>
      </c>
    </row>
    <row r="66" spans="1:10" ht="36.75" customHeight="1" x14ac:dyDescent="0.3">
      <c r="A66" s="117"/>
      <c r="B66" s="118" t="s">
        <v>95</v>
      </c>
      <c r="C66" s="301" t="s">
        <v>96</v>
      </c>
      <c r="D66" s="302"/>
      <c r="E66" s="302"/>
      <c r="F66" s="119" t="s">
        <v>27</v>
      </c>
      <c r="G66" s="120"/>
      <c r="H66" s="120"/>
      <c r="I66" s="120">
        <f>'01 SO 01 Pol'!G225</f>
        <v>68438.760000000009</v>
      </c>
      <c r="J66" s="121">
        <f>IF(I75=0,"",I66/I75*100)</f>
        <v>1.2580309008280612</v>
      </c>
    </row>
    <row r="67" spans="1:10" ht="36.75" customHeight="1" x14ac:dyDescent="0.3">
      <c r="A67" s="117"/>
      <c r="B67" s="118" t="s">
        <v>97</v>
      </c>
      <c r="C67" s="301" t="s">
        <v>98</v>
      </c>
      <c r="D67" s="302"/>
      <c r="E67" s="302"/>
      <c r="F67" s="119" t="s">
        <v>27</v>
      </c>
      <c r="G67" s="120"/>
      <c r="H67" s="120"/>
      <c r="I67" s="120">
        <f>'01 SO 01 Pol'!G241</f>
        <v>3708.56</v>
      </c>
      <c r="J67" s="121">
        <f>IF(I75=0,"",I67/I75*100)</f>
        <v>6.8170187150891015E-2</v>
      </c>
    </row>
    <row r="68" spans="1:10" ht="36.75" customHeight="1" x14ac:dyDescent="0.3">
      <c r="A68" s="117"/>
      <c r="B68" s="118" t="s">
        <v>99</v>
      </c>
      <c r="C68" s="301" t="s">
        <v>100</v>
      </c>
      <c r="D68" s="302"/>
      <c r="E68" s="302"/>
      <c r="F68" s="119" t="s">
        <v>27</v>
      </c>
      <c r="G68" s="120"/>
      <c r="H68" s="120"/>
      <c r="I68" s="120">
        <f>'01 SO 01 Pol'!G248+'01 SO 02 Pol'!G73</f>
        <v>53500.19</v>
      </c>
      <c r="J68" s="121">
        <f>IF(I75=0,"",I68/I75*100)</f>
        <v>0.98343237399643757</v>
      </c>
    </row>
    <row r="69" spans="1:10" ht="36.75" customHeight="1" x14ac:dyDescent="0.3">
      <c r="A69" s="117"/>
      <c r="B69" s="118" t="s">
        <v>101</v>
      </c>
      <c r="C69" s="301" t="s">
        <v>102</v>
      </c>
      <c r="D69" s="302"/>
      <c r="E69" s="302"/>
      <c r="F69" s="119" t="s">
        <v>28</v>
      </c>
      <c r="G69" s="120"/>
      <c r="H69" s="120"/>
      <c r="I69" s="120">
        <f>'01 SO 05 Pol'!G8</f>
        <v>49684.160000000003</v>
      </c>
      <c r="J69" s="121">
        <f>IF(I75=0,"",I69/I75*100)</f>
        <v>0.91328668961397785</v>
      </c>
    </row>
    <row r="70" spans="1:10" ht="36.75" customHeight="1" x14ac:dyDescent="0.3">
      <c r="A70" s="117"/>
      <c r="B70" s="118" t="s">
        <v>103</v>
      </c>
      <c r="C70" s="301" t="s">
        <v>104</v>
      </c>
      <c r="D70" s="302"/>
      <c r="E70" s="302"/>
      <c r="F70" s="119" t="s">
        <v>28</v>
      </c>
      <c r="G70" s="120"/>
      <c r="H70" s="120"/>
      <c r="I70" s="120">
        <f>'01 SO 04 Pol'!G38</f>
        <v>30780</v>
      </c>
      <c r="J70" s="121">
        <f>IF(I75=0,"",I70/I75*100)</f>
        <v>0.56579328917542804</v>
      </c>
    </row>
    <row r="71" spans="1:10" ht="36.75" customHeight="1" x14ac:dyDescent="0.3">
      <c r="A71" s="117"/>
      <c r="B71" s="118" t="s">
        <v>105</v>
      </c>
      <c r="C71" s="301" t="s">
        <v>106</v>
      </c>
      <c r="D71" s="302"/>
      <c r="E71" s="302"/>
      <c r="F71" s="119" t="s">
        <v>28</v>
      </c>
      <c r="G71" s="120"/>
      <c r="H71" s="120"/>
      <c r="I71" s="120">
        <f>'01 SO 01 Pol'!G257+'01 SO 02 Pol'!G77</f>
        <v>1070243.3999999999</v>
      </c>
      <c r="J71" s="121">
        <f>IF(I75=0,"",I71/I75*100)</f>
        <v>19.67305177076976</v>
      </c>
    </row>
    <row r="72" spans="1:10" ht="36.75" customHeight="1" x14ac:dyDescent="0.3">
      <c r="A72" s="117"/>
      <c r="B72" s="118" t="s">
        <v>107</v>
      </c>
      <c r="C72" s="301" t="s">
        <v>108</v>
      </c>
      <c r="D72" s="302"/>
      <c r="E72" s="302"/>
      <c r="F72" s="119" t="s">
        <v>109</v>
      </c>
      <c r="G72" s="120"/>
      <c r="H72" s="120"/>
      <c r="I72" s="120">
        <f>'01 SO 01 Pol'!G261</f>
        <v>474014.03</v>
      </c>
      <c r="J72" s="121">
        <f>IF(I75=0,"",I72/I75*100)</f>
        <v>8.7132539684535431</v>
      </c>
    </row>
    <row r="73" spans="1:10" ht="36.75" customHeight="1" x14ac:dyDescent="0.3">
      <c r="A73" s="117"/>
      <c r="B73" s="118" t="s">
        <v>29</v>
      </c>
      <c r="C73" s="301" t="s">
        <v>30</v>
      </c>
      <c r="D73" s="302"/>
      <c r="E73" s="302"/>
      <c r="F73" s="119" t="s">
        <v>29</v>
      </c>
      <c r="G73" s="120"/>
      <c r="H73" s="120"/>
      <c r="I73" s="120">
        <f>'01 OVN Pol'!G22</f>
        <v>101460</v>
      </c>
      <c r="J73" s="121">
        <f>IF(I75=0,"",I73/I75*100)</f>
        <v>1.8650223235782626</v>
      </c>
    </row>
    <row r="74" spans="1:10" ht="36.75" customHeight="1" x14ac:dyDescent="0.3">
      <c r="A74" s="117"/>
      <c r="B74" s="118" t="s">
        <v>31</v>
      </c>
      <c r="C74" s="301" t="s">
        <v>32</v>
      </c>
      <c r="D74" s="302"/>
      <c r="E74" s="302"/>
      <c r="F74" s="119" t="s">
        <v>31</v>
      </c>
      <c r="G74" s="120"/>
      <c r="H74" s="120"/>
      <c r="I74" s="120">
        <f>'01 OVN Pol'!G36</f>
        <v>93480</v>
      </c>
      <c r="J74" s="121">
        <f>IF(I75=0,"",I74/I75*100)</f>
        <v>1.7183351745327817</v>
      </c>
    </row>
    <row r="75" spans="1:10" ht="25.5" customHeight="1" x14ac:dyDescent="0.3">
      <c r="A75" s="122"/>
      <c r="B75" s="123" t="s">
        <v>52</v>
      </c>
      <c r="C75" s="124"/>
      <c r="D75" s="125"/>
      <c r="E75" s="125"/>
      <c r="F75" s="126"/>
      <c r="G75" s="127"/>
      <c r="H75" s="127"/>
      <c r="I75" s="127">
        <f>SUM(I54:I74)</f>
        <v>5440149.3600000003</v>
      </c>
      <c r="J75" s="128">
        <f>SUM(J54:J74)</f>
        <v>99.999999999999986</v>
      </c>
    </row>
    <row r="76" spans="1:10" x14ac:dyDescent="0.3">
      <c r="F76" s="129"/>
      <c r="G76" s="129"/>
      <c r="H76" s="129"/>
      <c r="I76" s="129"/>
      <c r="J76" s="130"/>
    </row>
    <row r="77" spans="1:10" x14ac:dyDescent="0.3">
      <c r="F77" s="129"/>
      <c r="G77" s="129"/>
      <c r="H77" s="129"/>
      <c r="I77" s="129"/>
      <c r="J77" s="130"/>
    </row>
    <row r="78" spans="1:10" x14ac:dyDescent="0.3">
      <c r="B78" t="s">
        <v>110</v>
      </c>
      <c r="F78" s="129"/>
      <c r="G78" s="129"/>
      <c r="H78" s="129"/>
      <c r="I78" s="129"/>
      <c r="J78" s="130"/>
    </row>
    <row r="79" spans="1:10" x14ac:dyDescent="0.3">
      <c r="B79" t="s">
        <v>111</v>
      </c>
    </row>
    <row r="80" spans="1:10" x14ac:dyDescent="0.3">
      <c r="B80" t="s">
        <v>112</v>
      </c>
    </row>
    <row r="81" spans="2:2" x14ac:dyDescent="0.3">
      <c r="B81" t="s">
        <v>113</v>
      </c>
    </row>
    <row r="82" spans="2:2" x14ac:dyDescent="0.3">
      <c r="B82" t="s">
        <v>114</v>
      </c>
    </row>
    <row r="83" spans="2:2" x14ac:dyDescent="0.3">
      <c r="B83" t="s">
        <v>115</v>
      </c>
    </row>
    <row r="84" spans="2:2" x14ac:dyDescent="0.3">
      <c r="B84" t="s">
        <v>116</v>
      </c>
    </row>
  </sheetData>
  <sheetProtection algorithmName="SHA-512" hashValue="jG996XCXgv3SaBTUSH38hEEkrq4Mk3azaEF3e0Cpk8CqVfc5oFnSdMiRXHDsUyoYgENqi7FrexQv6qfHgceH2g==" saltValue="fE4W0cyV0hAlq01sTbV9Jg==" spinCount="100000" sheet="1" objects="1" scenarios="1" selectLockedCells="1" selectUnlockedCells="1"/>
  <mergeCells count="71">
    <mergeCell ref="C74:E74"/>
    <mergeCell ref="C69:E69"/>
    <mergeCell ref="C70:E70"/>
    <mergeCell ref="C71:E71"/>
    <mergeCell ref="C72:E72"/>
    <mergeCell ref="C73:E73"/>
    <mergeCell ref="C68:E68"/>
    <mergeCell ref="C67:E67"/>
    <mergeCell ref="C66:E66"/>
    <mergeCell ref="C65:E65"/>
    <mergeCell ref="C64:E64"/>
    <mergeCell ref="C60:E60"/>
    <mergeCell ref="C61:E61"/>
    <mergeCell ref="C62:E62"/>
    <mergeCell ref="C63:E63"/>
    <mergeCell ref="C59:E59"/>
    <mergeCell ref="C54:E54"/>
    <mergeCell ref="C56:E56"/>
    <mergeCell ref="C55:E55"/>
    <mergeCell ref="C57:E57"/>
    <mergeCell ref="C58:E58"/>
    <mergeCell ref="B47:E47"/>
    <mergeCell ref="C44:E44"/>
    <mergeCell ref="C43:E43"/>
    <mergeCell ref="C45:E45"/>
    <mergeCell ref="C46:E46"/>
    <mergeCell ref="C41:E41"/>
    <mergeCell ref="C42:E42"/>
    <mergeCell ref="C40:E40"/>
    <mergeCell ref="C38:E38"/>
    <mergeCell ref="C39:E39"/>
    <mergeCell ref="D34:E34"/>
    <mergeCell ref="G33:I33"/>
    <mergeCell ref="D33:E33"/>
    <mergeCell ref="G28:I28"/>
    <mergeCell ref="G27:I27"/>
    <mergeCell ref="G26:I26"/>
    <mergeCell ref="G25:I25"/>
    <mergeCell ref="G24:I24"/>
    <mergeCell ref="G23:I23"/>
    <mergeCell ref="G22:I22"/>
    <mergeCell ref="E20:F20"/>
    <mergeCell ref="I19:J19"/>
    <mergeCell ref="G20:H20"/>
    <mergeCell ref="I20:J20"/>
    <mergeCell ref="G19:H19"/>
    <mergeCell ref="E19:F19"/>
    <mergeCell ref="G18:H18"/>
    <mergeCell ref="I18:J18"/>
    <mergeCell ref="E18:F18"/>
    <mergeCell ref="G17:H17"/>
    <mergeCell ref="G14:H14"/>
    <mergeCell ref="I14:J14"/>
    <mergeCell ref="E14:F14"/>
    <mergeCell ref="I15:J15"/>
    <mergeCell ref="G16:H16"/>
    <mergeCell ref="I16:J16"/>
    <mergeCell ref="I17:J17"/>
    <mergeCell ref="G15:H15"/>
    <mergeCell ref="E17:F17"/>
    <mergeCell ref="E16:F16"/>
    <mergeCell ref="E15:F15"/>
    <mergeCell ref="D10:G10"/>
    <mergeCell ref="D11:G11"/>
    <mergeCell ref="E12:G12"/>
    <mergeCell ref="B1:J1"/>
    <mergeCell ref="E2:J2"/>
    <mergeCell ref="E3:J3"/>
    <mergeCell ref="D4:G4"/>
    <mergeCell ref="D5:G5"/>
    <mergeCell ref="E6:G6"/>
  </mergeCells>
  <pageMargins left="0.39374999999999999" right="0.1965278" top="0.59027779999999996" bottom="0.39374999999999999" header="0" footer="0.1965278"/>
  <pageSetup paperSize="9" fitToHeight="9999" orientation="portrait" horizontalDpi="300" verticalDpi="300" r:id="rId1"/>
  <headerFooter alignWithMargins="0">
    <oddFooter>&amp;L&amp;9Zpracováno programem &amp;"Arial CE,tučné"BUILDpower S,  © RTS, a.s.&amp;R&amp;9Stránka &amp;P z &amp;N</oddFooter>
  </headerFooter>
  <rowBreaks count="1" manualBreakCount="1">
    <brk id="35" max="9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33203125" defaultRowHeight="13.5" x14ac:dyDescent="0.3"/>
  <cols>
    <col min="1" max="1" width="4.33203125" style="131" customWidth="1"/>
    <col min="2" max="2" width="14.5" style="131" customWidth="1"/>
    <col min="3" max="3" width="38.33203125" style="132" customWidth="1"/>
    <col min="4" max="4" width="4.5" style="131" customWidth="1"/>
    <col min="5" max="5" width="10.5" style="131" customWidth="1"/>
    <col min="6" max="6" width="9.83203125" style="131" customWidth="1"/>
    <col min="7" max="7" width="12.83203125" style="131" customWidth="1"/>
    <col min="8" max="16384" width="9.33203125" style="131"/>
  </cols>
  <sheetData>
    <row r="1" spans="1:7" ht="15.75" x14ac:dyDescent="0.3">
      <c r="A1" s="303" t="s">
        <v>117</v>
      </c>
      <c r="B1" s="303"/>
      <c r="C1" s="304"/>
      <c r="D1" s="303"/>
      <c r="E1" s="303"/>
      <c r="F1" s="303"/>
      <c r="G1" s="303"/>
    </row>
    <row r="2" spans="1:7" ht="25.15" customHeight="1" x14ac:dyDescent="0.3">
      <c r="A2" s="133" t="s">
        <v>118</v>
      </c>
      <c r="B2" s="134"/>
      <c r="C2" s="305"/>
      <c r="D2" s="305"/>
      <c r="E2" s="305"/>
      <c r="F2" s="305"/>
      <c r="G2" s="306"/>
    </row>
    <row r="3" spans="1:7" ht="25.15" customHeight="1" x14ac:dyDescent="0.3">
      <c r="A3" s="133" t="s">
        <v>119</v>
      </c>
      <c r="B3" s="134"/>
      <c r="C3" s="305"/>
      <c r="D3" s="305"/>
      <c r="E3" s="305"/>
      <c r="F3" s="305"/>
      <c r="G3" s="306"/>
    </row>
    <row r="4" spans="1:7" ht="25.15" customHeight="1" x14ac:dyDescent="0.3">
      <c r="A4" s="133" t="s">
        <v>120</v>
      </c>
      <c r="B4" s="134"/>
      <c r="C4" s="305"/>
      <c r="D4" s="305"/>
      <c r="E4" s="305"/>
      <c r="F4" s="305"/>
      <c r="G4" s="306"/>
    </row>
    <row r="5" spans="1:7" x14ac:dyDescent="0.3">
      <c r="B5" s="135"/>
      <c r="C5" s="136"/>
      <c r="D5" s="137"/>
    </row>
  </sheetData>
  <sheetProtection password="E4DE" sheet="1"/>
  <mergeCells count="4">
    <mergeCell ref="A1:G1"/>
    <mergeCell ref="C2:G2"/>
    <mergeCell ref="C3:G3"/>
    <mergeCell ref="C4:G4"/>
  </mergeCells>
  <pageMargins left="0.59027779999999996" right="0.39374999999999999" top="0.59027779999999996" bottom="0.98402780000000001" header="0.1965278" footer="0.5118055000000000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  <pageSetUpPr fitToPage="1"/>
  </sheetPr>
  <dimension ref="A1:BG5000"/>
  <sheetViews>
    <sheetView zoomScale="80" zoomScaleNormal="80" workbookViewId="0">
      <pane ySplit="7" topLeftCell="A8" activePane="bottomLeft" state="frozen"/>
      <selection pane="bottomLeft" activeCell="AO27" sqref="AO27"/>
    </sheetView>
  </sheetViews>
  <sheetFormatPr defaultColWidth="8.83203125" defaultRowHeight="13.5" outlineLevelRow="1" x14ac:dyDescent="0.3"/>
  <cols>
    <col min="1" max="1" width="3.5" customWidth="1"/>
    <col min="2" max="2" width="12.83203125" style="138" customWidth="1"/>
    <col min="3" max="3" width="63.33203125" style="138" customWidth="1"/>
    <col min="4" max="4" width="4.83203125" customWidth="1"/>
    <col min="5" max="5" width="10.83203125" customWidth="1"/>
    <col min="6" max="6" width="9.83203125" customWidth="1"/>
    <col min="7" max="7" width="12.83203125" customWidth="1"/>
    <col min="8" max="17" width="0" hidden="1" customWidth="1"/>
    <col min="18" max="18" width="6.83203125" customWidth="1"/>
    <col min="19" max="19" width="8.5" customWidth="1"/>
    <col min="20" max="23" width="0" hidden="1" customWidth="1"/>
    <col min="28" max="28" width="0" hidden="1" customWidth="1"/>
    <col min="30" max="40" width="0" hidden="1" customWidth="1"/>
    <col min="52" max="52" width="98.83203125" customWidth="1"/>
  </cols>
  <sheetData>
    <row r="1" spans="1:59" ht="15.75" customHeight="1" x14ac:dyDescent="0.3">
      <c r="A1" s="307" t="s">
        <v>121</v>
      </c>
      <c r="B1" s="307"/>
      <c r="C1" s="307"/>
      <c r="D1" s="307"/>
      <c r="E1" s="307"/>
      <c r="F1" s="307"/>
      <c r="G1" s="307"/>
      <c r="AF1" t="s">
        <v>122</v>
      </c>
    </row>
    <row r="2" spans="1:59" ht="25.15" customHeight="1" x14ac:dyDescent="0.3">
      <c r="A2" s="139" t="s">
        <v>118</v>
      </c>
      <c r="B2" s="134" t="s">
        <v>5</v>
      </c>
      <c r="C2" s="308" t="s">
        <v>6</v>
      </c>
      <c r="D2" s="309"/>
      <c r="E2" s="309"/>
      <c r="F2" s="309"/>
      <c r="G2" s="310"/>
      <c r="AF2" t="s">
        <v>123</v>
      </c>
    </row>
    <row r="3" spans="1:59" ht="25.15" customHeight="1" x14ac:dyDescent="0.3">
      <c r="A3" s="139" t="s">
        <v>119</v>
      </c>
      <c r="B3" s="134" t="s">
        <v>55</v>
      </c>
      <c r="C3" s="308"/>
      <c r="D3" s="309"/>
      <c r="E3" s="309"/>
      <c r="F3" s="309"/>
      <c r="G3" s="310"/>
      <c r="AB3" s="138" t="s">
        <v>123</v>
      </c>
      <c r="AF3" t="s">
        <v>124</v>
      </c>
    </row>
    <row r="4" spans="1:59" ht="25.15" customHeight="1" x14ac:dyDescent="0.3">
      <c r="A4" s="140" t="s">
        <v>120</v>
      </c>
      <c r="B4" s="141" t="s">
        <v>56</v>
      </c>
      <c r="C4" s="311" t="s">
        <v>57</v>
      </c>
      <c r="D4" s="312"/>
      <c r="E4" s="312"/>
      <c r="F4" s="312"/>
      <c r="G4" s="313"/>
      <c r="AF4" t="s">
        <v>125</v>
      </c>
    </row>
    <row r="5" spans="1:59" x14ac:dyDescent="0.3">
      <c r="D5" s="83"/>
    </row>
    <row r="6" spans="1:59" ht="40.5" x14ac:dyDescent="0.3">
      <c r="A6" s="142" t="s">
        <v>126</v>
      </c>
      <c r="B6" s="143" t="s">
        <v>127</v>
      </c>
      <c r="C6" s="143" t="s">
        <v>128</v>
      </c>
      <c r="D6" s="144" t="s">
        <v>129</v>
      </c>
      <c r="E6" s="142" t="s">
        <v>130</v>
      </c>
      <c r="F6" s="145" t="s">
        <v>131</v>
      </c>
      <c r="G6" s="142" t="s">
        <v>25</v>
      </c>
      <c r="H6" s="146" t="s">
        <v>132</v>
      </c>
      <c r="I6" s="146" t="s">
        <v>133</v>
      </c>
      <c r="J6" s="146" t="s">
        <v>134</v>
      </c>
      <c r="K6" s="146" t="s">
        <v>135</v>
      </c>
      <c r="L6" s="146" t="s">
        <v>136</v>
      </c>
      <c r="M6" s="146" t="s">
        <v>137</v>
      </c>
      <c r="N6" s="146" t="s">
        <v>138</v>
      </c>
      <c r="O6" s="146" t="s">
        <v>139</v>
      </c>
      <c r="P6" s="146" t="s">
        <v>140</v>
      </c>
      <c r="Q6" s="146" t="s">
        <v>141</v>
      </c>
      <c r="R6" s="146" t="s">
        <v>142</v>
      </c>
      <c r="S6" s="146" t="s">
        <v>143</v>
      </c>
      <c r="T6" s="146" t="s">
        <v>144</v>
      </c>
      <c r="U6" s="146" t="s">
        <v>145</v>
      </c>
      <c r="V6" s="146" t="s">
        <v>146</v>
      </c>
      <c r="W6" s="146" t="s">
        <v>147</v>
      </c>
    </row>
    <row r="7" spans="1:59" x14ac:dyDescent="0.3">
      <c r="A7" s="131"/>
      <c r="B7" s="135"/>
      <c r="C7" s="135"/>
      <c r="D7" s="137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</row>
    <row r="8" spans="1:59" x14ac:dyDescent="0.3">
      <c r="A8" s="149" t="s">
        <v>148</v>
      </c>
      <c r="B8" s="150" t="s">
        <v>71</v>
      </c>
      <c r="C8" s="151" t="s">
        <v>72</v>
      </c>
      <c r="D8" s="152"/>
      <c r="E8" s="153"/>
      <c r="F8" s="154"/>
      <c r="G8" s="154">
        <f>SUMIF(AF9:AF21,"&lt;&gt;NOR",G9:G21)</f>
        <v>35660.630000000005</v>
      </c>
      <c r="H8" s="154"/>
      <c r="I8" s="154">
        <f>SUM(I9:I21)</f>
        <v>7931</v>
      </c>
      <c r="J8" s="154"/>
      <c r="K8" s="154">
        <f>SUM(K9:K21)</f>
        <v>29118.38</v>
      </c>
      <c r="L8" s="154"/>
      <c r="M8" s="154">
        <f>SUM(M9:M21)</f>
        <v>43149.362300000001</v>
      </c>
      <c r="N8" s="154"/>
      <c r="O8" s="154">
        <f>SUM(O9:O21)</f>
        <v>23</v>
      </c>
      <c r="P8" s="154"/>
      <c r="Q8" s="154">
        <f>SUM(Q9:Q21)</f>
        <v>0</v>
      </c>
      <c r="R8" s="154"/>
      <c r="S8" s="155"/>
      <c r="T8" s="156"/>
      <c r="U8" s="156">
        <f>SUM(U9:U21)</f>
        <v>44.870000000000005</v>
      </c>
      <c r="V8" s="156"/>
      <c r="W8" s="156"/>
      <c r="AF8" t="s">
        <v>149</v>
      </c>
    </row>
    <row r="9" spans="1:59" ht="22.5" outlineLevel="1" x14ac:dyDescent="0.3">
      <c r="A9" s="157">
        <v>1</v>
      </c>
      <c r="B9" s="158" t="s">
        <v>150</v>
      </c>
      <c r="C9" s="159" t="s">
        <v>151</v>
      </c>
      <c r="D9" s="160" t="s">
        <v>152</v>
      </c>
      <c r="E9" s="161">
        <v>13.75</v>
      </c>
      <c r="F9" s="162">
        <v>188.1</v>
      </c>
      <c r="G9" s="163">
        <f>ROUND(E9*F9,2)</f>
        <v>2586.38</v>
      </c>
      <c r="H9" s="162">
        <v>0</v>
      </c>
      <c r="I9" s="163">
        <f>ROUND(E9*H9,2)</f>
        <v>0</v>
      </c>
      <c r="J9" s="162">
        <v>264.5</v>
      </c>
      <c r="K9" s="163">
        <f>ROUND(E9*J9,2)</f>
        <v>3636.88</v>
      </c>
      <c r="L9" s="163">
        <v>21</v>
      </c>
      <c r="M9" s="163">
        <f>G9*(1+L9/100)</f>
        <v>3129.5198</v>
      </c>
      <c r="N9" s="163">
        <v>0</v>
      </c>
      <c r="O9" s="163">
        <f>ROUND(E9*N9,2)</f>
        <v>0</v>
      </c>
      <c r="P9" s="163">
        <v>0</v>
      </c>
      <c r="Q9" s="163">
        <f>ROUND(E9*P9,2)</f>
        <v>0</v>
      </c>
      <c r="R9" s="163" t="s">
        <v>153</v>
      </c>
      <c r="S9" s="164" t="s">
        <v>154</v>
      </c>
      <c r="T9" s="165">
        <v>1.0999999999999999E-2</v>
      </c>
      <c r="U9" s="165">
        <f>ROUND(E9*T9,2)</f>
        <v>0.15</v>
      </c>
      <c r="V9" s="165"/>
      <c r="W9" s="165" t="s">
        <v>155</v>
      </c>
      <c r="X9" s="166"/>
      <c r="Y9" s="166"/>
      <c r="Z9" s="166"/>
      <c r="AA9" s="166"/>
      <c r="AB9" s="166"/>
      <c r="AC9" s="166"/>
      <c r="AD9" s="166"/>
      <c r="AE9" s="166"/>
      <c r="AF9" s="166" t="s">
        <v>156</v>
      </c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</row>
    <row r="10" spans="1:59" ht="22.5" outlineLevel="1" x14ac:dyDescent="0.3">
      <c r="A10" s="167"/>
      <c r="B10" s="168"/>
      <c r="C10" s="169" t="s">
        <v>157</v>
      </c>
      <c r="D10" s="169"/>
      <c r="E10" s="169"/>
      <c r="F10" s="169"/>
      <c r="G10" s="169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6"/>
      <c r="Y10" s="166"/>
      <c r="Z10" s="166"/>
      <c r="AA10" s="166"/>
      <c r="AB10" s="166"/>
      <c r="AC10" s="166"/>
      <c r="AD10" s="166"/>
      <c r="AE10" s="166"/>
      <c r="AF10" s="166" t="s">
        <v>158</v>
      </c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</row>
    <row r="11" spans="1:59" outlineLevel="1" x14ac:dyDescent="0.3">
      <c r="A11" s="167"/>
      <c r="B11" s="168"/>
      <c r="C11" s="170" t="s">
        <v>159</v>
      </c>
      <c r="D11" s="171"/>
      <c r="E11" s="172">
        <v>13.75</v>
      </c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6"/>
      <c r="Y11" s="166"/>
      <c r="Z11" s="166"/>
      <c r="AA11" s="166"/>
      <c r="AB11" s="166"/>
      <c r="AC11" s="166"/>
      <c r="AD11" s="166"/>
      <c r="AE11" s="166"/>
      <c r="AF11" s="166" t="s">
        <v>160</v>
      </c>
      <c r="AG11" s="166">
        <v>0</v>
      </c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</row>
    <row r="12" spans="1:59" ht="22.5" outlineLevel="1" x14ac:dyDescent="0.3">
      <c r="A12" s="157">
        <v>2</v>
      </c>
      <c r="B12" s="158" t="s">
        <v>161</v>
      </c>
      <c r="C12" s="159" t="s">
        <v>162</v>
      </c>
      <c r="D12" s="160" t="s">
        <v>152</v>
      </c>
      <c r="E12" s="161">
        <v>13.75</v>
      </c>
      <c r="F12" s="162">
        <v>91.2</v>
      </c>
      <c r="G12" s="163">
        <f>ROUND(E12*F12,2)</f>
        <v>1254</v>
      </c>
      <c r="H12" s="162">
        <v>0</v>
      </c>
      <c r="I12" s="163">
        <f>ROUND(E12*H12,2)</f>
        <v>0</v>
      </c>
      <c r="J12" s="162">
        <v>256</v>
      </c>
      <c r="K12" s="163">
        <f>ROUND(E12*J12,2)</f>
        <v>3520</v>
      </c>
      <c r="L12" s="163">
        <v>21</v>
      </c>
      <c r="M12" s="163">
        <f>G12*(1+L12/100)</f>
        <v>1517.34</v>
      </c>
      <c r="N12" s="163">
        <v>0</v>
      </c>
      <c r="O12" s="163">
        <f>ROUND(E12*N12,2)</f>
        <v>0</v>
      </c>
      <c r="P12" s="163">
        <v>0</v>
      </c>
      <c r="Q12" s="163">
        <f>ROUND(E12*P12,2)</f>
        <v>0</v>
      </c>
      <c r="R12" s="163" t="s">
        <v>153</v>
      </c>
      <c r="S12" s="164" t="s">
        <v>154</v>
      </c>
      <c r="T12" s="165">
        <v>0.65200000000000002</v>
      </c>
      <c r="U12" s="165">
        <f>ROUND(E12*T12,2)</f>
        <v>8.9700000000000006</v>
      </c>
      <c r="V12" s="165"/>
      <c r="W12" s="165" t="s">
        <v>155</v>
      </c>
      <c r="X12" s="166"/>
      <c r="Y12" s="166"/>
      <c r="Z12" s="166"/>
      <c r="AA12" s="166"/>
      <c r="AB12" s="166"/>
      <c r="AC12" s="166"/>
      <c r="AD12" s="166"/>
      <c r="AE12" s="166"/>
      <c r="AF12" s="166" t="s">
        <v>156</v>
      </c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</row>
    <row r="13" spans="1:59" outlineLevel="1" x14ac:dyDescent="0.3">
      <c r="A13" s="167"/>
      <c r="B13" s="168"/>
      <c r="C13" s="170" t="s">
        <v>159</v>
      </c>
      <c r="D13" s="171"/>
      <c r="E13" s="172">
        <v>13.75</v>
      </c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6"/>
      <c r="Y13" s="166"/>
      <c r="Z13" s="166"/>
      <c r="AA13" s="166"/>
      <c r="AB13" s="166"/>
      <c r="AC13" s="166"/>
      <c r="AD13" s="166"/>
      <c r="AE13" s="166"/>
      <c r="AF13" s="166" t="s">
        <v>160</v>
      </c>
      <c r="AG13" s="166">
        <v>0</v>
      </c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</row>
    <row r="14" spans="1:59" ht="22.5" outlineLevel="1" x14ac:dyDescent="0.3">
      <c r="A14" s="157">
        <v>3</v>
      </c>
      <c r="B14" s="158" t="s">
        <v>163</v>
      </c>
      <c r="C14" s="159" t="s">
        <v>164</v>
      </c>
      <c r="D14" s="160" t="s">
        <v>165</v>
      </c>
      <c r="E14" s="161">
        <v>275</v>
      </c>
      <c r="F14" s="162">
        <v>51.3</v>
      </c>
      <c r="G14" s="163">
        <f>ROUND(E14*F14,2)</f>
        <v>14107.5</v>
      </c>
      <c r="H14" s="162">
        <v>0</v>
      </c>
      <c r="I14" s="163">
        <f>ROUND(E14*H14,2)</f>
        <v>0</v>
      </c>
      <c r="J14" s="162">
        <v>46.5</v>
      </c>
      <c r="K14" s="163">
        <f>ROUND(E14*J14,2)</f>
        <v>12787.5</v>
      </c>
      <c r="L14" s="163">
        <v>21</v>
      </c>
      <c r="M14" s="163">
        <f>G14*(1+L14/100)</f>
        <v>17070.075000000001</v>
      </c>
      <c r="N14" s="163">
        <v>0</v>
      </c>
      <c r="O14" s="163">
        <f>ROUND(E14*N14,2)</f>
        <v>0</v>
      </c>
      <c r="P14" s="163">
        <v>0</v>
      </c>
      <c r="Q14" s="163">
        <f>ROUND(E14*P14,2)</f>
        <v>0</v>
      </c>
      <c r="R14" s="163" t="s">
        <v>153</v>
      </c>
      <c r="S14" s="164" t="s">
        <v>154</v>
      </c>
      <c r="T14" s="165">
        <v>0.13</v>
      </c>
      <c r="U14" s="165">
        <f>ROUND(E14*T14,2)</f>
        <v>35.75</v>
      </c>
      <c r="V14" s="165"/>
      <c r="W14" s="165" t="s">
        <v>155</v>
      </c>
      <c r="X14" s="166"/>
      <c r="Y14" s="166"/>
      <c r="Z14" s="166"/>
      <c r="AA14" s="166"/>
      <c r="AB14" s="166"/>
      <c r="AC14" s="166"/>
      <c r="AD14" s="166"/>
      <c r="AE14" s="166"/>
      <c r="AF14" s="166" t="s">
        <v>156</v>
      </c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</row>
    <row r="15" spans="1:59" ht="24" outlineLevel="1" x14ac:dyDescent="0.3">
      <c r="A15" s="167"/>
      <c r="B15" s="168"/>
      <c r="C15" s="169" t="s">
        <v>166</v>
      </c>
      <c r="D15" s="169"/>
      <c r="E15" s="169"/>
      <c r="F15" s="169"/>
      <c r="G15" s="169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6"/>
      <c r="Y15" s="166"/>
      <c r="Z15" s="166"/>
      <c r="AA15" s="166"/>
      <c r="AB15" s="166"/>
      <c r="AC15" s="166"/>
      <c r="AD15" s="166"/>
      <c r="AE15" s="166"/>
      <c r="AF15" s="166" t="s">
        <v>158</v>
      </c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73" t="str">
        <f>C15</f>
        <v>s případným nutným přemístěním hromad nebo dočasných skládek na místo potřeby ze vzdálenosti do 30 m, v rovině nebo ve svahu do 1 : 5,</v>
      </c>
      <c r="BA15" s="166"/>
      <c r="BB15" s="166"/>
      <c r="BC15" s="166"/>
      <c r="BD15" s="166"/>
      <c r="BE15" s="166"/>
      <c r="BF15" s="166"/>
      <c r="BG15" s="166"/>
    </row>
    <row r="16" spans="1:59" outlineLevel="1" x14ac:dyDescent="0.3">
      <c r="A16" s="167"/>
      <c r="B16" s="168"/>
      <c r="C16" s="170" t="s">
        <v>167</v>
      </c>
      <c r="D16" s="171"/>
      <c r="E16" s="172">
        <v>275</v>
      </c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6"/>
      <c r="Y16" s="166"/>
      <c r="Z16" s="166"/>
      <c r="AA16" s="166"/>
      <c r="AB16" s="166"/>
      <c r="AC16" s="166"/>
      <c r="AD16" s="166"/>
      <c r="AE16" s="166"/>
      <c r="AF16" s="166" t="s">
        <v>160</v>
      </c>
      <c r="AG16" s="166">
        <v>0</v>
      </c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</row>
    <row r="17" spans="1:59" outlineLevel="1" x14ac:dyDescent="0.3">
      <c r="A17" s="157">
        <v>4</v>
      </c>
      <c r="B17" s="158" t="s">
        <v>168</v>
      </c>
      <c r="C17" s="159" t="s">
        <v>169</v>
      </c>
      <c r="D17" s="160" t="s">
        <v>165</v>
      </c>
      <c r="E17" s="161">
        <v>275</v>
      </c>
      <c r="F17" s="162">
        <v>27.36</v>
      </c>
      <c r="G17" s="163">
        <f>ROUND(E17*F17,2)</f>
        <v>7524</v>
      </c>
      <c r="H17" s="162">
        <v>7.94</v>
      </c>
      <c r="I17" s="163">
        <f>ROUND(E17*H17,2)</f>
        <v>2183.5</v>
      </c>
      <c r="J17" s="162">
        <v>33.36</v>
      </c>
      <c r="K17" s="163">
        <f>ROUND(E17*J17,2)</f>
        <v>9174</v>
      </c>
      <c r="L17" s="163">
        <v>21</v>
      </c>
      <c r="M17" s="163">
        <f>G17*(1+L17/100)</f>
        <v>9104.0399999999991</v>
      </c>
      <c r="N17" s="163">
        <v>1.2999999999999999E-4</v>
      </c>
      <c r="O17" s="163">
        <f>ROUND(E17*N17,2)</f>
        <v>0.04</v>
      </c>
      <c r="P17" s="163">
        <v>0</v>
      </c>
      <c r="Q17" s="163">
        <f>ROUND(E17*P17,2)</f>
        <v>0</v>
      </c>
      <c r="R17" s="163"/>
      <c r="S17" s="164" t="s">
        <v>154</v>
      </c>
      <c r="T17" s="165">
        <v>0</v>
      </c>
      <c r="U17" s="165">
        <f>ROUND(E17*T17,2)</f>
        <v>0</v>
      </c>
      <c r="V17" s="165"/>
      <c r="W17" s="165" t="s">
        <v>170</v>
      </c>
      <c r="X17" s="166"/>
      <c r="Y17" s="166"/>
      <c r="Z17" s="166"/>
      <c r="AA17" s="166"/>
      <c r="AB17" s="166"/>
      <c r="AC17" s="166"/>
      <c r="AD17" s="166"/>
      <c r="AE17" s="166"/>
      <c r="AF17" s="166" t="s">
        <v>171</v>
      </c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</row>
    <row r="18" spans="1:59" ht="22.5" outlineLevel="1" x14ac:dyDescent="0.3">
      <c r="A18" s="167"/>
      <c r="B18" s="168"/>
      <c r="C18" s="174" t="s">
        <v>172</v>
      </c>
      <c r="D18" s="174"/>
      <c r="E18" s="174"/>
      <c r="F18" s="174"/>
      <c r="G18" s="174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6"/>
      <c r="Y18" s="166"/>
      <c r="Z18" s="166"/>
      <c r="AA18" s="166"/>
      <c r="AB18" s="166"/>
      <c r="AC18" s="166"/>
      <c r="AD18" s="166"/>
      <c r="AE18" s="166"/>
      <c r="AF18" s="166" t="s">
        <v>173</v>
      </c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</row>
    <row r="19" spans="1:59" outlineLevel="1" x14ac:dyDescent="0.3">
      <c r="A19" s="167"/>
      <c r="B19" s="168"/>
      <c r="C19" s="170" t="s">
        <v>167</v>
      </c>
      <c r="D19" s="171"/>
      <c r="E19" s="172">
        <v>275</v>
      </c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6"/>
      <c r="Y19" s="166"/>
      <c r="Z19" s="166"/>
      <c r="AA19" s="166"/>
      <c r="AB19" s="166"/>
      <c r="AC19" s="166"/>
      <c r="AD19" s="166"/>
      <c r="AE19" s="166"/>
      <c r="AF19" s="166" t="s">
        <v>160</v>
      </c>
      <c r="AG19" s="166">
        <v>0</v>
      </c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</row>
    <row r="20" spans="1:59" outlineLevel="1" x14ac:dyDescent="0.3">
      <c r="A20" s="157">
        <v>5</v>
      </c>
      <c r="B20" s="158" t="s">
        <v>174</v>
      </c>
      <c r="C20" s="159" t="s">
        <v>175</v>
      </c>
      <c r="D20" s="160" t="s">
        <v>152</v>
      </c>
      <c r="E20" s="161">
        <v>13.75</v>
      </c>
      <c r="F20" s="162">
        <v>741</v>
      </c>
      <c r="G20" s="163">
        <f>ROUND(E20*F20,2)</f>
        <v>10188.75</v>
      </c>
      <c r="H20" s="162">
        <v>418</v>
      </c>
      <c r="I20" s="163">
        <f>ROUND(E20*H20,2)</f>
        <v>5747.5</v>
      </c>
      <c r="J20" s="162">
        <v>0</v>
      </c>
      <c r="K20" s="163">
        <f>ROUND(E20*J20,2)</f>
        <v>0</v>
      </c>
      <c r="L20" s="163">
        <v>21</v>
      </c>
      <c r="M20" s="163">
        <f>G20*(1+L20/100)</f>
        <v>12328.387499999999</v>
      </c>
      <c r="N20" s="163">
        <v>1.67</v>
      </c>
      <c r="O20" s="163">
        <f>ROUND(E20*N20,2)</f>
        <v>22.96</v>
      </c>
      <c r="P20" s="163">
        <v>0</v>
      </c>
      <c r="Q20" s="163">
        <f>ROUND(E20*P20,2)</f>
        <v>0</v>
      </c>
      <c r="R20" s="163" t="s">
        <v>176</v>
      </c>
      <c r="S20" s="164" t="s">
        <v>154</v>
      </c>
      <c r="T20" s="165">
        <v>0</v>
      </c>
      <c r="U20" s="165">
        <f>ROUND(E20*T20,2)</f>
        <v>0</v>
      </c>
      <c r="V20" s="165"/>
      <c r="W20" s="165" t="s">
        <v>177</v>
      </c>
      <c r="X20" s="166"/>
      <c r="Y20" s="166"/>
      <c r="Z20" s="166"/>
      <c r="AA20" s="166"/>
      <c r="AB20" s="166"/>
      <c r="AC20" s="166"/>
      <c r="AD20" s="166"/>
      <c r="AE20" s="166"/>
      <c r="AF20" s="166" t="s">
        <v>178</v>
      </c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</row>
    <row r="21" spans="1:59" outlineLevel="1" x14ac:dyDescent="0.3">
      <c r="A21" s="167"/>
      <c r="B21" s="168"/>
      <c r="C21" s="170" t="s">
        <v>159</v>
      </c>
      <c r="D21" s="171"/>
      <c r="E21" s="172">
        <v>13.75</v>
      </c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6"/>
      <c r="Y21" s="166"/>
      <c r="Z21" s="166"/>
      <c r="AA21" s="166"/>
      <c r="AB21" s="166"/>
      <c r="AC21" s="166"/>
      <c r="AD21" s="166"/>
      <c r="AE21" s="166"/>
      <c r="AF21" s="166" t="s">
        <v>160</v>
      </c>
      <c r="AG21" s="166">
        <v>0</v>
      </c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</row>
    <row r="22" spans="1:59" x14ac:dyDescent="0.3">
      <c r="A22" s="149" t="s">
        <v>148</v>
      </c>
      <c r="B22" s="150" t="s">
        <v>29</v>
      </c>
      <c r="C22" s="151" t="s">
        <v>30</v>
      </c>
      <c r="D22" s="152"/>
      <c r="E22" s="153"/>
      <c r="F22" s="154"/>
      <c r="G22" s="154">
        <f>SUMIF(AF23:AF35,"&lt;&gt;NOR",G23:G35)</f>
        <v>101460</v>
      </c>
      <c r="H22" s="154"/>
      <c r="I22" s="154">
        <f>SUM(I23:I35)</f>
        <v>0</v>
      </c>
      <c r="J22" s="154"/>
      <c r="K22" s="154">
        <f>SUM(K23:K35)</f>
        <v>236500</v>
      </c>
      <c r="L22" s="154"/>
      <c r="M22" s="154">
        <f>SUM(M23:M35)</f>
        <v>122766.6</v>
      </c>
      <c r="N22" s="154"/>
      <c r="O22" s="154">
        <f>SUM(O23:O35)</f>
        <v>0</v>
      </c>
      <c r="P22" s="154"/>
      <c r="Q22" s="154">
        <f>SUM(Q23:Q35)</f>
        <v>0</v>
      </c>
      <c r="R22" s="154"/>
      <c r="S22" s="155"/>
      <c r="T22" s="156"/>
      <c r="U22" s="156">
        <f>SUM(U23:U35)</f>
        <v>0</v>
      </c>
      <c r="V22" s="156"/>
      <c r="W22" s="156"/>
      <c r="AF22" t="s">
        <v>149</v>
      </c>
    </row>
    <row r="23" spans="1:59" outlineLevel="1" x14ac:dyDescent="0.3">
      <c r="A23" s="157">
        <v>6</v>
      </c>
      <c r="B23" s="158" t="s">
        <v>179</v>
      </c>
      <c r="C23" s="159" t="s">
        <v>180</v>
      </c>
      <c r="D23" s="160" t="s">
        <v>181</v>
      </c>
      <c r="E23" s="161">
        <v>1</v>
      </c>
      <c r="F23" s="162">
        <v>29640</v>
      </c>
      <c r="G23" s="163">
        <f>ROUND(E23*F23,2)</f>
        <v>29640</v>
      </c>
      <c r="H23" s="162">
        <v>0</v>
      </c>
      <c r="I23" s="163">
        <f>ROUND(E23*H23,2)</f>
        <v>0</v>
      </c>
      <c r="J23" s="162">
        <v>8000</v>
      </c>
      <c r="K23" s="163">
        <f>ROUND(E23*J23,2)</f>
        <v>8000</v>
      </c>
      <c r="L23" s="163">
        <v>21</v>
      </c>
      <c r="M23" s="163">
        <f>G23*(1+L23/100)</f>
        <v>35864.400000000001</v>
      </c>
      <c r="N23" s="163">
        <v>0</v>
      </c>
      <c r="O23" s="163">
        <f>ROUND(E23*N23,2)</f>
        <v>0</v>
      </c>
      <c r="P23" s="163">
        <v>0</v>
      </c>
      <c r="Q23" s="163">
        <f>ROUND(E23*P23,2)</f>
        <v>0</v>
      </c>
      <c r="R23" s="163"/>
      <c r="S23" s="164" t="s">
        <v>182</v>
      </c>
      <c r="T23" s="165">
        <v>0</v>
      </c>
      <c r="U23" s="165">
        <f>ROUND(E23*T23,2)</f>
        <v>0</v>
      </c>
      <c r="V23" s="165"/>
      <c r="W23" s="165" t="s">
        <v>183</v>
      </c>
      <c r="X23" s="166"/>
      <c r="Y23" s="166"/>
      <c r="Z23" s="166"/>
      <c r="AA23" s="166"/>
      <c r="AB23" s="166"/>
      <c r="AC23" s="166"/>
      <c r="AD23" s="166"/>
      <c r="AE23" s="166"/>
      <c r="AF23" s="166" t="s">
        <v>184</v>
      </c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</row>
    <row r="24" spans="1:59" outlineLevel="1" x14ac:dyDescent="0.3">
      <c r="A24" s="167"/>
      <c r="B24" s="168"/>
      <c r="C24" s="174" t="s">
        <v>185</v>
      </c>
      <c r="D24" s="174"/>
      <c r="E24" s="174"/>
      <c r="F24" s="174"/>
      <c r="G24" s="174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6"/>
      <c r="Y24" s="166"/>
      <c r="Z24" s="166"/>
      <c r="AA24" s="166"/>
      <c r="AB24" s="166"/>
      <c r="AC24" s="166"/>
      <c r="AD24" s="166"/>
      <c r="AE24" s="166"/>
      <c r="AF24" s="166" t="s">
        <v>173</v>
      </c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</row>
    <row r="25" spans="1:59" ht="33.75" outlineLevel="1" x14ac:dyDescent="0.3">
      <c r="A25" s="167"/>
      <c r="B25" s="168"/>
      <c r="C25" s="175" t="s">
        <v>186</v>
      </c>
      <c r="D25" s="175"/>
      <c r="E25" s="175"/>
      <c r="F25" s="175"/>
      <c r="G25" s="17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6"/>
      <c r="Y25" s="166"/>
      <c r="Z25" s="166"/>
      <c r="AA25" s="166"/>
      <c r="AB25" s="166"/>
      <c r="AC25" s="166"/>
      <c r="AD25" s="166"/>
      <c r="AE25" s="166"/>
      <c r="AF25" s="166" t="s">
        <v>173</v>
      </c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73" t="str">
        <f>C25</f>
        <v>Vyhotovení protokolu o vytyčení stavby se seznamem souřadnic vytyčených bodů a jejich polohopisnými (S-JTSK) a výškopisnými (Bpv) hodnotami.</v>
      </c>
      <c r="BA25" s="166"/>
      <c r="BB25" s="166"/>
      <c r="BC25" s="166"/>
      <c r="BD25" s="166"/>
      <c r="BE25" s="166"/>
      <c r="BF25" s="166"/>
      <c r="BG25" s="166"/>
    </row>
    <row r="26" spans="1:59" outlineLevel="1" x14ac:dyDescent="0.3">
      <c r="A26" s="157">
        <v>7</v>
      </c>
      <c r="B26" s="158" t="s">
        <v>187</v>
      </c>
      <c r="C26" s="159" t="s">
        <v>188</v>
      </c>
      <c r="D26" s="160" t="s">
        <v>181</v>
      </c>
      <c r="E26" s="161">
        <v>1</v>
      </c>
      <c r="F26" s="162">
        <v>31920</v>
      </c>
      <c r="G26" s="163">
        <f>ROUND(E26*F26,2)</f>
        <v>31920</v>
      </c>
      <c r="H26" s="162">
        <v>0</v>
      </c>
      <c r="I26" s="163">
        <f>ROUND(E26*H26,2)</f>
        <v>0</v>
      </c>
      <c r="J26" s="162">
        <v>1500</v>
      </c>
      <c r="K26" s="163">
        <f>ROUND(E26*J26,2)</f>
        <v>1500</v>
      </c>
      <c r="L26" s="163">
        <v>21</v>
      </c>
      <c r="M26" s="163">
        <f>G26*(1+L26/100)</f>
        <v>38623.199999999997</v>
      </c>
      <c r="N26" s="163">
        <v>0</v>
      </c>
      <c r="O26" s="163">
        <f>ROUND(E26*N26,2)</f>
        <v>0</v>
      </c>
      <c r="P26" s="163">
        <v>0</v>
      </c>
      <c r="Q26" s="163">
        <f>ROUND(E26*P26,2)</f>
        <v>0</v>
      </c>
      <c r="R26" s="163"/>
      <c r="S26" s="164" t="s">
        <v>182</v>
      </c>
      <c r="T26" s="165">
        <v>0</v>
      </c>
      <c r="U26" s="165">
        <f>ROUND(E26*T26,2)</f>
        <v>0</v>
      </c>
      <c r="V26" s="165"/>
      <c r="W26" s="165" t="s">
        <v>183</v>
      </c>
      <c r="X26" s="166"/>
      <c r="Y26" s="166"/>
      <c r="Z26" s="166"/>
      <c r="AA26" s="166"/>
      <c r="AB26" s="166"/>
      <c r="AC26" s="166"/>
      <c r="AD26" s="166"/>
      <c r="AE26" s="166"/>
      <c r="AF26" s="166" t="s">
        <v>184</v>
      </c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</row>
    <row r="27" spans="1:59" ht="22.5" outlineLevel="1" x14ac:dyDescent="0.3">
      <c r="A27" s="167"/>
      <c r="B27" s="168"/>
      <c r="C27" s="174" t="s">
        <v>189</v>
      </c>
      <c r="D27" s="174"/>
      <c r="E27" s="174"/>
      <c r="F27" s="174"/>
      <c r="G27" s="174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6"/>
      <c r="Y27" s="166"/>
      <c r="Z27" s="166"/>
      <c r="AA27" s="166"/>
      <c r="AB27" s="166"/>
      <c r="AC27" s="166"/>
      <c r="AD27" s="166"/>
      <c r="AE27" s="166"/>
      <c r="AF27" s="166" t="s">
        <v>173</v>
      </c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73" t="str">
        <f>C27</f>
        <v>Zaměření a vytýčení stávajících inženýrských sítí v místě stavby z hlediska jejich ochrany při provádění stavby.</v>
      </c>
      <c r="BA27" s="166"/>
      <c r="BB27" s="166"/>
      <c r="BC27" s="166"/>
      <c r="BD27" s="166"/>
      <c r="BE27" s="166"/>
      <c r="BF27" s="166"/>
      <c r="BG27" s="166"/>
    </row>
    <row r="28" spans="1:59" outlineLevel="1" x14ac:dyDescent="0.3">
      <c r="A28" s="157">
        <v>8</v>
      </c>
      <c r="B28" s="158" t="s">
        <v>190</v>
      </c>
      <c r="C28" s="159" t="s">
        <v>191</v>
      </c>
      <c r="D28" s="160" t="s">
        <v>181</v>
      </c>
      <c r="E28" s="161">
        <v>1</v>
      </c>
      <c r="F28" s="162">
        <v>17100</v>
      </c>
      <c r="G28" s="163">
        <f>ROUND(E28*F28,2)</f>
        <v>17100</v>
      </c>
      <c r="H28" s="162">
        <v>0</v>
      </c>
      <c r="I28" s="163">
        <f>ROUND(E28*H28,2)</f>
        <v>0</v>
      </c>
      <c r="J28" s="162">
        <v>74000</v>
      </c>
      <c r="K28" s="163">
        <f>ROUND(E28*J28,2)</f>
        <v>74000</v>
      </c>
      <c r="L28" s="163">
        <v>21</v>
      </c>
      <c r="M28" s="163">
        <f>G28*(1+L28/100)</f>
        <v>20691</v>
      </c>
      <c r="N28" s="163">
        <v>0</v>
      </c>
      <c r="O28" s="163">
        <f>ROUND(E28*N28,2)</f>
        <v>0</v>
      </c>
      <c r="P28" s="163">
        <v>0</v>
      </c>
      <c r="Q28" s="163">
        <f>ROUND(E28*P28,2)</f>
        <v>0</v>
      </c>
      <c r="R28" s="163"/>
      <c r="S28" s="164" t="s">
        <v>182</v>
      </c>
      <c r="T28" s="165">
        <v>0</v>
      </c>
      <c r="U28" s="165">
        <f>ROUND(E28*T28,2)</f>
        <v>0</v>
      </c>
      <c r="V28" s="165"/>
      <c r="W28" s="165" t="s">
        <v>183</v>
      </c>
      <c r="X28" s="166"/>
      <c r="Y28" s="166"/>
      <c r="Z28" s="166"/>
      <c r="AA28" s="166"/>
      <c r="AB28" s="166"/>
      <c r="AC28" s="166"/>
      <c r="AD28" s="166"/>
      <c r="AE28" s="166"/>
      <c r="AF28" s="166" t="s">
        <v>184</v>
      </c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6"/>
      <c r="BB28" s="166"/>
      <c r="BC28" s="166"/>
      <c r="BD28" s="166"/>
      <c r="BE28" s="166"/>
      <c r="BF28" s="166"/>
      <c r="BG28" s="166"/>
    </row>
    <row r="29" spans="1:59" ht="45" outlineLevel="1" x14ac:dyDescent="0.3">
      <c r="A29" s="167"/>
      <c r="B29" s="168"/>
      <c r="C29" s="174" t="s">
        <v>192</v>
      </c>
      <c r="D29" s="174"/>
      <c r="E29" s="174"/>
      <c r="F29" s="174"/>
      <c r="G29" s="174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6"/>
      <c r="Y29" s="166"/>
      <c r="Z29" s="166"/>
      <c r="AA29" s="166"/>
      <c r="AB29" s="166"/>
      <c r="AC29" s="166"/>
      <c r="AD29" s="166"/>
      <c r="AE29" s="166"/>
      <c r="AF29" s="166" t="s">
        <v>173</v>
      </c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73" t="str">
        <f>C29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A29" s="166"/>
      <c r="BB29" s="166"/>
      <c r="BC29" s="166"/>
      <c r="BD29" s="166"/>
      <c r="BE29" s="166"/>
      <c r="BF29" s="166"/>
      <c r="BG29" s="166"/>
    </row>
    <row r="30" spans="1:59" outlineLevel="1" x14ac:dyDescent="0.3">
      <c r="A30" s="157">
        <v>9</v>
      </c>
      <c r="B30" s="158" t="s">
        <v>193</v>
      </c>
      <c r="C30" s="159" t="s">
        <v>194</v>
      </c>
      <c r="D30" s="160" t="s">
        <v>181</v>
      </c>
      <c r="E30" s="161">
        <v>1</v>
      </c>
      <c r="F30" s="162">
        <v>9120</v>
      </c>
      <c r="G30" s="163">
        <f>ROUND(E30*F30,2)</f>
        <v>9120</v>
      </c>
      <c r="H30" s="162">
        <v>0</v>
      </c>
      <c r="I30" s="163">
        <f>ROUND(E30*H30,2)</f>
        <v>0</v>
      </c>
      <c r="J30" s="162">
        <v>49000</v>
      </c>
      <c r="K30" s="163">
        <f>ROUND(E30*J30,2)</f>
        <v>49000</v>
      </c>
      <c r="L30" s="163">
        <v>21</v>
      </c>
      <c r="M30" s="163">
        <f>G30*(1+L30/100)</f>
        <v>11035.199999999999</v>
      </c>
      <c r="N30" s="163">
        <v>0</v>
      </c>
      <c r="O30" s="163">
        <f>ROUND(E30*N30,2)</f>
        <v>0</v>
      </c>
      <c r="P30" s="163">
        <v>0</v>
      </c>
      <c r="Q30" s="163">
        <f>ROUND(E30*P30,2)</f>
        <v>0</v>
      </c>
      <c r="R30" s="163"/>
      <c r="S30" s="164" t="s">
        <v>182</v>
      </c>
      <c r="T30" s="165">
        <v>0</v>
      </c>
      <c r="U30" s="165">
        <f>ROUND(E30*T30,2)</f>
        <v>0</v>
      </c>
      <c r="V30" s="165"/>
      <c r="W30" s="165" t="s">
        <v>183</v>
      </c>
      <c r="X30" s="166"/>
      <c r="Y30" s="166"/>
      <c r="Z30" s="166"/>
      <c r="AA30" s="166"/>
      <c r="AB30" s="166"/>
      <c r="AC30" s="166"/>
      <c r="AD30" s="166"/>
      <c r="AE30" s="166"/>
      <c r="AF30" s="166" t="s">
        <v>184</v>
      </c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</row>
    <row r="31" spans="1:59" ht="56.25" outlineLevel="1" x14ac:dyDescent="0.3">
      <c r="A31" s="167"/>
      <c r="B31" s="168"/>
      <c r="C31" s="174" t="s">
        <v>195</v>
      </c>
      <c r="D31" s="174"/>
      <c r="E31" s="174"/>
      <c r="F31" s="174"/>
      <c r="G31" s="174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6"/>
      <c r="Y31" s="166"/>
      <c r="Z31" s="166"/>
      <c r="AA31" s="166"/>
      <c r="AB31" s="166"/>
      <c r="AC31" s="166"/>
      <c r="AD31" s="166"/>
      <c r="AE31" s="166"/>
      <c r="AF31" s="166" t="s">
        <v>173</v>
      </c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73" t="str">
        <f>C31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A31" s="166"/>
      <c r="BB31" s="166"/>
      <c r="BC31" s="166"/>
      <c r="BD31" s="166"/>
      <c r="BE31" s="166"/>
      <c r="BF31" s="166"/>
      <c r="BG31" s="166"/>
    </row>
    <row r="32" spans="1:59" outlineLevel="1" x14ac:dyDescent="0.3">
      <c r="A32" s="157">
        <v>10</v>
      </c>
      <c r="B32" s="158" t="s">
        <v>196</v>
      </c>
      <c r="C32" s="159" t="s">
        <v>197</v>
      </c>
      <c r="D32" s="160" t="s">
        <v>181</v>
      </c>
      <c r="E32" s="161">
        <v>1</v>
      </c>
      <c r="F32" s="162">
        <v>11400</v>
      </c>
      <c r="G32" s="163">
        <f>ROUND(E32*F32,2)</f>
        <v>11400</v>
      </c>
      <c r="H32" s="162">
        <v>0</v>
      </c>
      <c r="I32" s="163">
        <f>ROUND(E32*H32,2)</f>
        <v>0</v>
      </c>
      <c r="J32" s="162">
        <v>24000</v>
      </c>
      <c r="K32" s="163">
        <f>ROUND(E32*J32,2)</f>
        <v>24000</v>
      </c>
      <c r="L32" s="163">
        <v>21</v>
      </c>
      <c r="M32" s="163">
        <f>G32*(1+L32/100)</f>
        <v>13794</v>
      </c>
      <c r="N32" s="163">
        <v>0</v>
      </c>
      <c r="O32" s="163">
        <f>ROUND(E32*N32,2)</f>
        <v>0</v>
      </c>
      <c r="P32" s="163">
        <v>0</v>
      </c>
      <c r="Q32" s="163">
        <f>ROUND(E32*P32,2)</f>
        <v>0</v>
      </c>
      <c r="R32" s="163"/>
      <c r="S32" s="164" t="s">
        <v>182</v>
      </c>
      <c r="T32" s="165">
        <v>0</v>
      </c>
      <c r="U32" s="165">
        <f>ROUND(E32*T32,2)</f>
        <v>0</v>
      </c>
      <c r="V32" s="165"/>
      <c r="W32" s="165" t="s">
        <v>183</v>
      </c>
      <c r="X32" s="166"/>
      <c r="Y32" s="166"/>
      <c r="Z32" s="166"/>
      <c r="AA32" s="166"/>
      <c r="AB32" s="166"/>
      <c r="AC32" s="166"/>
      <c r="AD32" s="166"/>
      <c r="AE32" s="166"/>
      <c r="AF32" s="166" t="s">
        <v>184</v>
      </c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</row>
    <row r="33" spans="1:59" ht="45" outlineLevel="1" x14ac:dyDescent="0.3">
      <c r="A33" s="167"/>
      <c r="B33" s="168"/>
      <c r="C33" s="174" t="s">
        <v>198</v>
      </c>
      <c r="D33" s="174"/>
      <c r="E33" s="174"/>
      <c r="F33" s="174"/>
      <c r="G33" s="174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6"/>
      <c r="Y33" s="166"/>
      <c r="Z33" s="166"/>
      <c r="AA33" s="166"/>
      <c r="AB33" s="166"/>
      <c r="AC33" s="166"/>
      <c r="AD33" s="166"/>
      <c r="AE33" s="166"/>
      <c r="AF33" s="166" t="s">
        <v>173</v>
      </c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73" t="str">
        <f>C33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A33" s="166"/>
      <c r="BB33" s="166"/>
      <c r="BC33" s="166"/>
      <c r="BD33" s="166"/>
      <c r="BE33" s="166"/>
      <c r="BF33" s="166"/>
      <c r="BG33" s="166"/>
    </row>
    <row r="34" spans="1:59" outlineLevel="1" x14ac:dyDescent="0.3">
      <c r="A34" s="157">
        <v>11</v>
      </c>
      <c r="B34" s="158" t="s">
        <v>199</v>
      </c>
      <c r="C34" s="159" t="s">
        <v>200</v>
      </c>
      <c r="D34" s="160" t="s">
        <v>181</v>
      </c>
      <c r="E34" s="161">
        <v>1</v>
      </c>
      <c r="F34" s="162">
        <v>2280</v>
      </c>
      <c r="G34" s="163">
        <f>ROUND(E34*F34,2)</f>
        <v>2280</v>
      </c>
      <c r="H34" s="162">
        <v>0</v>
      </c>
      <c r="I34" s="163">
        <f>ROUND(E34*H34,2)</f>
        <v>0</v>
      </c>
      <c r="J34" s="162">
        <v>80000</v>
      </c>
      <c r="K34" s="163">
        <f>ROUND(E34*J34,2)</f>
        <v>80000</v>
      </c>
      <c r="L34" s="163">
        <v>21</v>
      </c>
      <c r="M34" s="163">
        <f>G34*(1+L34/100)</f>
        <v>2758.7999999999997</v>
      </c>
      <c r="N34" s="163">
        <v>0</v>
      </c>
      <c r="O34" s="163">
        <f>ROUND(E34*N34,2)</f>
        <v>0</v>
      </c>
      <c r="P34" s="163">
        <v>0</v>
      </c>
      <c r="Q34" s="163">
        <f>ROUND(E34*P34,2)</f>
        <v>0</v>
      </c>
      <c r="R34" s="163"/>
      <c r="S34" s="164" t="s">
        <v>182</v>
      </c>
      <c r="T34" s="165">
        <v>0</v>
      </c>
      <c r="U34" s="165">
        <f>ROUND(E34*T34,2)</f>
        <v>0</v>
      </c>
      <c r="V34" s="165"/>
      <c r="W34" s="165" t="s">
        <v>183</v>
      </c>
      <c r="X34" s="166"/>
      <c r="Y34" s="166"/>
      <c r="Z34" s="166"/>
      <c r="AA34" s="166"/>
      <c r="AB34" s="166"/>
      <c r="AC34" s="166"/>
      <c r="AD34" s="166"/>
      <c r="AE34" s="166"/>
      <c r="AF34" s="166" t="s">
        <v>184</v>
      </c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</row>
    <row r="35" spans="1:59" outlineLevel="1" x14ac:dyDescent="0.3">
      <c r="A35" s="167"/>
      <c r="B35" s="168"/>
      <c r="C35" s="174" t="s">
        <v>201</v>
      </c>
      <c r="D35" s="174"/>
      <c r="E35" s="174"/>
      <c r="F35" s="174"/>
      <c r="G35" s="174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6"/>
      <c r="Y35" s="166"/>
      <c r="Z35" s="166"/>
      <c r="AA35" s="166"/>
      <c r="AB35" s="166"/>
      <c r="AC35" s="166"/>
      <c r="AD35" s="166"/>
      <c r="AE35" s="166"/>
      <c r="AF35" s="166" t="s">
        <v>173</v>
      </c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</row>
    <row r="36" spans="1:59" x14ac:dyDescent="0.3">
      <c r="A36" s="149" t="s">
        <v>148</v>
      </c>
      <c r="B36" s="150" t="s">
        <v>31</v>
      </c>
      <c r="C36" s="151" t="s">
        <v>32</v>
      </c>
      <c r="D36" s="152"/>
      <c r="E36" s="153"/>
      <c r="F36" s="154"/>
      <c r="G36" s="154">
        <f>SUMIF(AF37:AF43,"&lt;&gt;NOR",G37:G43)</f>
        <v>93480</v>
      </c>
      <c r="H36" s="154"/>
      <c r="I36" s="154">
        <f>SUM(I37:I43)</f>
        <v>0</v>
      </c>
      <c r="J36" s="154"/>
      <c r="K36" s="154">
        <f>SUM(K37:K43)</f>
        <v>50000</v>
      </c>
      <c r="L36" s="154"/>
      <c r="M36" s="154">
        <f>SUM(M37:M43)</f>
        <v>113110.79999999999</v>
      </c>
      <c r="N36" s="154"/>
      <c r="O36" s="154">
        <f>SUM(O37:O43)</f>
        <v>0</v>
      </c>
      <c r="P36" s="154"/>
      <c r="Q36" s="154">
        <f>SUM(Q37:Q43)</f>
        <v>0</v>
      </c>
      <c r="R36" s="154"/>
      <c r="S36" s="155"/>
      <c r="T36" s="156"/>
      <c r="U36" s="156">
        <f>SUM(U37:U43)</f>
        <v>0</v>
      </c>
      <c r="V36" s="156"/>
      <c r="W36" s="156"/>
      <c r="AF36" t="s">
        <v>149</v>
      </c>
    </row>
    <row r="37" spans="1:59" outlineLevel="1" x14ac:dyDescent="0.3">
      <c r="A37" s="157">
        <v>12</v>
      </c>
      <c r="B37" s="158" t="s">
        <v>202</v>
      </c>
      <c r="C37" s="159" t="s">
        <v>203</v>
      </c>
      <c r="D37" s="160" t="s">
        <v>181</v>
      </c>
      <c r="E37" s="161">
        <v>1</v>
      </c>
      <c r="F37" s="162">
        <v>3420</v>
      </c>
      <c r="G37" s="163">
        <f>ROUND(E37*F37,2)</f>
        <v>3420</v>
      </c>
      <c r="H37" s="162">
        <v>0</v>
      </c>
      <c r="I37" s="163">
        <f>ROUND(E37*H37,2)</f>
        <v>0</v>
      </c>
      <c r="J37" s="162">
        <v>5000</v>
      </c>
      <c r="K37" s="163">
        <f>ROUND(E37*J37,2)</f>
        <v>5000</v>
      </c>
      <c r="L37" s="163">
        <v>21</v>
      </c>
      <c r="M37" s="163">
        <f>G37*(1+L37/100)</f>
        <v>4138.2</v>
      </c>
      <c r="N37" s="163">
        <v>0</v>
      </c>
      <c r="O37" s="163">
        <f>ROUND(E37*N37,2)</f>
        <v>0</v>
      </c>
      <c r="P37" s="163">
        <v>0</v>
      </c>
      <c r="Q37" s="163">
        <f>ROUND(E37*P37,2)</f>
        <v>0</v>
      </c>
      <c r="R37" s="163"/>
      <c r="S37" s="164" t="s">
        <v>182</v>
      </c>
      <c r="T37" s="165">
        <v>0</v>
      </c>
      <c r="U37" s="165">
        <f>ROUND(E37*T37,2)</f>
        <v>0</v>
      </c>
      <c r="V37" s="165"/>
      <c r="W37" s="165" t="s">
        <v>183</v>
      </c>
      <c r="X37" s="166"/>
      <c r="Y37" s="166"/>
      <c r="Z37" s="166"/>
      <c r="AA37" s="166"/>
      <c r="AB37" s="166"/>
      <c r="AC37" s="166"/>
      <c r="AD37" s="166"/>
      <c r="AE37" s="166"/>
      <c r="AF37" s="166" t="s">
        <v>184</v>
      </c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</row>
    <row r="38" spans="1:59" outlineLevel="1" x14ac:dyDescent="0.3">
      <c r="A38" s="167"/>
      <c r="B38" s="168"/>
      <c r="C38" s="174" t="s">
        <v>204</v>
      </c>
      <c r="D38" s="174"/>
      <c r="E38" s="174"/>
      <c r="F38" s="174"/>
      <c r="G38" s="174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6"/>
      <c r="Y38" s="166"/>
      <c r="Z38" s="166"/>
      <c r="AA38" s="166"/>
      <c r="AB38" s="166"/>
      <c r="AC38" s="166"/>
      <c r="AD38" s="166"/>
      <c r="AE38" s="166"/>
      <c r="AF38" s="166" t="s">
        <v>173</v>
      </c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6"/>
      <c r="BB38" s="166"/>
      <c r="BC38" s="166"/>
      <c r="BD38" s="166"/>
      <c r="BE38" s="166"/>
      <c r="BF38" s="166"/>
      <c r="BG38" s="166"/>
    </row>
    <row r="39" spans="1:59" outlineLevel="1" x14ac:dyDescent="0.3">
      <c r="A39" s="157">
        <v>13</v>
      </c>
      <c r="B39" s="158" t="s">
        <v>205</v>
      </c>
      <c r="C39" s="159" t="s">
        <v>206</v>
      </c>
      <c r="D39" s="160" t="s">
        <v>181</v>
      </c>
      <c r="E39" s="161">
        <v>1</v>
      </c>
      <c r="F39" s="162">
        <v>2280</v>
      </c>
      <c r="G39" s="163">
        <f>ROUND(E39*F39,2)</f>
        <v>2280</v>
      </c>
      <c r="H39" s="162">
        <v>0</v>
      </c>
      <c r="I39" s="163">
        <f>ROUND(E39*H39,2)</f>
        <v>0</v>
      </c>
      <c r="J39" s="162">
        <v>25000</v>
      </c>
      <c r="K39" s="163">
        <f>ROUND(E39*J39,2)</f>
        <v>25000</v>
      </c>
      <c r="L39" s="163">
        <v>21</v>
      </c>
      <c r="M39" s="163">
        <f>G39*(1+L39/100)</f>
        <v>2758.7999999999997</v>
      </c>
      <c r="N39" s="163">
        <v>0</v>
      </c>
      <c r="O39" s="163">
        <f>ROUND(E39*N39,2)</f>
        <v>0</v>
      </c>
      <c r="P39" s="163">
        <v>0</v>
      </c>
      <c r="Q39" s="163">
        <f>ROUND(E39*P39,2)</f>
        <v>0</v>
      </c>
      <c r="R39" s="163"/>
      <c r="S39" s="164" t="s">
        <v>182</v>
      </c>
      <c r="T39" s="165">
        <v>0</v>
      </c>
      <c r="U39" s="165">
        <f>ROUND(E39*T39,2)</f>
        <v>0</v>
      </c>
      <c r="V39" s="165"/>
      <c r="W39" s="165" t="s">
        <v>183</v>
      </c>
      <c r="X39" s="166"/>
      <c r="Y39" s="166"/>
      <c r="Z39" s="166"/>
      <c r="AA39" s="166"/>
      <c r="AB39" s="166"/>
      <c r="AC39" s="166"/>
      <c r="AD39" s="166"/>
      <c r="AE39" s="166"/>
      <c r="AF39" s="166" t="s">
        <v>184</v>
      </c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6"/>
      <c r="BD39" s="166"/>
      <c r="BE39" s="166"/>
      <c r="BF39" s="166"/>
      <c r="BG39" s="166"/>
    </row>
    <row r="40" spans="1:59" ht="56.25" outlineLevel="1" x14ac:dyDescent="0.3">
      <c r="A40" s="167"/>
      <c r="B40" s="168"/>
      <c r="C40" s="174" t="s">
        <v>207</v>
      </c>
      <c r="D40" s="174"/>
      <c r="E40" s="174"/>
      <c r="F40" s="174"/>
      <c r="G40" s="174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6"/>
      <c r="Y40" s="166"/>
      <c r="Z40" s="166"/>
      <c r="AA40" s="166"/>
      <c r="AB40" s="166"/>
      <c r="AC40" s="166"/>
      <c r="AD40" s="166"/>
      <c r="AE40" s="166"/>
      <c r="AF40" s="166" t="s">
        <v>173</v>
      </c>
      <c r="AG40" s="166"/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73" t="str">
        <f>C40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A40" s="166"/>
      <c r="BB40" s="166"/>
      <c r="BC40" s="166"/>
      <c r="BD40" s="166"/>
      <c r="BE40" s="166"/>
      <c r="BF40" s="166"/>
      <c r="BG40" s="166"/>
    </row>
    <row r="41" spans="1:59" outlineLevel="1" x14ac:dyDescent="0.3">
      <c r="A41" s="176">
        <v>14</v>
      </c>
      <c r="B41" s="177" t="s">
        <v>208</v>
      </c>
      <c r="C41" s="178" t="s">
        <v>209</v>
      </c>
      <c r="D41" s="179" t="s">
        <v>181</v>
      </c>
      <c r="E41" s="180">
        <v>1</v>
      </c>
      <c r="F41" s="181">
        <v>39900</v>
      </c>
      <c r="G41" s="182">
        <f>ROUND(E41*F41,2)</f>
        <v>39900</v>
      </c>
      <c r="H41" s="181">
        <v>0</v>
      </c>
      <c r="I41" s="182">
        <f>ROUND(E41*H41,2)</f>
        <v>0</v>
      </c>
      <c r="J41" s="181">
        <v>15000</v>
      </c>
      <c r="K41" s="182">
        <f>ROUND(E41*J41,2)</f>
        <v>15000</v>
      </c>
      <c r="L41" s="182">
        <v>21</v>
      </c>
      <c r="M41" s="182">
        <f>G41*(1+L41/100)</f>
        <v>48279</v>
      </c>
      <c r="N41" s="182">
        <v>0</v>
      </c>
      <c r="O41" s="182">
        <f>ROUND(E41*N41,2)</f>
        <v>0</v>
      </c>
      <c r="P41" s="182">
        <v>0</v>
      </c>
      <c r="Q41" s="182">
        <f>ROUND(E41*P41,2)</f>
        <v>0</v>
      </c>
      <c r="R41" s="182"/>
      <c r="S41" s="183" t="s">
        <v>182</v>
      </c>
      <c r="T41" s="165">
        <v>0</v>
      </c>
      <c r="U41" s="165">
        <f>ROUND(E41*T41,2)</f>
        <v>0</v>
      </c>
      <c r="V41" s="165"/>
      <c r="W41" s="165" t="s">
        <v>183</v>
      </c>
      <c r="X41" s="166"/>
      <c r="Y41" s="166"/>
      <c r="Z41" s="166"/>
      <c r="AA41" s="166"/>
      <c r="AB41" s="166"/>
      <c r="AC41" s="166"/>
      <c r="AD41" s="166"/>
      <c r="AE41" s="166"/>
      <c r="AF41" s="166" t="s">
        <v>184</v>
      </c>
      <c r="AG41" s="166"/>
      <c r="AH41" s="166"/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6"/>
      <c r="BD41" s="166"/>
      <c r="BE41" s="166"/>
      <c r="BF41" s="166"/>
      <c r="BG41" s="166"/>
    </row>
    <row r="42" spans="1:59" outlineLevel="1" x14ac:dyDescent="0.3">
      <c r="A42" s="157">
        <v>15</v>
      </c>
      <c r="B42" s="158" t="s">
        <v>210</v>
      </c>
      <c r="C42" s="159" t="s">
        <v>211</v>
      </c>
      <c r="D42" s="160" t="s">
        <v>181</v>
      </c>
      <c r="E42" s="161">
        <v>1</v>
      </c>
      <c r="F42" s="162">
        <v>47880</v>
      </c>
      <c r="G42" s="163">
        <f>ROUND(E42*F42,2)</f>
        <v>47880</v>
      </c>
      <c r="H42" s="162">
        <v>0</v>
      </c>
      <c r="I42" s="163">
        <f>ROUND(E42*H42,2)</f>
        <v>0</v>
      </c>
      <c r="J42" s="162">
        <v>5000</v>
      </c>
      <c r="K42" s="163">
        <f>ROUND(E42*J42,2)</f>
        <v>5000</v>
      </c>
      <c r="L42" s="163">
        <v>21</v>
      </c>
      <c r="M42" s="163">
        <f>G42*(1+L42/100)</f>
        <v>57934.799999999996</v>
      </c>
      <c r="N42" s="163">
        <v>0</v>
      </c>
      <c r="O42" s="163">
        <f>ROUND(E42*N42,2)</f>
        <v>0</v>
      </c>
      <c r="P42" s="163">
        <v>0</v>
      </c>
      <c r="Q42" s="163">
        <f>ROUND(E42*P42,2)</f>
        <v>0</v>
      </c>
      <c r="R42" s="163"/>
      <c r="S42" s="164" t="s">
        <v>182</v>
      </c>
      <c r="T42" s="165">
        <v>0</v>
      </c>
      <c r="U42" s="165">
        <f>ROUND(E42*T42,2)</f>
        <v>0</v>
      </c>
      <c r="V42" s="165"/>
      <c r="W42" s="165" t="s">
        <v>183</v>
      </c>
      <c r="X42" s="166"/>
      <c r="Y42" s="166"/>
      <c r="Z42" s="166"/>
      <c r="AA42" s="166"/>
      <c r="AB42" s="166"/>
      <c r="AC42" s="166"/>
      <c r="AD42" s="166"/>
      <c r="AE42" s="166"/>
      <c r="AF42" s="166" t="s">
        <v>184</v>
      </c>
      <c r="AG42" s="166"/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6"/>
      <c r="BD42" s="166"/>
      <c r="BE42" s="166"/>
      <c r="BF42" s="166"/>
      <c r="BG42" s="166"/>
    </row>
    <row r="43" spans="1:59" outlineLevel="1" x14ac:dyDescent="0.3">
      <c r="A43" s="167"/>
      <c r="B43" s="168"/>
      <c r="C43" s="174" t="s">
        <v>212</v>
      </c>
      <c r="D43" s="174"/>
      <c r="E43" s="174"/>
      <c r="F43" s="174"/>
      <c r="G43" s="174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6"/>
      <c r="Y43" s="166"/>
      <c r="Z43" s="166"/>
      <c r="AA43" s="166"/>
      <c r="AB43" s="166"/>
      <c r="AC43" s="166"/>
      <c r="AD43" s="166"/>
      <c r="AE43" s="166"/>
      <c r="AF43" s="166" t="s">
        <v>173</v>
      </c>
      <c r="AG43" s="166"/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73" t="str">
        <f>C43</f>
        <v>Náklady na provedení skutečného zaměření stavby v rozsahu nezbytném.</v>
      </c>
      <c r="BA43" s="166"/>
      <c r="BB43" s="166"/>
      <c r="BC43" s="166"/>
      <c r="BD43" s="166"/>
      <c r="BE43" s="166"/>
      <c r="BF43" s="166"/>
      <c r="BG43" s="166"/>
    </row>
    <row r="44" spans="1:59" x14ac:dyDescent="0.3">
      <c r="A44" s="131"/>
      <c r="B44" s="135"/>
      <c r="C44" s="184"/>
      <c r="D44" s="137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AD44">
        <v>15</v>
      </c>
      <c r="AE44">
        <v>21</v>
      </c>
      <c r="AF44" t="s">
        <v>136</v>
      </c>
    </row>
    <row r="45" spans="1:59" x14ac:dyDescent="0.3">
      <c r="A45" s="185"/>
      <c r="B45" s="186" t="s">
        <v>25</v>
      </c>
      <c r="C45" s="187"/>
      <c r="D45" s="188"/>
      <c r="E45" s="189"/>
      <c r="F45" s="189"/>
      <c r="G45" s="190">
        <f>G8+G22+G36</f>
        <v>230600.63</v>
      </c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AD45">
        <f>SUMIF(L7:L43,AD44,G7:G43)</f>
        <v>0</v>
      </c>
      <c r="AE45">
        <f>SUMIF(L7:L43,AE44,G7:G43)</f>
        <v>230600.63</v>
      </c>
      <c r="AF45" t="s">
        <v>213</v>
      </c>
    </row>
    <row r="46" spans="1:59" x14ac:dyDescent="0.3">
      <c r="C46" s="191"/>
      <c r="D46" s="83"/>
      <c r="AF46" t="s">
        <v>214</v>
      </c>
    </row>
    <row r="47" spans="1:59" x14ac:dyDescent="0.3">
      <c r="D47" s="83"/>
    </row>
    <row r="48" spans="1:59" x14ac:dyDescent="0.3">
      <c r="D48" s="83"/>
    </row>
    <row r="49" spans="4:4" x14ac:dyDescent="0.3">
      <c r="D49" s="83"/>
    </row>
    <row r="50" spans="4:4" x14ac:dyDescent="0.3">
      <c r="D50" s="83"/>
    </row>
    <row r="51" spans="4:4" x14ac:dyDescent="0.3">
      <c r="D51" s="83"/>
    </row>
    <row r="52" spans="4:4" x14ac:dyDescent="0.3">
      <c r="D52" s="83"/>
    </row>
    <row r="53" spans="4:4" x14ac:dyDescent="0.3">
      <c r="D53" s="83"/>
    </row>
    <row r="54" spans="4:4" x14ac:dyDescent="0.3">
      <c r="D54" s="83"/>
    </row>
    <row r="55" spans="4:4" x14ac:dyDescent="0.3">
      <c r="D55" s="83"/>
    </row>
    <row r="56" spans="4:4" x14ac:dyDescent="0.3">
      <c r="D56" s="83"/>
    </row>
    <row r="57" spans="4:4" x14ac:dyDescent="0.3">
      <c r="D57" s="83"/>
    </row>
    <row r="58" spans="4:4" x14ac:dyDescent="0.3">
      <c r="D58" s="83"/>
    </row>
    <row r="59" spans="4:4" x14ac:dyDescent="0.3">
      <c r="D59" s="83"/>
    </row>
    <row r="60" spans="4:4" x14ac:dyDescent="0.3">
      <c r="D60" s="83"/>
    </row>
    <row r="61" spans="4:4" x14ac:dyDescent="0.3">
      <c r="D61" s="83"/>
    </row>
    <row r="62" spans="4:4" x14ac:dyDescent="0.3">
      <c r="D62" s="83"/>
    </row>
    <row r="63" spans="4:4" x14ac:dyDescent="0.3">
      <c r="D63" s="83"/>
    </row>
    <row r="64" spans="4:4" x14ac:dyDescent="0.3">
      <c r="D64" s="83"/>
    </row>
    <row r="65" spans="4:4" x14ac:dyDescent="0.3">
      <c r="D65" s="83"/>
    </row>
    <row r="66" spans="4:4" x14ac:dyDescent="0.3">
      <c r="D66" s="83"/>
    </row>
    <row r="67" spans="4:4" x14ac:dyDescent="0.3">
      <c r="D67" s="83"/>
    </row>
    <row r="68" spans="4:4" x14ac:dyDescent="0.3">
      <c r="D68" s="83"/>
    </row>
    <row r="69" spans="4:4" x14ac:dyDescent="0.3">
      <c r="D69" s="83"/>
    </row>
    <row r="70" spans="4:4" x14ac:dyDescent="0.3">
      <c r="D70" s="83"/>
    </row>
    <row r="71" spans="4:4" x14ac:dyDescent="0.3">
      <c r="D71" s="83"/>
    </row>
    <row r="72" spans="4:4" x14ac:dyDescent="0.3">
      <c r="D72" s="83"/>
    </row>
    <row r="73" spans="4:4" x14ac:dyDescent="0.3">
      <c r="D73" s="83"/>
    </row>
    <row r="74" spans="4:4" x14ac:dyDescent="0.3">
      <c r="D74" s="83"/>
    </row>
    <row r="75" spans="4:4" x14ac:dyDescent="0.3">
      <c r="D75" s="83"/>
    </row>
    <row r="76" spans="4:4" x14ac:dyDescent="0.3">
      <c r="D76" s="83"/>
    </row>
    <row r="77" spans="4:4" x14ac:dyDescent="0.3">
      <c r="D77" s="83"/>
    </row>
    <row r="78" spans="4:4" x14ac:dyDescent="0.3">
      <c r="D78" s="83"/>
    </row>
    <row r="79" spans="4:4" x14ac:dyDescent="0.3">
      <c r="D79" s="83"/>
    </row>
    <row r="80" spans="4:4" x14ac:dyDescent="0.3">
      <c r="D80" s="83"/>
    </row>
    <row r="81" spans="4:4" x14ac:dyDescent="0.3">
      <c r="D81" s="83"/>
    </row>
    <row r="82" spans="4:4" x14ac:dyDescent="0.3">
      <c r="D82" s="83"/>
    </row>
    <row r="83" spans="4:4" x14ac:dyDescent="0.3">
      <c r="D83" s="83"/>
    </row>
    <row r="84" spans="4:4" x14ac:dyDescent="0.3">
      <c r="D84" s="83"/>
    </row>
    <row r="85" spans="4:4" x14ac:dyDescent="0.3">
      <c r="D85" s="83"/>
    </row>
    <row r="86" spans="4:4" x14ac:dyDescent="0.3">
      <c r="D86" s="83"/>
    </row>
    <row r="87" spans="4:4" x14ac:dyDescent="0.3">
      <c r="D87" s="83"/>
    </row>
    <row r="88" spans="4:4" x14ac:dyDescent="0.3">
      <c r="D88" s="83"/>
    </row>
    <row r="89" spans="4:4" x14ac:dyDescent="0.3">
      <c r="D89" s="83"/>
    </row>
    <row r="90" spans="4:4" x14ac:dyDescent="0.3">
      <c r="D90" s="83"/>
    </row>
    <row r="91" spans="4:4" x14ac:dyDescent="0.3">
      <c r="D91" s="83"/>
    </row>
    <row r="92" spans="4:4" x14ac:dyDescent="0.3">
      <c r="D92" s="83"/>
    </row>
    <row r="93" spans="4:4" x14ac:dyDescent="0.3">
      <c r="D93" s="83"/>
    </row>
    <row r="94" spans="4:4" x14ac:dyDescent="0.3">
      <c r="D94" s="83"/>
    </row>
    <row r="95" spans="4:4" x14ac:dyDescent="0.3">
      <c r="D95" s="83"/>
    </row>
    <row r="96" spans="4:4" x14ac:dyDescent="0.3">
      <c r="D96" s="83"/>
    </row>
    <row r="97" spans="4:4" x14ac:dyDescent="0.3">
      <c r="D97" s="83"/>
    </row>
    <row r="98" spans="4:4" x14ac:dyDescent="0.3">
      <c r="D98" s="83"/>
    </row>
    <row r="99" spans="4:4" x14ac:dyDescent="0.3">
      <c r="D99" s="83"/>
    </row>
    <row r="100" spans="4:4" x14ac:dyDescent="0.3">
      <c r="D100" s="83"/>
    </row>
    <row r="101" spans="4:4" x14ac:dyDescent="0.3">
      <c r="D101" s="83"/>
    </row>
    <row r="102" spans="4:4" x14ac:dyDescent="0.3">
      <c r="D102" s="83"/>
    </row>
    <row r="103" spans="4:4" x14ac:dyDescent="0.3">
      <c r="D103" s="83"/>
    </row>
    <row r="104" spans="4:4" x14ac:dyDescent="0.3">
      <c r="D104" s="83"/>
    </row>
    <row r="105" spans="4:4" x14ac:dyDescent="0.3">
      <c r="D105" s="83"/>
    </row>
    <row r="106" spans="4:4" x14ac:dyDescent="0.3">
      <c r="D106" s="83"/>
    </row>
    <row r="107" spans="4:4" x14ac:dyDescent="0.3">
      <c r="D107" s="83"/>
    </row>
    <row r="108" spans="4:4" x14ac:dyDescent="0.3">
      <c r="D108" s="83"/>
    </row>
    <row r="109" spans="4:4" x14ac:dyDescent="0.3">
      <c r="D109" s="83"/>
    </row>
    <row r="110" spans="4:4" x14ac:dyDescent="0.3">
      <c r="D110" s="83"/>
    </row>
    <row r="111" spans="4:4" x14ac:dyDescent="0.3">
      <c r="D111" s="83"/>
    </row>
    <row r="112" spans="4:4" x14ac:dyDescent="0.3">
      <c r="D112" s="83"/>
    </row>
    <row r="113" spans="4:4" x14ac:dyDescent="0.3">
      <c r="D113" s="83"/>
    </row>
    <row r="114" spans="4:4" x14ac:dyDescent="0.3">
      <c r="D114" s="83"/>
    </row>
    <row r="115" spans="4:4" x14ac:dyDescent="0.3">
      <c r="D115" s="83"/>
    </row>
    <row r="116" spans="4:4" x14ac:dyDescent="0.3">
      <c r="D116" s="83"/>
    </row>
    <row r="117" spans="4:4" x14ac:dyDescent="0.3">
      <c r="D117" s="83"/>
    </row>
    <row r="118" spans="4:4" x14ac:dyDescent="0.3">
      <c r="D118" s="83"/>
    </row>
    <row r="119" spans="4:4" x14ac:dyDescent="0.3">
      <c r="D119" s="83"/>
    </row>
    <row r="120" spans="4:4" x14ac:dyDescent="0.3">
      <c r="D120" s="83"/>
    </row>
    <row r="121" spans="4:4" x14ac:dyDescent="0.3">
      <c r="D121" s="83"/>
    </row>
    <row r="122" spans="4:4" x14ac:dyDescent="0.3">
      <c r="D122" s="83"/>
    </row>
    <row r="123" spans="4:4" x14ac:dyDescent="0.3">
      <c r="D123" s="83"/>
    </row>
    <row r="124" spans="4:4" x14ac:dyDescent="0.3">
      <c r="D124" s="83"/>
    </row>
    <row r="125" spans="4:4" x14ac:dyDescent="0.3">
      <c r="D125" s="83"/>
    </row>
    <row r="126" spans="4:4" x14ac:dyDescent="0.3">
      <c r="D126" s="83"/>
    </row>
    <row r="127" spans="4:4" x14ac:dyDescent="0.3">
      <c r="D127" s="83"/>
    </row>
    <row r="128" spans="4:4" x14ac:dyDescent="0.3">
      <c r="D128" s="83"/>
    </row>
    <row r="129" spans="4:4" x14ac:dyDescent="0.3">
      <c r="D129" s="83"/>
    </row>
    <row r="130" spans="4:4" x14ac:dyDescent="0.3">
      <c r="D130" s="83"/>
    </row>
    <row r="131" spans="4:4" x14ac:dyDescent="0.3">
      <c r="D131" s="83"/>
    </row>
    <row r="132" spans="4:4" x14ac:dyDescent="0.3">
      <c r="D132" s="83"/>
    </row>
    <row r="133" spans="4:4" x14ac:dyDescent="0.3">
      <c r="D133" s="83"/>
    </row>
    <row r="134" spans="4:4" x14ac:dyDescent="0.3">
      <c r="D134" s="83"/>
    </row>
    <row r="135" spans="4:4" x14ac:dyDescent="0.3">
      <c r="D135" s="83"/>
    </row>
    <row r="136" spans="4:4" x14ac:dyDescent="0.3">
      <c r="D136" s="83"/>
    </row>
    <row r="137" spans="4:4" x14ac:dyDescent="0.3">
      <c r="D137" s="83"/>
    </row>
    <row r="138" spans="4:4" x14ac:dyDescent="0.3">
      <c r="D138" s="83"/>
    </row>
    <row r="139" spans="4:4" x14ac:dyDescent="0.3">
      <c r="D139" s="83"/>
    </row>
    <row r="140" spans="4:4" x14ac:dyDescent="0.3">
      <c r="D140" s="83"/>
    </row>
    <row r="141" spans="4:4" x14ac:dyDescent="0.3">
      <c r="D141" s="83"/>
    </row>
    <row r="142" spans="4:4" x14ac:dyDescent="0.3">
      <c r="D142" s="83"/>
    </row>
    <row r="143" spans="4:4" x14ac:dyDescent="0.3">
      <c r="D143" s="83"/>
    </row>
    <row r="144" spans="4:4" x14ac:dyDescent="0.3">
      <c r="D144" s="83"/>
    </row>
    <row r="145" spans="4:4" x14ac:dyDescent="0.3">
      <c r="D145" s="83"/>
    </row>
    <row r="146" spans="4:4" x14ac:dyDescent="0.3">
      <c r="D146" s="83"/>
    </row>
    <row r="147" spans="4:4" x14ac:dyDescent="0.3">
      <c r="D147" s="83"/>
    </row>
    <row r="148" spans="4:4" x14ac:dyDescent="0.3">
      <c r="D148" s="83"/>
    </row>
    <row r="149" spans="4:4" x14ac:dyDescent="0.3">
      <c r="D149" s="83"/>
    </row>
    <row r="150" spans="4:4" x14ac:dyDescent="0.3">
      <c r="D150" s="83"/>
    </row>
    <row r="151" spans="4:4" x14ac:dyDescent="0.3">
      <c r="D151" s="83"/>
    </row>
    <row r="152" spans="4:4" x14ac:dyDescent="0.3">
      <c r="D152" s="83"/>
    </row>
    <row r="153" spans="4:4" x14ac:dyDescent="0.3">
      <c r="D153" s="83"/>
    </row>
    <row r="154" spans="4:4" x14ac:dyDescent="0.3">
      <c r="D154" s="83"/>
    </row>
    <row r="155" spans="4:4" x14ac:dyDescent="0.3">
      <c r="D155" s="83"/>
    </row>
    <row r="156" spans="4:4" x14ac:dyDescent="0.3">
      <c r="D156" s="83"/>
    </row>
    <row r="157" spans="4:4" x14ac:dyDescent="0.3">
      <c r="D157" s="83"/>
    </row>
    <row r="158" spans="4:4" x14ac:dyDescent="0.3">
      <c r="D158" s="83"/>
    </row>
    <row r="159" spans="4:4" x14ac:dyDescent="0.3">
      <c r="D159" s="83"/>
    </row>
    <row r="160" spans="4:4" x14ac:dyDescent="0.3">
      <c r="D160" s="83"/>
    </row>
    <row r="161" spans="4:4" x14ac:dyDescent="0.3">
      <c r="D161" s="83"/>
    </row>
    <row r="162" spans="4:4" x14ac:dyDescent="0.3">
      <c r="D162" s="83"/>
    </row>
    <row r="163" spans="4:4" x14ac:dyDescent="0.3">
      <c r="D163" s="83"/>
    </row>
    <row r="164" spans="4:4" x14ac:dyDescent="0.3">
      <c r="D164" s="83"/>
    </row>
    <row r="165" spans="4:4" x14ac:dyDescent="0.3">
      <c r="D165" s="83"/>
    </row>
    <row r="166" spans="4:4" x14ac:dyDescent="0.3">
      <c r="D166" s="83"/>
    </row>
    <row r="167" spans="4:4" x14ac:dyDescent="0.3">
      <c r="D167" s="83"/>
    </row>
    <row r="168" spans="4:4" x14ac:dyDescent="0.3">
      <c r="D168" s="83"/>
    </row>
    <row r="169" spans="4:4" x14ac:dyDescent="0.3">
      <c r="D169" s="83"/>
    </row>
    <row r="170" spans="4:4" x14ac:dyDescent="0.3">
      <c r="D170" s="83"/>
    </row>
    <row r="171" spans="4:4" x14ac:dyDescent="0.3">
      <c r="D171" s="83"/>
    </row>
    <row r="172" spans="4:4" x14ac:dyDescent="0.3">
      <c r="D172" s="83"/>
    </row>
    <row r="173" spans="4:4" x14ac:dyDescent="0.3">
      <c r="D173" s="83"/>
    </row>
    <row r="174" spans="4:4" x14ac:dyDescent="0.3">
      <c r="D174" s="83"/>
    </row>
    <row r="175" spans="4:4" x14ac:dyDescent="0.3">
      <c r="D175" s="83"/>
    </row>
    <row r="176" spans="4:4" x14ac:dyDescent="0.3">
      <c r="D176" s="83"/>
    </row>
    <row r="177" spans="4:4" x14ac:dyDescent="0.3">
      <c r="D177" s="83"/>
    </row>
    <row r="178" spans="4:4" x14ac:dyDescent="0.3">
      <c r="D178" s="83"/>
    </row>
    <row r="179" spans="4:4" x14ac:dyDescent="0.3">
      <c r="D179" s="83"/>
    </row>
    <row r="180" spans="4:4" x14ac:dyDescent="0.3">
      <c r="D180" s="83"/>
    </row>
    <row r="181" spans="4:4" x14ac:dyDescent="0.3">
      <c r="D181" s="83"/>
    </row>
    <row r="182" spans="4:4" x14ac:dyDescent="0.3">
      <c r="D182" s="83"/>
    </row>
    <row r="183" spans="4:4" x14ac:dyDescent="0.3">
      <c r="D183" s="83"/>
    </row>
    <row r="184" spans="4:4" x14ac:dyDescent="0.3">
      <c r="D184" s="83"/>
    </row>
    <row r="185" spans="4:4" x14ac:dyDescent="0.3">
      <c r="D185" s="83"/>
    </row>
    <row r="186" spans="4:4" x14ac:dyDescent="0.3">
      <c r="D186" s="83"/>
    </row>
    <row r="187" spans="4:4" x14ac:dyDescent="0.3">
      <c r="D187" s="83"/>
    </row>
    <row r="188" spans="4:4" x14ac:dyDescent="0.3">
      <c r="D188" s="83"/>
    </row>
    <row r="189" spans="4:4" x14ac:dyDescent="0.3">
      <c r="D189" s="83"/>
    </row>
    <row r="190" spans="4:4" x14ac:dyDescent="0.3">
      <c r="D190" s="83"/>
    </row>
    <row r="191" spans="4:4" x14ac:dyDescent="0.3">
      <c r="D191" s="83"/>
    </row>
    <row r="192" spans="4:4" x14ac:dyDescent="0.3">
      <c r="D192" s="83"/>
    </row>
    <row r="193" spans="4:4" x14ac:dyDescent="0.3">
      <c r="D193" s="83"/>
    </row>
    <row r="194" spans="4:4" x14ac:dyDescent="0.3">
      <c r="D194" s="83"/>
    </row>
    <row r="195" spans="4:4" x14ac:dyDescent="0.3">
      <c r="D195" s="83"/>
    </row>
    <row r="196" spans="4:4" x14ac:dyDescent="0.3">
      <c r="D196" s="83"/>
    </row>
    <row r="197" spans="4:4" x14ac:dyDescent="0.3">
      <c r="D197" s="83"/>
    </row>
    <row r="198" spans="4:4" x14ac:dyDescent="0.3">
      <c r="D198" s="83"/>
    </row>
    <row r="199" spans="4:4" x14ac:dyDescent="0.3">
      <c r="D199" s="83"/>
    </row>
    <row r="200" spans="4:4" x14ac:dyDescent="0.3">
      <c r="D200" s="83"/>
    </row>
    <row r="201" spans="4:4" x14ac:dyDescent="0.3">
      <c r="D201" s="83"/>
    </row>
    <row r="202" spans="4:4" x14ac:dyDescent="0.3">
      <c r="D202" s="83"/>
    </row>
    <row r="203" spans="4:4" x14ac:dyDescent="0.3">
      <c r="D203" s="83"/>
    </row>
    <row r="204" spans="4:4" x14ac:dyDescent="0.3">
      <c r="D204" s="83"/>
    </row>
    <row r="205" spans="4:4" x14ac:dyDescent="0.3">
      <c r="D205" s="83"/>
    </row>
    <row r="206" spans="4:4" x14ac:dyDescent="0.3">
      <c r="D206" s="83"/>
    </row>
    <row r="207" spans="4:4" x14ac:dyDescent="0.3">
      <c r="D207" s="83"/>
    </row>
    <row r="208" spans="4:4" x14ac:dyDescent="0.3">
      <c r="D208" s="83"/>
    </row>
    <row r="209" spans="4:4" x14ac:dyDescent="0.3">
      <c r="D209" s="83"/>
    </row>
    <row r="210" spans="4:4" x14ac:dyDescent="0.3">
      <c r="D210" s="83"/>
    </row>
    <row r="211" spans="4:4" x14ac:dyDescent="0.3">
      <c r="D211" s="83"/>
    </row>
    <row r="212" spans="4:4" x14ac:dyDescent="0.3">
      <c r="D212" s="83"/>
    </row>
    <row r="213" spans="4:4" x14ac:dyDescent="0.3">
      <c r="D213" s="83"/>
    </row>
    <row r="214" spans="4:4" x14ac:dyDescent="0.3">
      <c r="D214" s="83"/>
    </row>
    <row r="215" spans="4:4" x14ac:dyDescent="0.3">
      <c r="D215" s="83"/>
    </row>
    <row r="216" spans="4:4" x14ac:dyDescent="0.3">
      <c r="D216" s="83"/>
    </row>
    <row r="217" spans="4:4" x14ac:dyDescent="0.3">
      <c r="D217" s="83"/>
    </row>
    <row r="218" spans="4:4" x14ac:dyDescent="0.3">
      <c r="D218" s="83"/>
    </row>
    <row r="219" spans="4:4" x14ac:dyDescent="0.3">
      <c r="D219" s="83"/>
    </row>
    <row r="220" spans="4:4" x14ac:dyDescent="0.3">
      <c r="D220" s="83"/>
    </row>
    <row r="221" spans="4:4" x14ac:dyDescent="0.3">
      <c r="D221" s="83"/>
    </row>
    <row r="222" spans="4:4" x14ac:dyDescent="0.3">
      <c r="D222" s="83"/>
    </row>
    <row r="223" spans="4:4" x14ac:dyDescent="0.3">
      <c r="D223" s="83"/>
    </row>
    <row r="224" spans="4:4" x14ac:dyDescent="0.3">
      <c r="D224" s="83"/>
    </row>
    <row r="225" spans="4:4" x14ac:dyDescent="0.3">
      <c r="D225" s="83"/>
    </row>
    <row r="226" spans="4:4" x14ac:dyDescent="0.3">
      <c r="D226" s="83"/>
    </row>
    <row r="227" spans="4:4" x14ac:dyDescent="0.3">
      <c r="D227" s="83"/>
    </row>
    <row r="228" spans="4:4" x14ac:dyDescent="0.3">
      <c r="D228" s="83"/>
    </row>
    <row r="229" spans="4:4" x14ac:dyDescent="0.3">
      <c r="D229" s="83"/>
    </row>
    <row r="230" spans="4:4" x14ac:dyDescent="0.3">
      <c r="D230" s="83"/>
    </row>
    <row r="231" spans="4:4" x14ac:dyDescent="0.3">
      <c r="D231" s="83"/>
    </row>
    <row r="232" spans="4:4" x14ac:dyDescent="0.3">
      <c r="D232" s="83"/>
    </row>
    <row r="233" spans="4:4" x14ac:dyDescent="0.3">
      <c r="D233" s="83"/>
    </row>
    <row r="234" spans="4:4" x14ac:dyDescent="0.3">
      <c r="D234" s="83"/>
    </row>
    <row r="235" spans="4:4" x14ac:dyDescent="0.3">
      <c r="D235" s="83"/>
    </row>
    <row r="236" spans="4:4" x14ac:dyDescent="0.3">
      <c r="D236" s="83"/>
    </row>
    <row r="237" spans="4:4" x14ac:dyDescent="0.3">
      <c r="D237" s="83"/>
    </row>
    <row r="238" spans="4:4" x14ac:dyDescent="0.3">
      <c r="D238" s="83"/>
    </row>
    <row r="239" spans="4:4" x14ac:dyDescent="0.3">
      <c r="D239" s="83"/>
    </row>
    <row r="240" spans="4:4" x14ac:dyDescent="0.3">
      <c r="D240" s="83"/>
    </row>
    <row r="241" spans="4:4" x14ac:dyDescent="0.3">
      <c r="D241" s="83"/>
    </row>
    <row r="242" spans="4:4" x14ac:dyDescent="0.3">
      <c r="D242" s="83"/>
    </row>
    <row r="243" spans="4:4" x14ac:dyDescent="0.3">
      <c r="D243" s="83"/>
    </row>
    <row r="244" spans="4:4" x14ac:dyDescent="0.3">
      <c r="D244" s="83"/>
    </row>
    <row r="245" spans="4:4" x14ac:dyDescent="0.3">
      <c r="D245" s="83"/>
    </row>
    <row r="246" spans="4:4" x14ac:dyDescent="0.3">
      <c r="D246" s="83"/>
    </row>
    <row r="247" spans="4:4" x14ac:dyDescent="0.3">
      <c r="D247" s="83"/>
    </row>
    <row r="248" spans="4:4" x14ac:dyDescent="0.3">
      <c r="D248" s="83"/>
    </row>
    <row r="249" spans="4:4" x14ac:dyDescent="0.3">
      <c r="D249" s="83"/>
    </row>
    <row r="250" spans="4:4" x14ac:dyDescent="0.3">
      <c r="D250" s="83"/>
    </row>
    <row r="251" spans="4:4" x14ac:dyDescent="0.3">
      <c r="D251" s="83"/>
    </row>
    <row r="252" spans="4:4" x14ac:dyDescent="0.3">
      <c r="D252" s="83"/>
    </row>
    <row r="253" spans="4:4" x14ac:dyDescent="0.3">
      <c r="D253" s="83"/>
    </row>
    <row r="254" spans="4:4" x14ac:dyDescent="0.3">
      <c r="D254" s="83"/>
    </row>
    <row r="255" spans="4:4" x14ac:dyDescent="0.3">
      <c r="D255" s="83"/>
    </row>
    <row r="256" spans="4:4" x14ac:dyDescent="0.3">
      <c r="D256" s="83"/>
    </row>
    <row r="257" spans="4:4" x14ac:dyDescent="0.3">
      <c r="D257" s="83"/>
    </row>
    <row r="258" spans="4:4" x14ac:dyDescent="0.3">
      <c r="D258" s="83"/>
    </row>
    <row r="259" spans="4:4" x14ac:dyDescent="0.3">
      <c r="D259" s="83"/>
    </row>
    <row r="260" spans="4:4" x14ac:dyDescent="0.3">
      <c r="D260" s="83"/>
    </row>
    <row r="261" spans="4:4" x14ac:dyDescent="0.3">
      <c r="D261" s="83"/>
    </row>
    <row r="262" spans="4:4" x14ac:dyDescent="0.3">
      <c r="D262" s="83"/>
    </row>
    <row r="263" spans="4:4" x14ac:dyDescent="0.3">
      <c r="D263" s="83"/>
    </row>
    <row r="264" spans="4:4" x14ac:dyDescent="0.3">
      <c r="D264" s="83"/>
    </row>
    <row r="265" spans="4:4" x14ac:dyDescent="0.3">
      <c r="D265" s="83"/>
    </row>
    <row r="266" spans="4:4" x14ac:dyDescent="0.3">
      <c r="D266" s="83"/>
    </row>
    <row r="267" spans="4:4" x14ac:dyDescent="0.3">
      <c r="D267" s="83"/>
    </row>
    <row r="268" spans="4:4" x14ac:dyDescent="0.3">
      <c r="D268" s="83"/>
    </row>
    <row r="269" spans="4:4" x14ac:dyDescent="0.3">
      <c r="D269" s="83"/>
    </row>
    <row r="270" spans="4:4" x14ac:dyDescent="0.3">
      <c r="D270" s="83"/>
    </row>
    <row r="271" spans="4:4" x14ac:dyDescent="0.3">
      <c r="D271" s="83"/>
    </row>
    <row r="272" spans="4:4" x14ac:dyDescent="0.3">
      <c r="D272" s="83"/>
    </row>
    <row r="273" spans="4:4" x14ac:dyDescent="0.3">
      <c r="D273" s="83"/>
    </row>
    <row r="274" spans="4:4" x14ac:dyDescent="0.3">
      <c r="D274" s="83"/>
    </row>
    <row r="275" spans="4:4" x14ac:dyDescent="0.3">
      <c r="D275" s="83"/>
    </row>
    <row r="276" spans="4:4" x14ac:dyDescent="0.3">
      <c r="D276" s="83"/>
    </row>
    <row r="277" spans="4:4" x14ac:dyDescent="0.3">
      <c r="D277" s="83"/>
    </row>
    <row r="278" spans="4:4" x14ac:dyDescent="0.3">
      <c r="D278" s="83"/>
    </row>
    <row r="279" spans="4:4" x14ac:dyDescent="0.3">
      <c r="D279" s="83"/>
    </row>
    <row r="280" spans="4:4" x14ac:dyDescent="0.3">
      <c r="D280" s="83"/>
    </row>
    <row r="281" spans="4:4" x14ac:dyDescent="0.3">
      <c r="D281" s="83"/>
    </row>
    <row r="282" spans="4:4" x14ac:dyDescent="0.3">
      <c r="D282" s="83"/>
    </row>
    <row r="283" spans="4:4" x14ac:dyDescent="0.3">
      <c r="D283" s="83"/>
    </row>
    <row r="284" spans="4:4" x14ac:dyDescent="0.3">
      <c r="D284" s="83"/>
    </row>
    <row r="285" spans="4:4" x14ac:dyDescent="0.3">
      <c r="D285" s="83"/>
    </row>
    <row r="286" spans="4:4" x14ac:dyDescent="0.3">
      <c r="D286" s="83"/>
    </row>
    <row r="287" spans="4:4" x14ac:dyDescent="0.3">
      <c r="D287" s="83"/>
    </row>
    <row r="288" spans="4:4" x14ac:dyDescent="0.3">
      <c r="D288" s="83"/>
    </row>
    <row r="289" spans="4:4" x14ac:dyDescent="0.3">
      <c r="D289" s="83"/>
    </row>
    <row r="290" spans="4:4" x14ac:dyDescent="0.3">
      <c r="D290" s="83"/>
    </row>
    <row r="291" spans="4:4" x14ac:dyDescent="0.3">
      <c r="D291" s="83"/>
    </row>
    <row r="292" spans="4:4" x14ac:dyDescent="0.3">
      <c r="D292" s="83"/>
    </row>
    <row r="293" spans="4:4" x14ac:dyDescent="0.3">
      <c r="D293" s="83"/>
    </row>
    <row r="294" spans="4:4" x14ac:dyDescent="0.3">
      <c r="D294" s="83"/>
    </row>
    <row r="295" spans="4:4" x14ac:dyDescent="0.3">
      <c r="D295" s="83"/>
    </row>
    <row r="296" spans="4:4" x14ac:dyDescent="0.3">
      <c r="D296" s="83"/>
    </row>
    <row r="297" spans="4:4" x14ac:dyDescent="0.3">
      <c r="D297" s="83"/>
    </row>
    <row r="298" spans="4:4" x14ac:dyDescent="0.3">
      <c r="D298" s="83"/>
    </row>
    <row r="299" spans="4:4" x14ac:dyDescent="0.3">
      <c r="D299" s="83"/>
    </row>
    <row r="300" spans="4:4" x14ac:dyDescent="0.3">
      <c r="D300" s="83"/>
    </row>
    <row r="301" spans="4:4" x14ac:dyDescent="0.3">
      <c r="D301" s="83"/>
    </row>
    <row r="302" spans="4:4" x14ac:dyDescent="0.3">
      <c r="D302" s="83"/>
    </row>
    <row r="303" spans="4:4" x14ac:dyDescent="0.3">
      <c r="D303" s="83"/>
    </row>
    <row r="304" spans="4:4" x14ac:dyDescent="0.3">
      <c r="D304" s="83"/>
    </row>
    <row r="305" spans="4:4" x14ac:dyDescent="0.3">
      <c r="D305" s="83"/>
    </row>
    <row r="306" spans="4:4" x14ac:dyDescent="0.3">
      <c r="D306" s="83"/>
    </row>
    <row r="307" spans="4:4" x14ac:dyDescent="0.3">
      <c r="D307" s="83"/>
    </row>
    <row r="308" spans="4:4" x14ac:dyDescent="0.3">
      <c r="D308" s="83"/>
    </row>
    <row r="309" spans="4:4" x14ac:dyDescent="0.3">
      <c r="D309" s="83"/>
    </row>
    <row r="310" spans="4:4" x14ac:dyDescent="0.3">
      <c r="D310" s="83"/>
    </row>
    <row r="311" spans="4:4" x14ac:dyDescent="0.3">
      <c r="D311" s="83"/>
    </row>
    <row r="312" spans="4:4" x14ac:dyDescent="0.3">
      <c r="D312" s="83"/>
    </row>
    <row r="313" spans="4:4" x14ac:dyDescent="0.3">
      <c r="D313" s="83"/>
    </row>
    <row r="314" spans="4:4" x14ac:dyDescent="0.3">
      <c r="D314" s="83"/>
    </row>
    <row r="315" spans="4:4" x14ac:dyDescent="0.3">
      <c r="D315" s="83"/>
    </row>
    <row r="316" spans="4:4" x14ac:dyDescent="0.3">
      <c r="D316" s="83"/>
    </row>
    <row r="317" spans="4:4" x14ac:dyDescent="0.3">
      <c r="D317" s="83"/>
    </row>
    <row r="318" spans="4:4" x14ac:dyDescent="0.3">
      <c r="D318" s="83"/>
    </row>
    <row r="319" spans="4:4" x14ac:dyDescent="0.3">
      <c r="D319" s="83"/>
    </row>
    <row r="320" spans="4:4" x14ac:dyDescent="0.3">
      <c r="D320" s="83"/>
    </row>
    <row r="321" spans="4:4" x14ac:dyDescent="0.3">
      <c r="D321" s="83"/>
    </row>
    <row r="322" spans="4:4" x14ac:dyDescent="0.3">
      <c r="D322" s="83"/>
    </row>
    <row r="323" spans="4:4" x14ac:dyDescent="0.3">
      <c r="D323" s="83"/>
    </row>
    <row r="324" spans="4:4" x14ac:dyDescent="0.3">
      <c r="D324" s="83"/>
    </row>
    <row r="325" spans="4:4" x14ac:dyDescent="0.3">
      <c r="D325" s="83"/>
    </row>
    <row r="326" spans="4:4" x14ac:dyDescent="0.3">
      <c r="D326" s="83"/>
    </row>
    <row r="327" spans="4:4" x14ac:dyDescent="0.3">
      <c r="D327" s="83"/>
    </row>
    <row r="328" spans="4:4" x14ac:dyDescent="0.3">
      <c r="D328" s="83"/>
    </row>
    <row r="329" spans="4:4" x14ac:dyDescent="0.3">
      <c r="D329" s="83"/>
    </row>
    <row r="330" spans="4:4" x14ac:dyDescent="0.3">
      <c r="D330" s="83"/>
    </row>
    <row r="331" spans="4:4" x14ac:dyDescent="0.3">
      <c r="D331" s="83"/>
    </row>
    <row r="332" spans="4:4" x14ac:dyDescent="0.3">
      <c r="D332" s="83"/>
    </row>
    <row r="333" spans="4:4" x14ac:dyDescent="0.3">
      <c r="D333" s="83"/>
    </row>
    <row r="334" spans="4:4" x14ac:dyDescent="0.3">
      <c r="D334" s="83"/>
    </row>
    <row r="335" spans="4:4" x14ac:dyDescent="0.3">
      <c r="D335" s="83"/>
    </row>
    <row r="336" spans="4:4" x14ac:dyDescent="0.3">
      <c r="D336" s="83"/>
    </row>
    <row r="337" spans="4:4" x14ac:dyDescent="0.3">
      <c r="D337" s="83"/>
    </row>
    <row r="338" spans="4:4" x14ac:dyDescent="0.3">
      <c r="D338" s="83"/>
    </row>
    <row r="339" spans="4:4" x14ac:dyDescent="0.3">
      <c r="D339" s="83"/>
    </row>
    <row r="340" spans="4:4" x14ac:dyDescent="0.3">
      <c r="D340" s="83"/>
    </row>
    <row r="341" spans="4:4" x14ac:dyDescent="0.3">
      <c r="D341" s="83"/>
    </row>
    <row r="342" spans="4:4" x14ac:dyDescent="0.3">
      <c r="D342" s="83"/>
    </row>
    <row r="343" spans="4:4" x14ac:dyDescent="0.3">
      <c r="D343" s="83"/>
    </row>
    <row r="344" spans="4:4" x14ac:dyDescent="0.3">
      <c r="D344" s="83"/>
    </row>
    <row r="345" spans="4:4" x14ac:dyDescent="0.3">
      <c r="D345" s="83"/>
    </row>
    <row r="346" spans="4:4" x14ac:dyDescent="0.3">
      <c r="D346" s="83"/>
    </row>
    <row r="347" spans="4:4" x14ac:dyDescent="0.3">
      <c r="D347" s="83"/>
    </row>
    <row r="348" spans="4:4" x14ac:dyDescent="0.3">
      <c r="D348" s="83"/>
    </row>
    <row r="349" spans="4:4" x14ac:dyDescent="0.3">
      <c r="D349" s="83"/>
    </row>
    <row r="350" spans="4:4" x14ac:dyDescent="0.3">
      <c r="D350" s="83"/>
    </row>
    <row r="351" spans="4:4" x14ac:dyDescent="0.3">
      <c r="D351" s="83"/>
    </row>
    <row r="352" spans="4:4" x14ac:dyDescent="0.3">
      <c r="D352" s="83"/>
    </row>
    <row r="353" spans="4:4" x14ac:dyDescent="0.3">
      <c r="D353" s="83"/>
    </row>
    <row r="354" spans="4:4" x14ac:dyDescent="0.3">
      <c r="D354" s="83"/>
    </row>
    <row r="355" spans="4:4" x14ac:dyDescent="0.3">
      <c r="D355" s="83"/>
    </row>
    <row r="356" spans="4:4" x14ac:dyDescent="0.3">
      <c r="D356" s="83"/>
    </row>
    <row r="357" spans="4:4" x14ac:dyDescent="0.3">
      <c r="D357" s="83"/>
    </row>
    <row r="358" spans="4:4" x14ac:dyDescent="0.3">
      <c r="D358" s="83"/>
    </row>
    <row r="359" spans="4:4" x14ac:dyDescent="0.3">
      <c r="D359" s="83"/>
    </row>
    <row r="360" spans="4:4" x14ac:dyDescent="0.3">
      <c r="D360" s="83"/>
    </row>
    <row r="361" spans="4:4" x14ac:dyDescent="0.3">
      <c r="D361" s="83"/>
    </row>
    <row r="362" spans="4:4" x14ac:dyDescent="0.3">
      <c r="D362" s="83"/>
    </row>
    <row r="363" spans="4:4" x14ac:dyDescent="0.3">
      <c r="D363" s="83"/>
    </row>
    <row r="364" spans="4:4" x14ac:dyDescent="0.3">
      <c r="D364" s="83"/>
    </row>
    <row r="365" spans="4:4" x14ac:dyDescent="0.3">
      <c r="D365" s="83"/>
    </row>
    <row r="366" spans="4:4" x14ac:dyDescent="0.3">
      <c r="D366" s="83"/>
    </row>
    <row r="367" spans="4:4" x14ac:dyDescent="0.3">
      <c r="D367" s="83"/>
    </row>
    <row r="368" spans="4:4" x14ac:dyDescent="0.3">
      <c r="D368" s="83"/>
    </row>
    <row r="369" spans="4:4" x14ac:dyDescent="0.3">
      <c r="D369" s="83"/>
    </row>
    <row r="370" spans="4:4" x14ac:dyDescent="0.3">
      <c r="D370" s="83"/>
    </row>
    <row r="371" spans="4:4" x14ac:dyDescent="0.3">
      <c r="D371" s="83"/>
    </row>
    <row r="372" spans="4:4" x14ac:dyDescent="0.3">
      <c r="D372" s="83"/>
    </row>
    <row r="373" spans="4:4" x14ac:dyDescent="0.3">
      <c r="D373" s="83"/>
    </row>
    <row r="374" spans="4:4" x14ac:dyDescent="0.3">
      <c r="D374" s="83"/>
    </row>
    <row r="375" spans="4:4" x14ac:dyDescent="0.3">
      <c r="D375" s="83"/>
    </row>
    <row r="376" spans="4:4" x14ac:dyDescent="0.3">
      <c r="D376" s="83"/>
    </row>
    <row r="377" spans="4:4" x14ac:dyDescent="0.3">
      <c r="D377" s="83"/>
    </row>
    <row r="378" spans="4:4" x14ac:dyDescent="0.3">
      <c r="D378" s="83"/>
    </row>
    <row r="379" spans="4:4" x14ac:dyDescent="0.3">
      <c r="D379" s="83"/>
    </row>
    <row r="380" spans="4:4" x14ac:dyDescent="0.3">
      <c r="D380" s="83"/>
    </row>
    <row r="381" spans="4:4" x14ac:dyDescent="0.3">
      <c r="D381" s="83"/>
    </row>
    <row r="382" spans="4:4" x14ac:dyDescent="0.3">
      <c r="D382" s="83"/>
    </row>
    <row r="383" spans="4:4" x14ac:dyDescent="0.3">
      <c r="D383" s="83"/>
    </row>
    <row r="384" spans="4:4" x14ac:dyDescent="0.3">
      <c r="D384" s="83"/>
    </row>
    <row r="385" spans="4:4" x14ac:dyDescent="0.3">
      <c r="D385" s="83"/>
    </row>
    <row r="386" spans="4:4" x14ac:dyDescent="0.3">
      <c r="D386" s="83"/>
    </row>
    <row r="387" spans="4:4" x14ac:dyDescent="0.3">
      <c r="D387" s="83"/>
    </row>
    <row r="388" spans="4:4" x14ac:dyDescent="0.3">
      <c r="D388" s="83"/>
    </row>
    <row r="389" spans="4:4" x14ac:dyDescent="0.3">
      <c r="D389" s="83"/>
    </row>
    <row r="390" spans="4:4" x14ac:dyDescent="0.3">
      <c r="D390" s="83"/>
    </row>
    <row r="391" spans="4:4" x14ac:dyDescent="0.3">
      <c r="D391" s="83"/>
    </row>
    <row r="392" spans="4:4" x14ac:dyDescent="0.3">
      <c r="D392" s="83"/>
    </row>
    <row r="393" spans="4:4" x14ac:dyDescent="0.3">
      <c r="D393" s="83"/>
    </row>
    <row r="394" spans="4:4" x14ac:dyDescent="0.3">
      <c r="D394" s="83"/>
    </row>
    <row r="395" spans="4:4" x14ac:dyDescent="0.3">
      <c r="D395" s="83"/>
    </row>
    <row r="396" spans="4:4" x14ac:dyDescent="0.3">
      <c r="D396" s="83"/>
    </row>
    <row r="397" spans="4:4" x14ac:dyDescent="0.3">
      <c r="D397" s="83"/>
    </row>
    <row r="398" spans="4:4" x14ac:dyDescent="0.3">
      <c r="D398" s="83"/>
    </row>
    <row r="399" spans="4:4" x14ac:dyDescent="0.3">
      <c r="D399" s="83"/>
    </row>
    <row r="400" spans="4:4" x14ac:dyDescent="0.3">
      <c r="D400" s="83"/>
    </row>
    <row r="401" spans="4:4" x14ac:dyDescent="0.3">
      <c r="D401" s="83"/>
    </row>
    <row r="402" spans="4:4" x14ac:dyDescent="0.3">
      <c r="D402" s="83"/>
    </row>
    <row r="403" spans="4:4" x14ac:dyDescent="0.3">
      <c r="D403" s="83"/>
    </row>
    <row r="404" spans="4:4" x14ac:dyDescent="0.3">
      <c r="D404" s="83"/>
    </row>
    <row r="405" spans="4:4" x14ac:dyDescent="0.3">
      <c r="D405" s="83"/>
    </row>
    <row r="406" spans="4:4" x14ac:dyDescent="0.3">
      <c r="D406" s="83"/>
    </row>
    <row r="407" spans="4:4" x14ac:dyDescent="0.3">
      <c r="D407" s="83"/>
    </row>
    <row r="408" spans="4:4" x14ac:dyDescent="0.3">
      <c r="D408" s="83"/>
    </row>
    <row r="409" spans="4:4" x14ac:dyDescent="0.3">
      <c r="D409" s="83"/>
    </row>
    <row r="410" spans="4:4" x14ac:dyDescent="0.3">
      <c r="D410" s="83"/>
    </row>
    <row r="411" spans="4:4" x14ac:dyDescent="0.3">
      <c r="D411" s="83"/>
    </row>
    <row r="412" spans="4:4" x14ac:dyDescent="0.3">
      <c r="D412" s="83"/>
    </row>
    <row r="413" spans="4:4" x14ac:dyDescent="0.3">
      <c r="D413" s="83"/>
    </row>
    <row r="414" spans="4:4" x14ac:dyDescent="0.3">
      <c r="D414" s="83"/>
    </row>
    <row r="415" spans="4:4" x14ac:dyDescent="0.3">
      <c r="D415" s="83"/>
    </row>
    <row r="416" spans="4:4" x14ac:dyDescent="0.3">
      <c r="D416" s="83"/>
    </row>
    <row r="417" spans="4:4" x14ac:dyDescent="0.3">
      <c r="D417" s="83"/>
    </row>
    <row r="418" spans="4:4" x14ac:dyDescent="0.3">
      <c r="D418" s="83"/>
    </row>
    <row r="419" spans="4:4" x14ac:dyDescent="0.3">
      <c r="D419" s="83"/>
    </row>
    <row r="420" spans="4:4" x14ac:dyDescent="0.3">
      <c r="D420" s="83"/>
    </row>
    <row r="421" spans="4:4" x14ac:dyDescent="0.3">
      <c r="D421" s="83"/>
    </row>
    <row r="422" spans="4:4" x14ac:dyDescent="0.3">
      <c r="D422" s="83"/>
    </row>
    <row r="423" spans="4:4" x14ac:dyDescent="0.3">
      <c r="D423" s="83"/>
    </row>
    <row r="424" spans="4:4" x14ac:dyDescent="0.3">
      <c r="D424" s="83"/>
    </row>
    <row r="425" spans="4:4" x14ac:dyDescent="0.3">
      <c r="D425" s="83"/>
    </row>
    <row r="426" spans="4:4" x14ac:dyDescent="0.3">
      <c r="D426" s="83"/>
    </row>
    <row r="427" spans="4:4" x14ac:dyDescent="0.3">
      <c r="D427" s="83"/>
    </row>
    <row r="428" spans="4:4" x14ac:dyDescent="0.3">
      <c r="D428" s="83"/>
    </row>
    <row r="429" spans="4:4" x14ac:dyDescent="0.3">
      <c r="D429" s="83"/>
    </row>
    <row r="430" spans="4:4" x14ac:dyDescent="0.3">
      <c r="D430" s="83"/>
    </row>
    <row r="431" spans="4:4" x14ac:dyDescent="0.3">
      <c r="D431" s="83"/>
    </row>
    <row r="432" spans="4:4" x14ac:dyDescent="0.3">
      <c r="D432" s="83"/>
    </row>
    <row r="433" spans="4:4" x14ac:dyDescent="0.3">
      <c r="D433" s="83"/>
    </row>
    <row r="434" spans="4:4" x14ac:dyDescent="0.3">
      <c r="D434" s="83"/>
    </row>
    <row r="435" spans="4:4" x14ac:dyDescent="0.3">
      <c r="D435" s="83"/>
    </row>
    <row r="436" spans="4:4" x14ac:dyDescent="0.3">
      <c r="D436" s="83"/>
    </row>
    <row r="437" spans="4:4" x14ac:dyDescent="0.3">
      <c r="D437" s="83"/>
    </row>
    <row r="438" spans="4:4" x14ac:dyDescent="0.3">
      <c r="D438" s="83"/>
    </row>
    <row r="439" spans="4:4" x14ac:dyDescent="0.3">
      <c r="D439" s="83"/>
    </row>
    <row r="440" spans="4:4" x14ac:dyDescent="0.3">
      <c r="D440" s="83"/>
    </row>
    <row r="441" spans="4:4" x14ac:dyDescent="0.3">
      <c r="D441" s="83"/>
    </row>
    <row r="442" spans="4:4" x14ac:dyDescent="0.3">
      <c r="D442" s="83"/>
    </row>
    <row r="443" spans="4:4" x14ac:dyDescent="0.3">
      <c r="D443" s="83"/>
    </row>
    <row r="444" spans="4:4" x14ac:dyDescent="0.3">
      <c r="D444" s="83"/>
    </row>
    <row r="445" spans="4:4" x14ac:dyDescent="0.3">
      <c r="D445" s="83"/>
    </row>
    <row r="446" spans="4:4" x14ac:dyDescent="0.3">
      <c r="D446" s="83"/>
    </row>
    <row r="447" spans="4:4" x14ac:dyDescent="0.3">
      <c r="D447" s="83"/>
    </row>
    <row r="448" spans="4:4" x14ac:dyDescent="0.3">
      <c r="D448" s="83"/>
    </row>
    <row r="449" spans="4:4" x14ac:dyDescent="0.3">
      <c r="D449" s="83"/>
    </row>
    <row r="450" spans="4:4" x14ac:dyDescent="0.3">
      <c r="D450" s="83"/>
    </row>
    <row r="451" spans="4:4" x14ac:dyDescent="0.3">
      <c r="D451" s="83"/>
    </row>
    <row r="452" spans="4:4" x14ac:dyDescent="0.3">
      <c r="D452" s="83"/>
    </row>
    <row r="453" spans="4:4" x14ac:dyDescent="0.3">
      <c r="D453" s="83"/>
    </row>
    <row r="454" spans="4:4" x14ac:dyDescent="0.3">
      <c r="D454" s="83"/>
    </row>
    <row r="455" spans="4:4" x14ac:dyDescent="0.3">
      <c r="D455" s="83"/>
    </row>
    <row r="456" spans="4:4" x14ac:dyDescent="0.3">
      <c r="D456" s="83"/>
    </row>
    <row r="457" spans="4:4" x14ac:dyDescent="0.3">
      <c r="D457" s="83"/>
    </row>
    <row r="458" spans="4:4" x14ac:dyDescent="0.3">
      <c r="D458" s="83"/>
    </row>
    <row r="459" spans="4:4" x14ac:dyDescent="0.3">
      <c r="D459" s="83"/>
    </row>
    <row r="460" spans="4:4" x14ac:dyDescent="0.3">
      <c r="D460" s="83"/>
    </row>
    <row r="461" spans="4:4" x14ac:dyDescent="0.3">
      <c r="D461" s="83"/>
    </row>
    <row r="462" spans="4:4" x14ac:dyDescent="0.3">
      <c r="D462" s="83"/>
    </row>
    <row r="463" spans="4:4" x14ac:dyDescent="0.3">
      <c r="D463" s="83"/>
    </row>
    <row r="464" spans="4:4" x14ac:dyDescent="0.3">
      <c r="D464" s="83"/>
    </row>
    <row r="465" spans="4:4" x14ac:dyDescent="0.3">
      <c r="D465" s="83"/>
    </row>
    <row r="466" spans="4:4" x14ac:dyDescent="0.3">
      <c r="D466" s="83"/>
    </row>
    <row r="467" spans="4:4" x14ac:dyDescent="0.3">
      <c r="D467" s="83"/>
    </row>
    <row r="468" spans="4:4" x14ac:dyDescent="0.3">
      <c r="D468" s="83"/>
    </row>
    <row r="469" spans="4:4" x14ac:dyDescent="0.3">
      <c r="D469" s="83"/>
    </row>
    <row r="470" spans="4:4" x14ac:dyDescent="0.3">
      <c r="D470" s="83"/>
    </row>
    <row r="471" spans="4:4" x14ac:dyDescent="0.3">
      <c r="D471" s="83"/>
    </row>
    <row r="472" spans="4:4" x14ac:dyDescent="0.3">
      <c r="D472" s="83"/>
    </row>
    <row r="473" spans="4:4" x14ac:dyDescent="0.3">
      <c r="D473" s="83"/>
    </row>
    <row r="474" spans="4:4" x14ac:dyDescent="0.3">
      <c r="D474" s="83"/>
    </row>
    <row r="475" spans="4:4" x14ac:dyDescent="0.3">
      <c r="D475" s="83"/>
    </row>
    <row r="476" spans="4:4" x14ac:dyDescent="0.3">
      <c r="D476" s="83"/>
    </row>
    <row r="477" spans="4:4" x14ac:dyDescent="0.3">
      <c r="D477" s="83"/>
    </row>
    <row r="478" spans="4:4" x14ac:dyDescent="0.3">
      <c r="D478" s="83"/>
    </row>
    <row r="479" spans="4:4" x14ac:dyDescent="0.3">
      <c r="D479" s="83"/>
    </row>
    <row r="480" spans="4:4" x14ac:dyDescent="0.3">
      <c r="D480" s="83"/>
    </row>
    <row r="481" spans="4:4" x14ac:dyDescent="0.3">
      <c r="D481" s="83"/>
    </row>
    <row r="482" spans="4:4" x14ac:dyDescent="0.3">
      <c r="D482" s="83"/>
    </row>
    <row r="483" spans="4:4" x14ac:dyDescent="0.3">
      <c r="D483" s="83"/>
    </row>
    <row r="484" spans="4:4" x14ac:dyDescent="0.3">
      <c r="D484" s="83"/>
    </row>
    <row r="485" spans="4:4" x14ac:dyDescent="0.3">
      <c r="D485" s="83"/>
    </row>
    <row r="486" spans="4:4" x14ac:dyDescent="0.3">
      <c r="D486" s="83"/>
    </row>
    <row r="487" spans="4:4" x14ac:dyDescent="0.3">
      <c r="D487" s="83"/>
    </row>
    <row r="488" spans="4:4" x14ac:dyDescent="0.3">
      <c r="D488" s="83"/>
    </row>
    <row r="489" spans="4:4" x14ac:dyDescent="0.3">
      <c r="D489" s="83"/>
    </row>
    <row r="490" spans="4:4" x14ac:dyDescent="0.3">
      <c r="D490" s="83"/>
    </row>
    <row r="491" spans="4:4" x14ac:dyDescent="0.3">
      <c r="D491" s="83"/>
    </row>
    <row r="492" spans="4:4" x14ac:dyDescent="0.3">
      <c r="D492" s="83"/>
    </row>
    <row r="493" spans="4:4" x14ac:dyDescent="0.3">
      <c r="D493" s="83"/>
    </row>
    <row r="494" spans="4:4" x14ac:dyDescent="0.3">
      <c r="D494" s="83"/>
    </row>
    <row r="495" spans="4:4" x14ac:dyDescent="0.3">
      <c r="D495" s="83"/>
    </row>
    <row r="496" spans="4:4" x14ac:dyDescent="0.3">
      <c r="D496" s="83"/>
    </row>
    <row r="497" spans="4:4" x14ac:dyDescent="0.3">
      <c r="D497" s="83"/>
    </row>
    <row r="498" spans="4:4" x14ac:dyDescent="0.3">
      <c r="D498" s="83"/>
    </row>
    <row r="499" spans="4:4" x14ac:dyDescent="0.3">
      <c r="D499" s="83"/>
    </row>
    <row r="500" spans="4:4" x14ac:dyDescent="0.3">
      <c r="D500" s="83"/>
    </row>
    <row r="501" spans="4:4" x14ac:dyDescent="0.3">
      <c r="D501" s="83"/>
    </row>
    <row r="502" spans="4:4" x14ac:dyDescent="0.3">
      <c r="D502" s="83"/>
    </row>
    <row r="503" spans="4:4" x14ac:dyDescent="0.3">
      <c r="D503" s="83"/>
    </row>
    <row r="504" spans="4:4" x14ac:dyDescent="0.3">
      <c r="D504" s="83"/>
    </row>
    <row r="505" spans="4:4" x14ac:dyDescent="0.3">
      <c r="D505" s="83"/>
    </row>
    <row r="506" spans="4:4" x14ac:dyDescent="0.3">
      <c r="D506" s="83"/>
    </row>
    <row r="507" spans="4:4" x14ac:dyDescent="0.3">
      <c r="D507" s="83"/>
    </row>
    <row r="508" spans="4:4" x14ac:dyDescent="0.3">
      <c r="D508" s="83"/>
    </row>
    <row r="509" spans="4:4" x14ac:dyDescent="0.3">
      <c r="D509" s="83"/>
    </row>
    <row r="510" spans="4:4" x14ac:dyDescent="0.3">
      <c r="D510" s="83"/>
    </row>
    <row r="511" spans="4:4" x14ac:dyDescent="0.3">
      <c r="D511" s="83"/>
    </row>
    <row r="512" spans="4:4" x14ac:dyDescent="0.3">
      <c r="D512" s="83"/>
    </row>
    <row r="513" spans="4:4" x14ac:dyDescent="0.3">
      <c r="D513" s="83"/>
    </row>
    <row r="514" spans="4:4" x14ac:dyDescent="0.3">
      <c r="D514" s="83"/>
    </row>
    <row r="515" spans="4:4" x14ac:dyDescent="0.3">
      <c r="D515" s="83"/>
    </row>
    <row r="516" spans="4:4" x14ac:dyDescent="0.3">
      <c r="D516" s="83"/>
    </row>
    <row r="517" spans="4:4" x14ac:dyDescent="0.3">
      <c r="D517" s="83"/>
    </row>
    <row r="518" spans="4:4" x14ac:dyDescent="0.3">
      <c r="D518" s="83"/>
    </row>
    <row r="519" spans="4:4" x14ac:dyDescent="0.3">
      <c r="D519" s="83"/>
    </row>
    <row r="520" spans="4:4" x14ac:dyDescent="0.3">
      <c r="D520" s="83"/>
    </row>
    <row r="521" spans="4:4" x14ac:dyDescent="0.3">
      <c r="D521" s="83"/>
    </row>
    <row r="522" spans="4:4" x14ac:dyDescent="0.3">
      <c r="D522" s="83"/>
    </row>
    <row r="523" spans="4:4" x14ac:dyDescent="0.3">
      <c r="D523" s="83"/>
    </row>
    <row r="524" spans="4:4" x14ac:dyDescent="0.3">
      <c r="D524" s="83"/>
    </row>
    <row r="525" spans="4:4" x14ac:dyDescent="0.3">
      <c r="D525" s="83"/>
    </row>
    <row r="526" spans="4:4" x14ac:dyDescent="0.3">
      <c r="D526" s="83"/>
    </row>
    <row r="527" spans="4:4" x14ac:dyDescent="0.3">
      <c r="D527" s="83"/>
    </row>
    <row r="528" spans="4:4" x14ac:dyDescent="0.3">
      <c r="D528" s="83"/>
    </row>
    <row r="529" spans="4:4" x14ac:dyDescent="0.3">
      <c r="D529" s="83"/>
    </row>
    <row r="530" spans="4:4" x14ac:dyDescent="0.3">
      <c r="D530" s="83"/>
    </row>
    <row r="531" spans="4:4" x14ac:dyDescent="0.3">
      <c r="D531" s="83"/>
    </row>
    <row r="532" spans="4:4" x14ac:dyDescent="0.3">
      <c r="D532" s="83"/>
    </row>
    <row r="533" spans="4:4" x14ac:dyDescent="0.3">
      <c r="D533" s="83"/>
    </row>
    <row r="534" spans="4:4" x14ac:dyDescent="0.3">
      <c r="D534" s="83"/>
    </row>
    <row r="535" spans="4:4" x14ac:dyDescent="0.3">
      <c r="D535" s="83"/>
    </row>
    <row r="536" spans="4:4" x14ac:dyDescent="0.3">
      <c r="D536" s="83"/>
    </row>
    <row r="537" spans="4:4" x14ac:dyDescent="0.3">
      <c r="D537" s="83"/>
    </row>
    <row r="538" spans="4:4" x14ac:dyDescent="0.3">
      <c r="D538" s="83"/>
    </row>
    <row r="539" spans="4:4" x14ac:dyDescent="0.3">
      <c r="D539" s="83"/>
    </row>
    <row r="540" spans="4:4" x14ac:dyDescent="0.3">
      <c r="D540" s="83"/>
    </row>
    <row r="541" spans="4:4" x14ac:dyDescent="0.3">
      <c r="D541" s="83"/>
    </row>
    <row r="542" spans="4:4" x14ac:dyDescent="0.3">
      <c r="D542" s="83"/>
    </row>
    <row r="543" spans="4:4" x14ac:dyDescent="0.3">
      <c r="D543" s="83"/>
    </row>
    <row r="544" spans="4:4" x14ac:dyDescent="0.3">
      <c r="D544" s="83"/>
    </row>
    <row r="545" spans="4:4" x14ac:dyDescent="0.3">
      <c r="D545" s="83"/>
    </row>
    <row r="546" spans="4:4" x14ac:dyDescent="0.3">
      <c r="D546" s="83"/>
    </row>
    <row r="547" spans="4:4" x14ac:dyDescent="0.3">
      <c r="D547" s="83"/>
    </row>
    <row r="548" spans="4:4" x14ac:dyDescent="0.3">
      <c r="D548" s="83"/>
    </row>
    <row r="549" spans="4:4" x14ac:dyDescent="0.3">
      <c r="D549" s="83"/>
    </row>
    <row r="550" spans="4:4" x14ac:dyDescent="0.3">
      <c r="D550" s="83"/>
    </row>
    <row r="551" spans="4:4" x14ac:dyDescent="0.3">
      <c r="D551" s="83"/>
    </row>
    <row r="552" spans="4:4" x14ac:dyDescent="0.3">
      <c r="D552" s="83"/>
    </row>
    <row r="553" spans="4:4" x14ac:dyDescent="0.3">
      <c r="D553" s="83"/>
    </row>
    <row r="554" spans="4:4" x14ac:dyDescent="0.3">
      <c r="D554" s="83"/>
    </row>
    <row r="555" spans="4:4" x14ac:dyDescent="0.3">
      <c r="D555" s="83"/>
    </row>
    <row r="556" spans="4:4" x14ac:dyDescent="0.3">
      <c r="D556" s="83"/>
    </row>
    <row r="557" spans="4:4" x14ac:dyDescent="0.3">
      <c r="D557" s="83"/>
    </row>
    <row r="558" spans="4:4" x14ac:dyDescent="0.3">
      <c r="D558" s="83"/>
    </row>
    <row r="559" spans="4:4" x14ac:dyDescent="0.3">
      <c r="D559" s="83"/>
    </row>
    <row r="560" spans="4:4" x14ac:dyDescent="0.3">
      <c r="D560" s="83"/>
    </row>
    <row r="561" spans="4:4" x14ac:dyDescent="0.3">
      <c r="D561" s="83"/>
    </row>
    <row r="562" spans="4:4" x14ac:dyDescent="0.3">
      <c r="D562" s="83"/>
    </row>
    <row r="563" spans="4:4" x14ac:dyDescent="0.3">
      <c r="D563" s="83"/>
    </row>
    <row r="564" spans="4:4" x14ac:dyDescent="0.3">
      <c r="D564" s="83"/>
    </row>
    <row r="565" spans="4:4" x14ac:dyDescent="0.3">
      <c r="D565" s="83"/>
    </row>
    <row r="566" spans="4:4" x14ac:dyDescent="0.3">
      <c r="D566" s="83"/>
    </row>
    <row r="567" spans="4:4" x14ac:dyDescent="0.3">
      <c r="D567" s="83"/>
    </row>
    <row r="568" spans="4:4" x14ac:dyDescent="0.3">
      <c r="D568" s="83"/>
    </row>
    <row r="569" spans="4:4" x14ac:dyDescent="0.3">
      <c r="D569" s="83"/>
    </row>
    <row r="570" spans="4:4" x14ac:dyDescent="0.3">
      <c r="D570" s="83"/>
    </row>
    <row r="571" spans="4:4" x14ac:dyDescent="0.3">
      <c r="D571" s="83"/>
    </row>
    <row r="572" spans="4:4" x14ac:dyDescent="0.3">
      <c r="D572" s="83"/>
    </row>
    <row r="573" spans="4:4" x14ac:dyDescent="0.3">
      <c r="D573" s="83"/>
    </row>
    <row r="574" spans="4:4" x14ac:dyDescent="0.3">
      <c r="D574" s="83"/>
    </row>
    <row r="575" spans="4:4" x14ac:dyDescent="0.3">
      <c r="D575" s="83"/>
    </row>
    <row r="576" spans="4:4" x14ac:dyDescent="0.3">
      <c r="D576" s="83"/>
    </row>
    <row r="577" spans="4:4" x14ac:dyDescent="0.3">
      <c r="D577" s="83"/>
    </row>
    <row r="578" spans="4:4" x14ac:dyDescent="0.3">
      <c r="D578" s="83"/>
    </row>
    <row r="579" spans="4:4" x14ac:dyDescent="0.3">
      <c r="D579" s="83"/>
    </row>
    <row r="580" spans="4:4" x14ac:dyDescent="0.3">
      <c r="D580" s="83"/>
    </row>
    <row r="581" spans="4:4" x14ac:dyDescent="0.3">
      <c r="D581" s="83"/>
    </row>
    <row r="582" spans="4:4" x14ac:dyDescent="0.3">
      <c r="D582" s="83"/>
    </row>
    <row r="583" spans="4:4" x14ac:dyDescent="0.3">
      <c r="D583" s="83"/>
    </row>
    <row r="584" spans="4:4" x14ac:dyDescent="0.3">
      <c r="D584" s="83"/>
    </row>
    <row r="585" spans="4:4" x14ac:dyDescent="0.3">
      <c r="D585" s="83"/>
    </row>
    <row r="586" spans="4:4" x14ac:dyDescent="0.3">
      <c r="D586" s="83"/>
    </row>
    <row r="587" spans="4:4" x14ac:dyDescent="0.3">
      <c r="D587" s="83"/>
    </row>
    <row r="588" spans="4:4" x14ac:dyDescent="0.3">
      <c r="D588" s="83"/>
    </row>
    <row r="589" spans="4:4" x14ac:dyDescent="0.3">
      <c r="D589" s="83"/>
    </row>
    <row r="590" spans="4:4" x14ac:dyDescent="0.3">
      <c r="D590" s="83"/>
    </row>
    <row r="591" spans="4:4" x14ac:dyDescent="0.3">
      <c r="D591" s="83"/>
    </row>
    <row r="592" spans="4:4" x14ac:dyDescent="0.3">
      <c r="D592" s="83"/>
    </row>
    <row r="593" spans="4:4" x14ac:dyDescent="0.3">
      <c r="D593" s="83"/>
    </row>
    <row r="594" spans="4:4" x14ac:dyDescent="0.3">
      <c r="D594" s="83"/>
    </row>
    <row r="595" spans="4:4" x14ac:dyDescent="0.3">
      <c r="D595" s="83"/>
    </row>
    <row r="596" spans="4:4" x14ac:dyDescent="0.3">
      <c r="D596" s="83"/>
    </row>
    <row r="597" spans="4:4" x14ac:dyDescent="0.3">
      <c r="D597" s="83"/>
    </row>
    <row r="598" spans="4:4" x14ac:dyDescent="0.3">
      <c r="D598" s="83"/>
    </row>
    <row r="599" spans="4:4" x14ac:dyDescent="0.3">
      <c r="D599" s="83"/>
    </row>
    <row r="600" spans="4:4" x14ac:dyDescent="0.3">
      <c r="D600" s="83"/>
    </row>
    <row r="601" spans="4:4" x14ac:dyDescent="0.3">
      <c r="D601" s="83"/>
    </row>
    <row r="602" spans="4:4" x14ac:dyDescent="0.3">
      <c r="D602" s="83"/>
    </row>
    <row r="603" spans="4:4" x14ac:dyDescent="0.3">
      <c r="D603" s="83"/>
    </row>
    <row r="604" spans="4:4" x14ac:dyDescent="0.3">
      <c r="D604" s="83"/>
    </row>
    <row r="605" spans="4:4" x14ac:dyDescent="0.3">
      <c r="D605" s="83"/>
    </row>
    <row r="606" spans="4:4" x14ac:dyDescent="0.3">
      <c r="D606" s="83"/>
    </row>
    <row r="607" spans="4:4" x14ac:dyDescent="0.3">
      <c r="D607" s="83"/>
    </row>
    <row r="608" spans="4:4" x14ac:dyDescent="0.3">
      <c r="D608" s="83"/>
    </row>
    <row r="609" spans="4:4" x14ac:dyDescent="0.3">
      <c r="D609" s="83"/>
    </row>
    <row r="610" spans="4:4" x14ac:dyDescent="0.3">
      <c r="D610" s="83"/>
    </row>
    <row r="611" spans="4:4" x14ac:dyDescent="0.3">
      <c r="D611" s="83"/>
    </row>
    <row r="612" spans="4:4" x14ac:dyDescent="0.3">
      <c r="D612" s="83"/>
    </row>
    <row r="613" spans="4:4" x14ac:dyDescent="0.3">
      <c r="D613" s="83"/>
    </row>
    <row r="614" spans="4:4" x14ac:dyDescent="0.3">
      <c r="D614" s="83"/>
    </row>
    <row r="615" spans="4:4" x14ac:dyDescent="0.3">
      <c r="D615" s="83"/>
    </row>
    <row r="616" spans="4:4" x14ac:dyDescent="0.3">
      <c r="D616" s="83"/>
    </row>
    <row r="617" spans="4:4" x14ac:dyDescent="0.3">
      <c r="D617" s="83"/>
    </row>
    <row r="618" spans="4:4" x14ac:dyDescent="0.3">
      <c r="D618" s="83"/>
    </row>
    <row r="619" spans="4:4" x14ac:dyDescent="0.3">
      <c r="D619" s="83"/>
    </row>
    <row r="620" spans="4:4" x14ac:dyDescent="0.3">
      <c r="D620" s="83"/>
    </row>
    <row r="621" spans="4:4" x14ac:dyDescent="0.3">
      <c r="D621" s="83"/>
    </row>
    <row r="622" spans="4:4" x14ac:dyDescent="0.3">
      <c r="D622" s="83"/>
    </row>
    <row r="623" spans="4:4" x14ac:dyDescent="0.3">
      <c r="D623" s="83"/>
    </row>
    <row r="624" spans="4:4" x14ac:dyDescent="0.3">
      <c r="D624" s="83"/>
    </row>
    <row r="625" spans="4:4" x14ac:dyDescent="0.3">
      <c r="D625" s="83"/>
    </row>
    <row r="626" spans="4:4" x14ac:dyDescent="0.3">
      <c r="D626" s="83"/>
    </row>
    <row r="627" spans="4:4" x14ac:dyDescent="0.3">
      <c r="D627" s="83"/>
    </row>
    <row r="628" spans="4:4" x14ac:dyDescent="0.3">
      <c r="D628" s="83"/>
    </row>
    <row r="629" spans="4:4" x14ac:dyDescent="0.3">
      <c r="D629" s="83"/>
    </row>
    <row r="630" spans="4:4" x14ac:dyDescent="0.3">
      <c r="D630" s="83"/>
    </row>
    <row r="631" spans="4:4" x14ac:dyDescent="0.3">
      <c r="D631" s="83"/>
    </row>
    <row r="632" spans="4:4" x14ac:dyDescent="0.3">
      <c r="D632" s="83"/>
    </row>
    <row r="633" spans="4:4" x14ac:dyDescent="0.3">
      <c r="D633" s="83"/>
    </row>
    <row r="634" spans="4:4" x14ac:dyDescent="0.3">
      <c r="D634" s="83"/>
    </row>
    <row r="635" spans="4:4" x14ac:dyDescent="0.3">
      <c r="D635" s="83"/>
    </row>
    <row r="636" spans="4:4" x14ac:dyDescent="0.3">
      <c r="D636" s="83"/>
    </row>
    <row r="637" spans="4:4" x14ac:dyDescent="0.3">
      <c r="D637" s="83"/>
    </row>
    <row r="638" spans="4:4" x14ac:dyDescent="0.3">
      <c r="D638" s="83"/>
    </row>
    <row r="639" spans="4:4" x14ac:dyDescent="0.3">
      <c r="D639" s="83"/>
    </row>
    <row r="640" spans="4:4" x14ac:dyDescent="0.3">
      <c r="D640" s="83"/>
    </row>
    <row r="641" spans="4:4" x14ac:dyDescent="0.3">
      <c r="D641" s="83"/>
    </row>
    <row r="642" spans="4:4" x14ac:dyDescent="0.3">
      <c r="D642" s="83"/>
    </row>
    <row r="643" spans="4:4" x14ac:dyDescent="0.3">
      <c r="D643" s="83"/>
    </row>
    <row r="644" spans="4:4" x14ac:dyDescent="0.3">
      <c r="D644" s="83"/>
    </row>
    <row r="645" spans="4:4" x14ac:dyDescent="0.3">
      <c r="D645" s="83"/>
    </row>
    <row r="646" spans="4:4" x14ac:dyDescent="0.3">
      <c r="D646" s="83"/>
    </row>
    <row r="647" spans="4:4" x14ac:dyDescent="0.3">
      <c r="D647" s="83"/>
    </row>
    <row r="648" spans="4:4" x14ac:dyDescent="0.3">
      <c r="D648" s="83"/>
    </row>
    <row r="649" spans="4:4" x14ac:dyDescent="0.3">
      <c r="D649" s="83"/>
    </row>
    <row r="650" spans="4:4" x14ac:dyDescent="0.3">
      <c r="D650" s="83"/>
    </row>
    <row r="651" spans="4:4" x14ac:dyDescent="0.3">
      <c r="D651" s="83"/>
    </row>
    <row r="652" spans="4:4" x14ac:dyDescent="0.3">
      <c r="D652" s="83"/>
    </row>
    <row r="653" spans="4:4" x14ac:dyDescent="0.3">
      <c r="D653" s="83"/>
    </row>
    <row r="654" spans="4:4" x14ac:dyDescent="0.3">
      <c r="D654" s="83"/>
    </row>
    <row r="655" spans="4:4" x14ac:dyDescent="0.3">
      <c r="D655" s="83"/>
    </row>
    <row r="656" spans="4:4" x14ac:dyDescent="0.3">
      <c r="D656" s="83"/>
    </row>
    <row r="657" spans="4:4" x14ac:dyDescent="0.3">
      <c r="D657" s="83"/>
    </row>
    <row r="658" spans="4:4" x14ac:dyDescent="0.3">
      <c r="D658" s="83"/>
    </row>
    <row r="659" spans="4:4" x14ac:dyDescent="0.3">
      <c r="D659" s="83"/>
    </row>
    <row r="660" spans="4:4" x14ac:dyDescent="0.3">
      <c r="D660" s="83"/>
    </row>
    <row r="661" spans="4:4" x14ac:dyDescent="0.3">
      <c r="D661" s="83"/>
    </row>
    <row r="662" spans="4:4" x14ac:dyDescent="0.3">
      <c r="D662" s="83"/>
    </row>
    <row r="663" spans="4:4" x14ac:dyDescent="0.3">
      <c r="D663" s="83"/>
    </row>
    <row r="664" spans="4:4" x14ac:dyDescent="0.3">
      <c r="D664" s="83"/>
    </row>
    <row r="665" spans="4:4" x14ac:dyDescent="0.3">
      <c r="D665" s="83"/>
    </row>
    <row r="666" spans="4:4" x14ac:dyDescent="0.3">
      <c r="D666" s="83"/>
    </row>
    <row r="667" spans="4:4" x14ac:dyDescent="0.3">
      <c r="D667" s="83"/>
    </row>
    <row r="668" spans="4:4" x14ac:dyDescent="0.3">
      <c r="D668" s="83"/>
    </row>
    <row r="669" spans="4:4" x14ac:dyDescent="0.3">
      <c r="D669" s="83"/>
    </row>
    <row r="670" spans="4:4" x14ac:dyDescent="0.3">
      <c r="D670" s="83"/>
    </row>
    <row r="671" spans="4:4" x14ac:dyDescent="0.3">
      <c r="D671" s="83"/>
    </row>
    <row r="672" spans="4:4" x14ac:dyDescent="0.3">
      <c r="D672" s="83"/>
    </row>
    <row r="673" spans="4:4" x14ac:dyDescent="0.3">
      <c r="D673" s="83"/>
    </row>
    <row r="674" spans="4:4" x14ac:dyDescent="0.3">
      <c r="D674" s="83"/>
    </row>
    <row r="675" spans="4:4" x14ac:dyDescent="0.3">
      <c r="D675" s="83"/>
    </row>
    <row r="676" spans="4:4" x14ac:dyDescent="0.3">
      <c r="D676" s="83"/>
    </row>
    <row r="677" spans="4:4" x14ac:dyDescent="0.3">
      <c r="D677" s="83"/>
    </row>
    <row r="678" spans="4:4" x14ac:dyDescent="0.3">
      <c r="D678" s="83"/>
    </row>
    <row r="679" spans="4:4" x14ac:dyDescent="0.3">
      <c r="D679" s="83"/>
    </row>
    <row r="680" spans="4:4" x14ac:dyDescent="0.3">
      <c r="D680" s="83"/>
    </row>
    <row r="681" spans="4:4" x14ac:dyDescent="0.3">
      <c r="D681" s="83"/>
    </row>
    <row r="682" spans="4:4" x14ac:dyDescent="0.3">
      <c r="D682" s="83"/>
    </row>
    <row r="683" spans="4:4" x14ac:dyDescent="0.3">
      <c r="D683" s="83"/>
    </row>
    <row r="684" spans="4:4" x14ac:dyDescent="0.3">
      <c r="D684" s="83"/>
    </row>
    <row r="685" spans="4:4" x14ac:dyDescent="0.3">
      <c r="D685" s="83"/>
    </row>
    <row r="686" spans="4:4" x14ac:dyDescent="0.3">
      <c r="D686" s="83"/>
    </row>
    <row r="687" spans="4:4" x14ac:dyDescent="0.3">
      <c r="D687" s="83"/>
    </row>
    <row r="688" spans="4:4" x14ac:dyDescent="0.3">
      <c r="D688" s="83"/>
    </row>
    <row r="689" spans="4:4" x14ac:dyDescent="0.3">
      <c r="D689" s="83"/>
    </row>
    <row r="690" spans="4:4" x14ac:dyDescent="0.3">
      <c r="D690" s="83"/>
    </row>
    <row r="691" spans="4:4" x14ac:dyDescent="0.3">
      <c r="D691" s="83"/>
    </row>
    <row r="692" spans="4:4" x14ac:dyDescent="0.3">
      <c r="D692" s="83"/>
    </row>
    <row r="693" spans="4:4" x14ac:dyDescent="0.3">
      <c r="D693" s="83"/>
    </row>
    <row r="694" spans="4:4" x14ac:dyDescent="0.3">
      <c r="D694" s="83"/>
    </row>
    <row r="695" spans="4:4" x14ac:dyDescent="0.3">
      <c r="D695" s="83"/>
    </row>
    <row r="696" spans="4:4" x14ac:dyDescent="0.3">
      <c r="D696" s="83"/>
    </row>
    <row r="697" spans="4:4" x14ac:dyDescent="0.3">
      <c r="D697" s="83"/>
    </row>
    <row r="698" spans="4:4" x14ac:dyDescent="0.3">
      <c r="D698" s="83"/>
    </row>
    <row r="699" spans="4:4" x14ac:dyDescent="0.3">
      <c r="D699" s="83"/>
    </row>
    <row r="700" spans="4:4" x14ac:dyDescent="0.3">
      <c r="D700" s="83"/>
    </row>
    <row r="701" spans="4:4" x14ac:dyDescent="0.3">
      <c r="D701" s="83"/>
    </row>
    <row r="702" spans="4:4" x14ac:dyDescent="0.3">
      <c r="D702" s="83"/>
    </row>
    <row r="703" spans="4:4" x14ac:dyDescent="0.3">
      <c r="D703" s="83"/>
    </row>
    <row r="704" spans="4:4" x14ac:dyDescent="0.3">
      <c r="D704" s="83"/>
    </row>
    <row r="705" spans="4:4" x14ac:dyDescent="0.3">
      <c r="D705" s="83"/>
    </row>
    <row r="706" spans="4:4" x14ac:dyDescent="0.3">
      <c r="D706" s="83"/>
    </row>
    <row r="707" spans="4:4" x14ac:dyDescent="0.3">
      <c r="D707" s="83"/>
    </row>
    <row r="708" spans="4:4" x14ac:dyDescent="0.3">
      <c r="D708" s="83"/>
    </row>
    <row r="709" spans="4:4" x14ac:dyDescent="0.3">
      <c r="D709" s="83"/>
    </row>
    <row r="710" spans="4:4" x14ac:dyDescent="0.3">
      <c r="D710" s="83"/>
    </row>
    <row r="711" spans="4:4" x14ac:dyDescent="0.3">
      <c r="D711" s="83"/>
    </row>
    <row r="712" spans="4:4" x14ac:dyDescent="0.3">
      <c r="D712" s="83"/>
    </row>
    <row r="713" spans="4:4" x14ac:dyDescent="0.3">
      <c r="D713" s="83"/>
    </row>
    <row r="714" spans="4:4" x14ac:dyDescent="0.3">
      <c r="D714" s="83"/>
    </row>
    <row r="715" spans="4:4" x14ac:dyDescent="0.3">
      <c r="D715" s="83"/>
    </row>
    <row r="716" spans="4:4" x14ac:dyDescent="0.3">
      <c r="D716" s="83"/>
    </row>
    <row r="717" spans="4:4" x14ac:dyDescent="0.3">
      <c r="D717" s="83"/>
    </row>
    <row r="718" spans="4:4" x14ac:dyDescent="0.3">
      <c r="D718" s="83"/>
    </row>
    <row r="719" spans="4:4" x14ac:dyDescent="0.3">
      <c r="D719" s="83"/>
    </row>
    <row r="720" spans="4:4" x14ac:dyDescent="0.3">
      <c r="D720" s="83"/>
    </row>
    <row r="721" spans="4:4" x14ac:dyDescent="0.3">
      <c r="D721" s="83"/>
    </row>
    <row r="722" spans="4:4" x14ac:dyDescent="0.3">
      <c r="D722" s="83"/>
    </row>
    <row r="723" spans="4:4" x14ac:dyDescent="0.3">
      <c r="D723" s="83"/>
    </row>
    <row r="724" spans="4:4" x14ac:dyDescent="0.3">
      <c r="D724" s="83"/>
    </row>
    <row r="725" spans="4:4" x14ac:dyDescent="0.3">
      <c r="D725" s="83"/>
    </row>
    <row r="726" spans="4:4" x14ac:dyDescent="0.3">
      <c r="D726" s="83"/>
    </row>
    <row r="727" spans="4:4" x14ac:dyDescent="0.3">
      <c r="D727" s="83"/>
    </row>
    <row r="728" spans="4:4" x14ac:dyDescent="0.3">
      <c r="D728" s="83"/>
    </row>
    <row r="729" spans="4:4" x14ac:dyDescent="0.3">
      <c r="D729" s="83"/>
    </row>
    <row r="730" spans="4:4" x14ac:dyDescent="0.3">
      <c r="D730" s="83"/>
    </row>
    <row r="731" spans="4:4" x14ac:dyDescent="0.3">
      <c r="D731" s="83"/>
    </row>
    <row r="732" spans="4:4" x14ac:dyDescent="0.3">
      <c r="D732" s="83"/>
    </row>
    <row r="733" spans="4:4" x14ac:dyDescent="0.3">
      <c r="D733" s="83"/>
    </row>
    <row r="734" spans="4:4" x14ac:dyDescent="0.3">
      <c r="D734" s="83"/>
    </row>
    <row r="735" spans="4:4" x14ac:dyDescent="0.3">
      <c r="D735" s="83"/>
    </row>
    <row r="736" spans="4:4" x14ac:dyDescent="0.3">
      <c r="D736" s="83"/>
    </row>
    <row r="737" spans="4:4" x14ac:dyDescent="0.3">
      <c r="D737" s="83"/>
    </row>
    <row r="738" spans="4:4" x14ac:dyDescent="0.3">
      <c r="D738" s="83"/>
    </row>
    <row r="739" spans="4:4" x14ac:dyDescent="0.3">
      <c r="D739" s="83"/>
    </row>
    <row r="740" spans="4:4" x14ac:dyDescent="0.3">
      <c r="D740" s="83"/>
    </row>
    <row r="741" spans="4:4" x14ac:dyDescent="0.3">
      <c r="D741" s="83"/>
    </row>
    <row r="742" spans="4:4" x14ac:dyDescent="0.3">
      <c r="D742" s="83"/>
    </row>
    <row r="743" spans="4:4" x14ac:dyDescent="0.3">
      <c r="D743" s="83"/>
    </row>
    <row r="744" spans="4:4" x14ac:dyDescent="0.3">
      <c r="D744" s="83"/>
    </row>
    <row r="745" spans="4:4" x14ac:dyDescent="0.3">
      <c r="D745" s="83"/>
    </row>
    <row r="746" spans="4:4" x14ac:dyDescent="0.3">
      <c r="D746" s="83"/>
    </row>
    <row r="747" spans="4:4" x14ac:dyDescent="0.3">
      <c r="D747" s="83"/>
    </row>
    <row r="748" spans="4:4" x14ac:dyDescent="0.3">
      <c r="D748" s="83"/>
    </row>
    <row r="749" spans="4:4" x14ac:dyDescent="0.3">
      <c r="D749" s="83"/>
    </row>
    <row r="750" spans="4:4" x14ac:dyDescent="0.3">
      <c r="D750" s="83"/>
    </row>
    <row r="751" spans="4:4" x14ac:dyDescent="0.3">
      <c r="D751" s="83"/>
    </row>
    <row r="752" spans="4:4" x14ac:dyDescent="0.3">
      <c r="D752" s="83"/>
    </row>
    <row r="753" spans="4:4" x14ac:dyDescent="0.3">
      <c r="D753" s="83"/>
    </row>
    <row r="754" spans="4:4" x14ac:dyDescent="0.3">
      <c r="D754" s="83"/>
    </row>
    <row r="755" spans="4:4" x14ac:dyDescent="0.3">
      <c r="D755" s="83"/>
    </row>
    <row r="756" spans="4:4" x14ac:dyDescent="0.3">
      <c r="D756" s="83"/>
    </row>
    <row r="757" spans="4:4" x14ac:dyDescent="0.3">
      <c r="D757" s="83"/>
    </row>
    <row r="758" spans="4:4" x14ac:dyDescent="0.3">
      <c r="D758" s="83"/>
    </row>
    <row r="759" spans="4:4" x14ac:dyDescent="0.3">
      <c r="D759" s="83"/>
    </row>
    <row r="760" spans="4:4" x14ac:dyDescent="0.3">
      <c r="D760" s="83"/>
    </row>
    <row r="761" spans="4:4" x14ac:dyDescent="0.3">
      <c r="D761" s="83"/>
    </row>
    <row r="762" spans="4:4" x14ac:dyDescent="0.3">
      <c r="D762" s="83"/>
    </row>
    <row r="763" spans="4:4" x14ac:dyDescent="0.3">
      <c r="D763" s="83"/>
    </row>
    <row r="764" spans="4:4" x14ac:dyDescent="0.3">
      <c r="D764" s="83"/>
    </row>
    <row r="765" spans="4:4" x14ac:dyDescent="0.3">
      <c r="D765" s="83"/>
    </row>
    <row r="766" spans="4:4" x14ac:dyDescent="0.3">
      <c r="D766" s="83"/>
    </row>
    <row r="767" spans="4:4" x14ac:dyDescent="0.3">
      <c r="D767" s="83"/>
    </row>
    <row r="768" spans="4:4" x14ac:dyDescent="0.3">
      <c r="D768" s="83"/>
    </row>
    <row r="769" spans="4:4" x14ac:dyDescent="0.3">
      <c r="D769" s="83"/>
    </row>
    <row r="770" spans="4:4" x14ac:dyDescent="0.3">
      <c r="D770" s="83"/>
    </row>
    <row r="771" spans="4:4" x14ac:dyDescent="0.3">
      <c r="D771" s="83"/>
    </row>
    <row r="772" spans="4:4" x14ac:dyDescent="0.3">
      <c r="D772" s="83"/>
    </row>
    <row r="773" spans="4:4" x14ac:dyDescent="0.3">
      <c r="D773" s="83"/>
    </row>
    <row r="774" spans="4:4" x14ac:dyDescent="0.3">
      <c r="D774" s="83"/>
    </row>
    <row r="775" spans="4:4" x14ac:dyDescent="0.3">
      <c r="D775" s="83"/>
    </row>
    <row r="776" spans="4:4" x14ac:dyDescent="0.3">
      <c r="D776" s="83"/>
    </row>
    <row r="777" spans="4:4" x14ac:dyDescent="0.3">
      <c r="D777" s="83"/>
    </row>
    <row r="778" spans="4:4" x14ac:dyDescent="0.3">
      <c r="D778" s="83"/>
    </row>
    <row r="779" spans="4:4" x14ac:dyDescent="0.3">
      <c r="D779" s="83"/>
    </row>
    <row r="780" spans="4:4" x14ac:dyDescent="0.3">
      <c r="D780" s="83"/>
    </row>
    <row r="781" spans="4:4" x14ac:dyDescent="0.3">
      <c r="D781" s="83"/>
    </row>
    <row r="782" spans="4:4" x14ac:dyDescent="0.3">
      <c r="D782" s="83"/>
    </row>
    <row r="783" spans="4:4" x14ac:dyDescent="0.3">
      <c r="D783" s="83"/>
    </row>
    <row r="784" spans="4:4" x14ac:dyDescent="0.3">
      <c r="D784" s="83"/>
    </row>
    <row r="785" spans="4:4" x14ac:dyDescent="0.3">
      <c r="D785" s="83"/>
    </row>
    <row r="786" spans="4:4" x14ac:dyDescent="0.3">
      <c r="D786" s="83"/>
    </row>
    <row r="787" spans="4:4" x14ac:dyDescent="0.3">
      <c r="D787" s="83"/>
    </row>
    <row r="788" spans="4:4" x14ac:dyDescent="0.3">
      <c r="D788" s="83"/>
    </row>
    <row r="789" spans="4:4" x14ac:dyDescent="0.3">
      <c r="D789" s="83"/>
    </row>
    <row r="790" spans="4:4" x14ac:dyDescent="0.3">
      <c r="D790" s="83"/>
    </row>
    <row r="791" spans="4:4" x14ac:dyDescent="0.3">
      <c r="D791" s="83"/>
    </row>
    <row r="792" spans="4:4" x14ac:dyDescent="0.3">
      <c r="D792" s="83"/>
    </row>
    <row r="793" spans="4:4" x14ac:dyDescent="0.3">
      <c r="D793" s="83"/>
    </row>
    <row r="794" spans="4:4" x14ac:dyDescent="0.3">
      <c r="D794" s="83"/>
    </row>
    <row r="795" spans="4:4" x14ac:dyDescent="0.3">
      <c r="D795" s="83"/>
    </row>
    <row r="796" spans="4:4" x14ac:dyDescent="0.3">
      <c r="D796" s="83"/>
    </row>
    <row r="797" spans="4:4" x14ac:dyDescent="0.3">
      <c r="D797" s="83"/>
    </row>
    <row r="798" spans="4:4" x14ac:dyDescent="0.3">
      <c r="D798" s="83"/>
    </row>
    <row r="799" spans="4:4" x14ac:dyDescent="0.3">
      <c r="D799" s="83"/>
    </row>
    <row r="800" spans="4:4" x14ac:dyDescent="0.3">
      <c r="D800" s="83"/>
    </row>
    <row r="801" spans="4:4" x14ac:dyDescent="0.3">
      <c r="D801" s="83"/>
    </row>
    <row r="802" spans="4:4" x14ac:dyDescent="0.3">
      <c r="D802" s="83"/>
    </row>
    <row r="803" spans="4:4" x14ac:dyDescent="0.3">
      <c r="D803" s="83"/>
    </row>
    <row r="804" spans="4:4" x14ac:dyDescent="0.3">
      <c r="D804" s="83"/>
    </row>
    <row r="805" spans="4:4" x14ac:dyDescent="0.3">
      <c r="D805" s="83"/>
    </row>
    <row r="806" spans="4:4" x14ac:dyDescent="0.3">
      <c r="D806" s="83"/>
    </row>
    <row r="807" spans="4:4" x14ac:dyDescent="0.3">
      <c r="D807" s="83"/>
    </row>
    <row r="808" spans="4:4" x14ac:dyDescent="0.3">
      <c r="D808" s="83"/>
    </row>
    <row r="809" spans="4:4" x14ac:dyDescent="0.3">
      <c r="D809" s="83"/>
    </row>
    <row r="810" spans="4:4" x14ac:dyDescent="0.3">
      <c r="D810" s="83"/>
    </row>
    <row r="811" spans="4:4" x14ac:dyDescent="0.3">
      <c r="D811" s="83"/>
    </row>
    <row r="812" spans="4:4" x14ac:dyDescent="0.3">
      <c r="D812" s="83"/>
    </row>
    <row r="813" spans="4:4" x14ac:dyDescent="0.3">
      <c r="D813" s="83"/>
    </row>
    <row r="814" spans="4:4" x14ac:dyDescent="0.3">
      <c r="D814" s="83"/>
    </row>
    <row r="815" spans="4:4" x14ac:dyDescent="0.3">
      <c r="D815" s="83"/>
    </row>
    <row r="816" spans="4:4" x14ac:dyDescent="0.3">
      <c r="D816" s="83"/>
    </row>
    <row r="817" spans="4:4" x14ac:dyDescent="0.3">
      <c r="D817" s="83"/>
    </row>
    <row r="818" spans="4:4" x14ac:dyDescent="0.3">
      <c r="D818" s="83"/>
    </row>
    <row r="819" spans="4:4" x14ac:dyDescent="0.3">
      <c r="D819" s="83"/>
    </row>
    <row r="820" spans="4:4" x14ac:dyDescent="0.3">
      <c r="D820" s="83"/>
    </row>
    <row r="821" spans="4:4" x14ac:dyDescent="0.3">
      <c r="D821" s="83"/>
    </row>
    <row r="822" spans="4:4" x14ac:dyDescent="0.3">
      <c r="D822" s="83"/>
    </row>
    <row r="823" spans="4:4" x14ac:dyDescent="0.3">
      <c r="D823" s="83"/>
    </row>
    <row r="824" spans="4:4" x14ac:dyDescent="0.3">
      <c r="D824" s="83"/>
    </row>
    <row r="825" spans="4:4" x14ac:dyDescent="0.3">
      <c r="D825" s="83"/>
    </row>
    <row r="826" spans="4:4" x14ac:dyDescent="0.3">
      <c r="D826" s="83"/>
    </row>
    <row r="827" spans="4:4" x14ac:dyDescent="0.3">
      <c r="D827" s="83"/>
    </row>
    <row r="828" spans="4:4" x14ac:dyDescent="0.3">
      <c r="D828" s="83"/>
    </row>
    <row r="829" spans="4:4" x14ac:dyDescent="0.3">
      <c r="D829" s="83"/>
    </row>
    <row r="830" spans="4:4" x14ac:dyDescent="0.3">
      <c r="D830" s="83"/>
    </row>
    <row r="831" spans="4:4" x14ac:dyDescent="0.3">
      <c r="D831" s="83"/>
    </row>
    <row r="832" spans="4:4" x14ac:dyDescent="0.3">
      <c r="D832" s="83"/>
    </row>
    <row r="833" spans="4:4" x14ac:dyDescent="0.3">
      <c r="D833" s="83"/>
    </row>
    <row r="834" spans="4:4" x14ac:dyDescent="0.3">
      <c r="D834" s="83"/>
    </row>
    <row r="835" spans="4:4" x14ac:dyDescent="0.3">
      <c r="D835" s="83"/>
    </row>
    <row r="836" spans="4:4" x14ac:dyDescent="0.3">
      <c r="D836" s="83"/>
    </row>
    <row r="837" spans="4:4" x14ac:dyDescent="0.3">
      <c r="D837" s="83"/>
    </row>
    <row r="838" spans="4:4" x14ac:dyDescent="0.3">
      <c r="D838" s="83"/>
    </row>
    <row r="839" spans="4:4" x14ac:dyDescent="0.3">
      <c r="D839" s="83"/>
    </row>
    <row r="840" spans="4:4" x14ac:dyDescent="0.3">
      <c r="D840" s="83"/>
    </row>
    <row r="841" spans="4:4" x14ac:dyDescent="0.3">
      <c r="D841" s="83"/>
    </row>
    <row r="842" spans="4:4" x14ac:dyDescent="0.3">
      <c r="D842" s="83"/>
    </row>
    <row r="843" spans="4:4" x14ac:dyDescent="0.3">
      <c r="D843" s="83"/>
    </row>
    <row r="844" spans="4:4" x14ac:dyDescent="0.3">
      <c r="D844" s="83"/>
    </row>
    <row r="845" spans="4:4" x14ac:dyDescent="0.3">
      <c r="D845" s="83"/>
    </row>
    <row r="846" spans="4:4" x14ac:dyDescent="0.3">
      <c r="D846" s="83"/>
    </row>
    <row r="847" spans="4:4" x14ac:dyDescent="0.3">
      <c r="D847" s="83"/>
    </row>
    <row r="848" spans="4:4" x14ac:dyDescent="0.3">
      <c r="D848" s="83"/>
    </row>
    <row r="849" spans="4:4" x14ac:dyDescent="0.3">
      <c r="D849" s="83"/>
    </row>
    <row r="850" spans="4:4" x14ac:dyDescent="0.3">
      <c r="D850" s="83"/>
    </row>
    <row r="851" spans="4:4" x14ac:dyDescent="0.3">
      <c r="D851" s="83"/>
    </row>
    <row r="852" spans="4:4" x14ac:dyDescent="0.3">
      <c r="D852" s="83"/>
    </row>
    <row r="853" spans="4:4" x14ac:dyDescent="0.3">
      <c r="D853" s="83"/>
    </row>
    <row r="854" spans="4:4" x14ac:dyDescent="0.3">
      <c r="D854" s="83"/>
    </row>
    <row r="855" spans="4:4" x14ac:dyDescent="0.3">
      <c r="D855" s="83"/>
    </row>
    <row r="856" spans="4:4" x14ac:dyDescent="0.3">
      <c r="D856" s="83"/>
    </row>
    <row r="857" spans="4:4" x14ac:dyDescent="0.3">
      <c r="D857" s="83"/>
    </row>
    <row r="858" spans="4:4" x14ac:dyDescent="0.3">
      <c r="D858" s="83"/>
    </row>
    <row r="859" spans="4:4" x14ac:dyDescent="0.3">
      <c r="D859" s="83"/>
    </row>
    <row r="860" spans="4:4" x14ac:dyDescent="0.3">
      <c r="D860" s="83"/>
    </row>
    <row r="861" spans="4:4" x14ac:dyDescent="0.3">
      <c r="D861" s="83"/>
    </row>
    <row r="862" spans="4:4" x14ac:dyDescent="0.3">
      <c r="D862" s="83"/>
    </row>
    <row r="863" spans="4:4" x14ac:dyDescent="0.3">
      <c r="D863" s="83"/>
    </row>
    <row r="864" spans="4:4" x14ac:dyDescent="0.3">
      <c r="D864" s="83"/>
    </row>
    <row r="865" spans="4:4" x14ac:dyDescent="0.3">
      <c r="D865" s="83"/>
    </row>
    <row r="866" spans="4:4" x14ac:dyDescent="0.3">
      <c r="D866" s="83"/>
    </row>
    <row r="867" spans="4:4" x14ac:dyDescent="0.3">
      <c r="D867" s="83"/>
    </row>
    <row r="868" spans="4:4" x14ac:dyDescent="0.3">
      <c r="D868" s="83"/>
    </row>
    <row r="869" spans="4:4" x14ac:dyDescent="0.3">
      <c r="D869" s="83"/>
    </row>
    <row r="870" spans="4:4" x14ac:dyDescent="0.3">
      <c r="D870" s="83"/>
    </row>
    <row r="871" spans="4:4" x14ac:dyDescent="0.3">
      <c r="D871" s="83"/>
    </row>
    <row r="872" spans="4:4" x14ac:dyDescent="0.3">
      <c r="D872" s="83"/>
    </row>
    <row r="873" spans="4:4" x14ac:dyDescent="0.3">
      <c r="D873" s="83"/>
    </row>
    <row r="874" spans="4:4" x14ac:dyDescent="0.3">
      <c r="D874" s="83"/>
    </row>
    <row r="875" spans="4:4" x14ac:dyDescent="0.3">
      <c r="D875" s="83"/>
    </row>
    <row r="876" spans="4:4" x14ac:dyDescent="0.3">
      <c r="D876" s="83"/>
    </row>
    <row r="877" spans="4:4" x14ac:dyDescent="0.3">
      <c r="D877" s="83"/>
    </row>
    <row r="878" spans="4:4" x14ac:dyDescent="0.3">
      <c r="D878" s="83"/>
    </row>
    <row r="879" spans="4:4" x14ac:dyDescent="0.3">
      <c r="D879" s="83"/>
    </row>
    <row r="880" spans="4:4" x14ac:dyDescent="0.3">
      <c r="D880" s="83"/>
    </row>
    <row r="881" spans="4:4" x14ac:dyDescent="0.3">
      <c r="D881" s="83"/>
    </row>
    <row r="882" spans="4:4" x14ac:dyDescent="0.3">
      <c r="D882" s="83"/>
    </row>
    <row r="883" spans="4:4" x14ac:dyDescent="0.3">
      <c r="D883" s="83"/>
    </row>
    <row r="884" spans="4:4" x14ac:dyDescent="0.3">
      <c r="D884" s="83"/>
    </row>
    <row r="885" spans="4:4" x14ac:dyDescent="0.3">
      <c r="D885" s="83"/>
    </row>
    <row r="886" spans="4:4" x14ac:dyDescent="0.3">
      <c r="D886" s="83"/>
    </row>
    <row r="887" spans="4:4" x14ac:dyDescent="0.3">
      <c r="D887" s="83"/>
    </row>
    <row r="888" spans="4:4" x14ac:dyDescent="0.3">
      <c r="D888" s="83"/>
    </row>
    <row r="889" spans="4:4" x14ac:dyDescent="0.3">
      <c r="D889" s="83"/>
    </row>
    <row r="890" spans="4:4" x14ac:dyDescent="0.3">
      <c r="D890" s="83"/>
    </row>
    <row r="891" spans="4:4" x14ac:dyDescent="0.3">
      <c r="D891" s="83"/>
    </row>
    <row r="892" spans="4:4" x14ac:dyDescent="0.3">
      <c r="D892" s="83"/>
    </row>
    <row r="893" spans="4:4" x14ac:dyDescent="0.3">
      <c r="D893" s="83"/>
    </row>
    <row r="894" spans="4:4" x14ac:dyDescent="0.3">
      <c r="D894" s="83"/>
    </row>
    <row r="895" spans="4:4" x14ac:dyDescent="0.3">
      <c r="D895" s="83"/>
    </row>
    <row r="896" spans="4:4" x14ac:dyDescent="0.3">
      <c r="D896" s="83"/>
    </row>
    <row r="897" spans="4:4" x14ac:dyDescent="0.3">
      <c r="D897" s="83"/>
    </row>
    <row r="898" spans="4:4" x14ac:dyDescent="0.3">
      <c r="D898" s="83"/>
    </row>
    <row r="899" spans="4:4" x14ac:dyDescent="0.3">
      <c r="D899" s="83"/>
    </row>
    <row r="900" spans="4:4" x14ac:dyDescent="0.3">
      <c r="D900" s="83"/>
    </row>
    <row r="901" spans="4:4" x14ac:dyDescent="0.3">
      <c r="D901" s="83"/>
    </row>
    <row r="902" spans="4:4" x14ac:dyDescent="0.3">
      <c r="D902" s="83"/>
    </row>
    <row r="903" spans="4:4" x14ac:dyDescent="0.3">
      <c r="D903" s="83"/>
    </row>
    <row r="904" spans="4:4" x14ac:dyDescent="0.3">
      <c r="D904" s="83"/>
    </row>
    <row r="905" spans="4:4" x14ac:dyDescent="0.3">
      <c r="D905" s="83"/>
    </row>
    <row r="906" spans="4:4" x14ac:dyDescent="0.3">
      <c r="D906" s="83"/>
    </row>
    <row r="907" spans="4:4" x14ac:dyDescent="0.3">
      <c r="D907" s="83"/>
    </row>
    <row r="908" spans="4:4" x14ac:dyDescent="0.3">
      <c r="D908" s="83"/>
    </row>
    <row r="909" spans="4:4" x14ac:dyDescent="0.3">
      <c r="D909" s="83"/>
    </row>
    <row r="910" spans="4:4" x14ac:dyDescent="0.3">
      <c r="D910" s="83"/>
    </row>
    <row r="911" spans="4:4" x14ac:dyDescent="0.3">
      <c r="D911" s="83"/>
    </row>
    <row r="912" spans="4:4" x14ac:dyDescent="0.3">
      <c r="D912" s="83"/>
    </row>
    <row r="913" spans="4:4" x14ac:dyDescent="0.3">
      <c r="D913" s="83"/>
    </row>
    <row r="914" spans="4:4" x14ac:dyDescent="0.3">
      <c r="D914" s="83"/>
    </row>
    <row r="915" spans="4:4" x14ac:dyDescent="0.3">
      <c r="D915" s="83"/>
    </row>
    <row r="916" spans="4:4" x14ac:dyDescent="0.3">
      <c r="D916" s="83"/>
    </row>
    <row r="917" spans="4:4" x14ac:dyDescent="0.3">
      <c r="D917" s="83"/>
    </row>
    <row r="918" spans="4:4" x14ac:dyDescent="0.3">
      <c r="D918" s="83"/>
    </row>
    <row r="919" spans="4:4" x14ac:dyDescent="0.3">
      <c r="D919" s="83"/>
    </row>
    <row r="920" spans="4:4" x14ac:dyDescent="0.3">
      <c r="D920" s="83"/>
    </row>
    <row r="921" spans="4:4" x14ac:dyDescent="0.3">
      <c r="D921" s="83"/>
    </row>
    <row r="922" spans="4:4" x14ac:dyDescent="0.3">
      <c r="D922" s="83"/>
    </row>
    <row r="923" spans="4:4" x14ac:dyDescent="0.3">
      <c r="D923" s="83"/>
    </row>
    <row r="924" spans="4:4" x14ac:dyDescent="0.3">
      <c r="D924" s="83"/>
    </row>
    <row r="925" spans="4:4" x14ac:dyDescent="0.3">
      <c r="D925" s="83"/>
    </row>
    <row r="926" spans="4:4" x14ac:dyDescent="0.3">
      <c r="D926" s="83"/>
    </row>
    <row r="927" spans="4:4" x14ac:dyDescent="0.3">
      <c r="D927" s="83"/>
    </row>
    <row r="928" spans="4:4" x14ac:dyDescent="0.3">
      <c r="D928" s="83"/>
    </row>
    <row r="929" spans="4:4" x14ac:dyDescent="0.3">
      <c r="D929" s="83"/>
    </row>
    <row r="930" spans="4:4" x14ac:dyDescent="0.3">
      <c r="D930" s="83"/>
    </row>
    <row r="931" spans="4:4" x14ac:dyDescent="0.3">
      <c r="D931" s="83"/>
    </row>
    <row r="932" spans="4:4" x14ac:dyDescent="0.3">
      <c r="D932" s="83"/>
    </row>
    <row r="933" spans="4:4" x14ac:dyDescent="0.3">
      <c r="D933" s="83"/>
    </row>
    <row r="934" spans="4:4" x14ac:dyDescent="0.3">
      <c r="D934" s="83"/>
    </row>
    <row r="935" spans="4:4" x14ac:dyDescent="0.3">
      <c r="D935" s="83"/>
    </row>
    <row r="936" spans="4:4" x14ac:dyDescent="0.3">
      <c r="D936" s="83"/>
    </row>
    <row r="937" spans="4:4" x14ac:dyDescent="0.3">
      <c r="D937" s="83"/>
    </row>
    <row r="938" spans="4:4" x14ac:dyDescent="0.3">
      <c r="D938" s="83"/>
    </row>
    <row r="939" spans="4:4" x14ac:dyDescent="0.3">
      <c r="D939" s="83"/>
    </row>
    <row r="940" spans="4:4" x14ac:dyDescent="0.3">
      <c r="D940" s="83"/>
    </row>
    <row r="941" spans="4:4" x14ac:dyDescent="0.3">
      <c r="D941" s="83"/>
    </row>
    <row r="942" spans="4:4" x14ac:dyDescent="0.3">
      <c r="D942" s="83"/>
    </row>
    <row r="943" spans="4:4" x14ac:dyDescent="0.3">
      <c r="D943" s="83"/>
    </row>
    <row r="944" spans="4:4" x14ac:dyDescent="0.3">
      <c r="D944" s="83"/>
    </row>
    <row r="945" spans="4:4" x14ac:dyDescent="0.3">
      <c r="D945" s="83"/>
    </row>
    <row r="946" spans="4:4" x14ac:dyDescent="0.3">
      <c r="D946" s="83"/>
    </row>
    <row r="947" spans="4:4" x14ac:dyDescent="0.3">
      <c r="D947" s="83"/>
    </row>
    <row r="948" spans="4:4" x14ac:dyDescent="0.3">
      <c r="D948" s="83"/>
    </row>
    <row r="949" spans="4:4" x14ac:dyDescent="0.3">
      <c r="D949" s="83"/>
    </row>
    <row r="950" spans="4:4" x14ac:dyDescent="0.3">
      <c r="D950" s="83"/>
    </row>
    <row r="951" spans="4:4" x14ac:dyDescent="0.3">
      <c r="D951" s="83"/>
    </row>
    <row r="952" spans="4:4" x14ac:dyDescent="0.3">
      <c r="D952" s="83"/>
    </row>
    <row r="953" spans="4:4" x14ac:dyDescent="0.3">
      <c r="D953" s="83"/>
    </row>
    <row r="954" spans="4:4" x14ac:dyDescent="0.3">
      <c r="D954" s="83"/>
    </row>
    <row r="955" spans="4:4" x14ac:dyDescent="0.3">
      <c r="D955" s="83"/>
    </row>
    <row r="956" spans="4:4" x14ac:dyDescent="0.3">
      <c r="D956" s="83"/>
    </row>
    <row r="957" spans="4:4" x14ac:dyDescent="0.3">
      <c r="D957" s="83"/>
    </row>
    <row r="958" spans="4:4" x14ac:dyDescent="0.3">
      <c r="D958" s="83"/>
    </row>
    <row r="959" spans="4:4" x14ac:dyDescent="0.3">
      <c r="D959" s="83"/>
    </row>
    <row r="960" spans="4:4" x14ac:dyDescent="0.3">
      <c r="D960" s="83"/>
    </row>
    <row r="961" spans="4:4" x14ac:dyDescent="0.3">
      <c r="D961" s="83"/>
    </row>
    <row r="962" spans="4:4" x14ac:dyDescent="0.3">
      <c r="D962" s="83"/>
    </row>
    <row r="963" spans="4:4" x14ac:dyDescent="0.3">
      <c r="D963" s="83"/>
    </row>
    <row r="964" spans="4:4" x14ac:dyDescent="0.3">
      <c r="D964" s="83"/>
    </row>
    <row r="965" spans="4:4" x14ac:dyDescent="0.3">
      <c r="D965" s="83"/>
    </row>
    <row r="966" spans="4:4" x14ac:dyDescent="0.3">
      <c r="D966" s="83"/>
    </row>
    <row r="967" spans="4:4" x14ac:dyDescent="0.3">
      <c r="D967" s="83"/>
    </row>
    <row r="968" spans="4:4" x14ac:dyDescent="0.3">
      <c r="D968" s="83"/>
    </row>
    <row r="969" spans="4:4" x14ac:dyDescent="0.3">
      <c r="D969" s="83"/>
    </row>
    <row r="970" spans="4:4" x14ac:dyDescent="0.3">
      <c r="D970" s="83"/>
    </row>
    <row r="971" spans="4:4" x14ac:dyDescent="0.3">
      <c r="D971" s="83"/>
    </row>
    <row r="972" spans="4:4" x14ac:dyDescent="0.3">
      <c r="D972" s="83"/>
    </row>
    <row r="973" spans="4:4" x14ac:dyDescent="0.3">
      <c r="D973" s="83"/>
    </row>
    <row r="974" spans="4:4" x14ac:dyDescent="0.3">
      <c r="D974" s="83"/>
    </row>
    <row r="975" spans="4:4" x14ac:dyDescent="0.3">
      <c r="D975" s="83"/>
    </row>
    <row r="976" spans="4:4" x14ac:dyDescent="0.3">
      <c r="D976" s="83"/>
    </row>
    <row r="977" spans="4:4" x14ac:dyDescent="0.3">
      <c r="D977" s="83"/>
    </row>
    <row r="978" spans="4:4" x14ac:dyDescent="0.3">
      <c r="D978" s="83"/>
    </row>
    <row r="979" spans="4:4" x14ac:dyDescent="0.3">
      <c r="D979" s="83"/>
    </row>
    <row r="980" spans="4:4" x14ac:dyDescent="0.3">
      <c r="D980" s="83"/>
    </row>
    <row r="981" spans="4:4" x14ac:dyDescent="0.3">
      <c r="D981" s="83"/>
    </row>
    <row r="982" spans="4:4" x14ac:dyDescent="0.3">
      <c r="D982" s="83"/>
    </row>
    <row r="983" spans="4:4" x14ac:dyDescent="0.3">
      <c r="D983" s="83"/>
    </row>
    <row r="984" spans="4:4" x14ac:dyDescent="0.3">
      <c r="D984" s="83"/>
    </row>
    <row r="985" spans="4:4" x14ac:dyDescent="0.3">
      <c r="D985" s="83"/>
    </row>
    <row r="986" spans="4:4" x14ac:dyDescent="0.3">
      <c r="D986" s="83"/>
    </row>
    <row r="987" spans="4:4" x14ac:dyDescent="0.3">
      <c r="D987" s="83"/>
    </row>
    <row r="988" spans="4:4" x14ac:dyDescent="0.3">
      <c r="D988" s="83"/>
    </row>
    <row r="989" spans="4:4" x14ac:dyDescent="0.3">
      <c r="D989" s="83"/>
    </row>
    <row r="990" spans="4:4" x14ac:dyDescent="0.3">
      <c r="D990" s="83"/>
    </row>
    <row r="991" spans="4:4" x14ac:dyDescent="0.3">
      <c r="D991" s="83"/>
    </row>
    <row r="992" spans="4:4" x14ac:dyDescent="0.3">
      <c r="D992" s="83"/>
    </row>
    <row r="993" spans="4:4" x14ac:dyDescent="0.3">
      <c r="D993" s="83"/>
    </row>
    <row r="994" spans="4:4" x14ac:dyDescent="0.3">
      <c r="D994" s="83"/>
    </row>
    <row r="995" spans="4:4" x14ac:dyDescent="0.3">
      <c r="D995" s="83"/>
    </row>
    <row r="996" spans="4:4" x14ac:dyDescent="0.3">
      <c r="D996" s="83"/>
    </row>
    <row r="997" spans="4:4" x14ac:dyDescent="0.3">
      <c r="D997" s="83"/>
    </row>
    <row r="998" spans="4:4" x14ac:dyDescent="0.3">
      <c r="D998" s="83"/>
    </row>
    <row r="999" spans="4:4" x14ac:dyDescent="0.3">
      <c r="D999" s="83"/>
    </row>
    <row r="1000" spans="4:4" x14ac:dyDescent="0.3">
      <c r="D1000" s="83"/>
    </row>
    <row r="1001" spans="4:4" x14ac:dyDescent="0.3">
      <c r="D1001" s="83"/>
    </row>
    <row r="1002" spans="4:4" x14ac:dyDescent="0.3">
      <c r="D1002" s="83"/>
    </row>
    <row r="1003" spans="4:4" x14ac:dyDescent="0.3">
      <c r="D1003" s="83"/>
    </row>
    <row r="1004" spans="4:4" x14ac:dyDescent="0.3">
      <c r="D1004" s="83"/>
    </row>
    <row r="1005" spans="4:4" x14ac:dyDescent="0.3">
      <c r="D1005" s="83"/>
    </row>
    <row r="1006" spans="4:4" x14ac:dyDescent="0.3">
      <c r="D1006" s="83"/>
    </row>
    <row r="1007" spans="4:4" x14ac:dyDescent="0.3">
      <c r="D1007" s="83"/>
    </row>
    <row r="1008" spans="4:4" x14ac:dyDescent="0.3">
      <c r="D1008" s="83"/>
    </row>
    <row r="1009" spans="4:4" x14ac:dyDescent="0.3">
      <c r="D1009" s="83"/>
    </row>
    <row r="1010" spans="4:4" x14ac:dyDescent="0.3">
      <c r="D1010" s="83"/>
    </row>
    <row r="1011" spans="4:4" x14ac:dyDescent="0.3">
      <c r="D1011" s="83"/>
    </row>
    <row r="1012" spans="4:4" x14ac:dyDescent="0.3">
      <c r="D1012" s="83"/>
    </row>
    <row r="1013" spans="4:4" x14ac:dyDescent="0.3">
      <c r="D1013" s="83"/>
    </row>
    <row r="1014" spans="4:4" x14ac:dyDescent="0.3">
      <c r="D1014" s="83"/>
    </row>
    <row r="1015" spans="4:4" x14ac:dyDescent="0.3">
      <c r="D1015" s="83"/>
    </row>
    <row r="1016" spans="4:4" x14ac:dyDescent="0.3">
      <c r="D1016" s="83"/>
    </row>
    <row r="1017" spans="4:4" x14ac:dyDescent="0.3">
      <c r="D1017" s="83"/>
    </row>
    <row r="1018" spans="4:4" x14ac:dyDescent="0.3">
      <c r="D1018" s="83"/>
    </row>
    <row r="1019" spans="4:4" x14ac:dyDescent="0.3">
      <c r="D1019" s="83"/>
    </row>
    <row r="1020" spans="4:4" x14ac:dyDescent="0.3">
      <c r="D1020" s="83"/>
    </row>
    <row r="1021" spans="4:4" x14ac:dyDescent="0.3">
      <c r="D1021" s="83"/>
    </row>
    <row r="1022" spans="4:4" x14ac:dyDescent="0.3">
      <c r="D1022" s="83"/>
    </row>
    <row r="1023" spans="4:4" x14ac:dyDescent="0.3">
      <c r="D1023" s="83"/>
    </row>
    <row r="1024" spans="4:4" x14ac:dyDescent="0.3">
      <c r="D1024" s="83"/>
    </row>
    <row r="1025" spans="4:4" x14ac:dyDescent="0.3">
      <c r="D1025" s="83"/>
    </row>
    <row r="1026" spans="4:4" x14ac:dyDescent="0.3">
      <c r="D1026" s="83"/>
    </row>
    <row r="1027" spans="4:4" x14ac:dyDescent="0.3">
      <c r="D1027" s="83"/>
    </row>
    <row r="1028" spans="4:4" x14ac:dyDescent="0.3">
      <c r="D1028" s="83"/>
    </row>
    <row r="1029" spans="4:4" x14ac:dyDescent="0.3">
      <c r="D1029" s="83"/>
    </row>
    <row r="1030" spans="4:4" x14ac:dyDescent="0.3">
      <c r="D1030" s="83"/>
    </row>
    <row r="1031" spans="4:4" x14ac:dyDescent="0.3">
      <c r="D1031" s="83"/>
    </row>
    <row r="1032" spans="4:4" x14ac:dyDescent="0.3">
      <c r="D1032" s="83"/>
    </row>
    <row r="1033" spans="4:4" x14ac:dyDescent="0.3">
      <c r="D1033" s="83"/>
    </row>
    <row r="1034" spans="4:4" x14ac:dyDescent="0.3">
      <c r="D1034" s="83"/>
    </row>
    <row r="1035" spans="4:4" x14ac:dyDescent="0.3">
      <c r="D1035" s="83"/>
    </row>
    <row r="1036" spans="4:4" x14ac:dyDescent="0.3">
      <c r="D1036" s="83"/>
    </row>
    <row r="1037" spans="4:4" x14ac:dyDescent="0.3">
      <c r="D1037" s="83"/>
    </row>
    <row r="1038" spans="4:4" x14ac:dyDescent="0.3">
      <c r="D1038" s="83"/>
    </row>
    <row r="1039" spans="4:4" x14ac:dyDescent="0.3">
      <c r="D1039" s="83"/>
    </row>
    <row r="1040" spans="4:4" x14ac:dyDescent="0.3">
      <c r="D1040" s="83"/>
    </row>
    <row r="1041" spans="4:4" x14ac:dyDescent="0.3">
      <c r="D1041" s="83"/>
    </row>
    <row r="1042" spans="4:4" x14ac:dyDescent="0.3">
      <c r="D1042" s="83"/>
    </row>
    <row r="1043" spans="4:4" x14ac:dyDescent="0.3">
      <c r="D1043" s="83"/>
    </row>
    <row r="1044" spans="4:4" x14ac:dyDescent="0.3">
      <c r="D1044" s="83"/>
    </row>
    <row r="1045" spans="4:4" x14ac:dyDescent="0.3">
      <c r="D1045" s="83"/>
    </row>
    <row r="1046" spans="4:4" x14ac:dyDescent="0.3">
      <c r="D1046" s="83"/>
    </row>
    <row r="1047" spans="4:4" x14ac:dyDescent="0.3">
      <c r="D1047" s="83"/>
    </row>
    <row r="1048" spans="4:4" x14ac:dyDescent="0.3">
      <c r="D1048" s="83"/>
    </row>
    <row r="1049" spans="4:4" x14ac:dyDescent="0.3">
      <c r="D1049" s="83"/>
    </row>
    <row r="1050" spans="4:4" x14ac:dyDescent="0.3">
      <c r="D1050" s="83"/>
    </row>
    <row r="1051" spans="4:4" x14ac:dyDescent="0.3">
      <c r="D1051" s="83"/>
    </row>
    <row r="1052" spans="4:4" x14ac:dyDescent="0.3">
      <c r="D1052" s="83"/>
    </row>
    <row r="1053" spans="4:4" x14ac:dyDescent="0.3">
      <c r="D1053" s="83"/>
    </row>
    <row r="1054" spans="4:4" x14ac:dyDescent="0.3">
      <c r="D1054" s="83"/>
    </row>
    <row r="1055" spans="4:4" x14ac:dyDescent="0.3">
      <c r="D1055" s="83"/>
    </row>
    <row r="1056" spans="4:4" x14ac:dyDescent="0.3">
      <c r="D1056" s="83"/>
    </row>
    <row r="1057" spans="4:4" x14ac:dyDescent="0.3">
      <c r="D1057" s="83"/>
    </row>
    <row r="1058" spans="4:4" x14ac:dyDescent="0.3">
      <c r="D1058" s="83"/>
    </row>
    <row r="1059" spans="4:4" x14ac:dyDescent="0.3">
      <c r="D1059" s="83"/>
    </row>
    <row r="1060" spans="4:4" x14ac:dyDescent="0.3">
      <c r="D1060" s="83"/>
    </row>
    <row r="1061" spans="4:4" x14ac:dyDescent="0.3">
      <c r="D1061" s="83"/>
    </row>
    <row r="1062" spans="4:4" x14ac:dyDescent="0.3">
      <c r="D1062" s="83"/>
    </row>
    <row r="1063" spans="4:4" x14ac:dyDescent="0.3">
      <c r="D1063" s="83"/>
    </row>
    <row r="1064" spans="4:4" x14ac:dyDescent="0.3">
      <c r="D1064" s="83"/>
    </row>
    <row r="1065" spans="4:4" x14ac:dyDescent="0.3">
      <c r="D1065" s="83"/>
    </row>
    <row r="1066" spans="4:4" x14ac:dyDescent="0.3">
      <c r="D1066" s="83"/>
    </row>
    <row r="1067" spans="4:4" x14ac:dyDescent="0.3">
      <c r="D1067" s="83"/>
    </row>
    <row r="1068" spans="4:4" x14ac:dyDescent="0.3">
      <c r="D1068" s="83"/>
    </row>
    <row r="1069" spans="4:4" x14ac:dyDescent="0.3">
      <c r="D1069" s="83"/>
    </row>
    <row r="1070" spans="4:4" x14ac:dyDescent="0.3">
      <c r="D1070" s="83"/>
    </row>
    <row r="1071" spans="4:4" x14ac:dyDescent="0.3">
      <c r="D1071" s="83"/>
    </row>
    <row r="1072" spans="4:4" x14ac:dyDescent="0.3">
      <c r="D1072" s="83"/>
    </row>
    <row r="1073" spans="4:4" x14ac:dyDescent="0.3">
      <c r="D1073" s="83"/>
    </row>
    <row r="1074" spans="4:4" x14ac:dyDescent="0.3">
      <c r="D1074" s="83"/>
    </row>
    <row r="1075" spans="4:4" x14ac:dyDescent="0.3">
      <c r="D1075" s="83"/>
    </row>
    <row r="1076" spans="4:4" x14ac:dyDescent="0.3">
      <c r="D1076" s="83"/>
    </row>
    <row r="1077" spans="4:4" x14ac:dyDescent="0.3">
      <c r="D1077" s="83"/>
    </row>
    <row r="1078" spans="4:4" x14ac:dyDescent="0.3">
      <c r="D1078" s="83"/>
    </row>
    <row r="1079" spans="4:4" x14ac:dyDescent="0.3">
      <c r="D1079" s="83"/>
    </row>
    <row r="1080" spans="4:4" x14ac:dyDescent="0.3">
      <c r="D1080" s="83"/>
    </row>
    <row r="1081" spans="4:4" x14ac:dyDescent="0.3">
      <c r="D1081" s="83"/>
    </row>
    <row r="1082" spans="4:4" x14ac:dyDescent="0.3">
      <c r="D1082" s="83"/>
    </row>
    <row r="1083" spans="4:4" x14ac:dyDescent="0.3">
      <c r="D1083" s="83"/>
    </row>
    <row r="1084" spans="4:4" x14ac:dyDescent="0.3">
      <c r="D1084" s="83"/>
    </row>
    <row r="1085" spans="4:4" x14ac:dyDescent="0.3">
      <c r="D1085" s="83"/>
    </row>
    <row r="1086" spans="4:4" x14ac:dyDescent="0.3">
      <c r="D1086" s="83"/>
    </row>
    <row r="1087" spans="4:4" x14ac:dyDescent="0.3">
      <c r="D1087" s="83"/>
    </row>
    <row r="1088" spans="4:4" x14ac:dyDescent="0.3">
      <c r="D1088" s="83"/>
    </row>
    <row r="1089" spans="4:4" x14ac:dyDescent="0.3">
      <c r="D1089" s="83"/>
    </row>
    <row r="1090" spans="4:4" x14ac:dyDescent="0.3">
      <c r="D1090" s="83"/>
    </row>
    <row r="1091" spans="4:4" x14ac:dyDescent="0.3">
      <c r="D1091" s="83"/>
    </row>
    <row r="1092" spans="4:4" x14ac:dyDescent="0.3">
      <c r="D1092" s="83"/>
    </row>
    <row r="1093" spans="4:4" x14ac:dyDescent="0.3">
      <c r="D1093" s="83"/>
    </row>
    <row r="1094" spans="4:4" x14ac:dyDescent="0.3">
      <c r="D1094" s="83"/>
    </row>
    <row r="1095" spans="4:4" x14ac:dyDescent="0.3">
      <c r="D1095" s="83"/>
    </row>
    <row r="1096" spans="4:4" x14ac:dyDescent="0.3">
      <c r="D1096" s="83"/>
    </row>
    <row r="1097" spans="4:4" x14ac:dyDescent="0.3">
      <c r="D1097" s="83"/>
    </row>
    <row r="1098" spans="4:4" x14ac:dyDescent="0.3">
      <c r="D1098" s="83"/>
    </row>
    <row r="1099" spans="4:4" x14ac:dyDescent="0.3">
      <c r="D1099" s="83"/>
    </row>
    <row r="1100" spans="4:4" x14ac:dyDescent="0.3">
      <c r="D1100" s="83"/>
    </row>
    <row r="1101" spans="4:4" x14ac:dyDescent="0.3">
      <c r="D1101" s="83"/>
    </row>
    <row r="1102" spans="4:4" x14ac:dyDescent="0.3">
      <c r="D1102" s="83"/>
    </row>
    <row r="1103" spans="4:4" x14ac:dyDescent="0.3">
      <c r="D1103" s="83"/>
    </row>
    <row r="1104" spans="4:4" x14ac:dyDescent="0.3">
      <c r="D1104" s="83"/>
    </row>
    <row r="1105" spans="4:4" x14ac:dyDescent="0.3">
      <c r="D1105" s="83"/>
    </row>
    <row r="1106" spans="4:4" x14ac:dyDescent="0.3">
      <c r="D1106" s="83"/>
    </row>
    <row r="1107" spans="4:4" x14ac:dyDescent="0.3">
      <c r="D1107" s="83"/>
    </row>
    <row r="1108" spans="4:4" x14ac:dyDescent="0.3">
      <c r="D1108" s="83"/>
    </row>
    <row r="1109" spans="4:4" x14ac:dyDescent="0.3">
      <c r="D1109" s="83"/>
    </row>
    <row r="1110" spans="4:4" x14ac:dyDescent="0.3">
      <c r="D1110" s="83"/>
    </row>
    <row r="1111" spans="4:4" x14ac:dyDescent="0.3">
      <c r="D1111" s="83"/>
    </row>
    <row r="1112" spans="4:4" x14ac:dyDescent="0.3">
      <c r="D1112" s="83"/>
    </row>
    <row r="1113" spans="4:4" x14ac:dyDescent="0.3">
      <c r="D1113" s="83"/>
    </row>
    <row r="1114" spans="4:4" x14ac:dyDescent="0.3">
      <c r="D1114" s="83"/>
    </row>
    <row r="1115" spans="4:4" x14ac:dyDescent="0.3">
      <c r="D1115" s="83"/>
    </row>
    <row r="1116" spans="4:4" x14ac:dyDescent="0.3">
      <c r="D1116" s="83"/>
    </row>
    <row r="1117" spans="4:4" x14ac:dyDescent="0.3">
      <c r="D1117" s="83"/>
    </row>
    <row r="1118" spans="4:4" x14ac:dyDescent="0.3">
      <c r="D1118" s="83"/>
    </row>
    <row r="1119" spans="4:4" x14ac:dyDescent="0.3">
      <c r="D1119" s="83"/>
    </row>
    <row r="1120" spans="4:4" x14ac:dyDescent="0.3">
      <c r="D1120" s="83"/>
    </row>
    <row r="1121" spans="4:4" x14ac:dyDescent="0.3">
      <c r="D1121" s="83"/>
    </row>
    <row r="1122" spans="4:4" x14ac:dyDescent="0.3">
      <c r="D1122" s="83"/>
    </row>
    <row r="1123" spans="4:4" x14ac:dyDescent="0.3">
      <c r="D1123" s="83"/>
    </row>
    <row r="1124" spans="4:4" x14ac:dyDescent="0.3">
      <c r="D1124" s="83"/>
    </row>
    <row r="1125" spans="4:4" x14ac:dyDescent="0.3">
      <c r="D1125" s="83"/>
    </row>
    <row r="1126" spans="4:4" x14ac:dyDescent="0.3">
      <c r="D1126" s="83"/>
    </row>
    <row r="1127" spans="4:4" x14ac:dyDescent="0.3">
      <c r="D1127" s="83"/>
    </row>
    <row r="1128" spans="4:4" x14ac:dyDescent="0.3">
      <c r="D1128" s="83"/>
    </row>
    <row r="1129" spans="4:4" x14ac:dyDescent="0.3">
      <c r="D1129" s="83"/>
    </row>
    <row r="1130" spans="4:4" x14ac:dyDescent="0.3">
      <c r="D1130" s="83"/>
    </row>
    <row r="1131" spans="4:4" x14ac:dyDescent="0.3">
      <c r="D1131" s="83"/>
    </row>
    <row r="1132" spans="4:4" x14ac:dyDescent="0.3">
      <c r="D1132" s="83"/>
    </row>
    <row r="1133" spans="4:4" x14ac:dyDescent="0.3">
      <c r="D1133" s="83"/>
    </row>
    <row r="1134" spans="4:4" x14ac:dyDescent="0.3">
      <c r="D1134" s="83"/>
    </row>
    <row r="1135" spans="4:4" x14ac:dyDescent="0.3">
      <c r="D1135" s="83"/>
    </row>
    <row r="1136" spans="4:4" x14ac:dyDescent="0.3">
      <c r="D1136" s="83"/>
    </row>
    <row r="1137" spans="4:4" x14ac:dyDescent="0.3">
      <c r="D1137" s="83"/>
    </row>
    <row r="1138" spans="4:4" x14ac:dyDescent="0.3">
      <c r="D1138" s="83"/>
    </row>
    <row r="1139" spans="4:4" x14ac:dyDescent="0.3">
      <c r="D1139" s="83"/>
    </row>
    <row r="1140" spans="4:4" x14ac:dyDescent="0.3">
      <c r="D1140" s="83"/>
    </row>
    <row r="1141" spans="4:4" x14ac:dyDescent="0.3">
      <c r="D1141" s="83"/>
    </row>
    <row r="1142" spans="4:4" x14ac:dyDescent="0.3">
      <c r="D1142" s="83"/>
    </row>
    <row r="1143" spans="4:4" x14ac:dyDescent="0.3">
      <c r="D1143" s="83"/>
    </row>
    <row r="1144" spans="4:4" x14ac:dyDescent="0.3">
      <c r="D1144" s="83"/>
    </row>
    <row r="1145" spans="4:4" x14ac:dyDescent="0.3">
      <c r="D1145" s="83"/>
    </row>
    <row r="1146" spans="4:4" x14ac:dyDescent="0.3">
      <c r="D1146" s="83"/>
    </row>
    <row r="1147" spans="4:4" x14ac:dyDescent="0.3">
      <c r="D1147" s="83"/>
    </row>
    <row r="1148" spans="4:4" x14ac:dyDescent="0.3">
      <c r="D1148" s="83"/>
    </row>
    <row r="1149" spans="4:4" x14ac:dyDescent="0.3">
      <c r="D1149" s="83"/>
    </row>
    <row r="1150" spans="4:4" x14ac:dyDescent="0.3">
      <c r="D1150" s="83"/>
    </row>
    <row r="1151" spans="4:4" x14ac:dyDescent="0.3">
      <c r="D1151" s="83"/>
    </row>
    <row r="1152" spans="4:4" x14ac:dyDescent="0.3">
      <c r="D1152" s="83"/>
    </row>
    <row r="1153" spans="4:4" x14ac:dyDescent="0.3">
      <c r="D1153" s="83"/>
    </row>
    <row r="1154" spans="4:4" x14ac:dyDescent="0.3">
      <c r="D1154" s="83"/>
    </row>
    <row r="1155" spans="4:4" x14ac:dyDescent="0.3">
      <c r="D1155" s="83"/>
    </row>
    <row r="1156" spans="4:4" x14ac:dyDescent="0.3">
      <c r="D1156" s="83"/>
    </row>
    <row r="1157" spans="4:4" x14ac:dyDescent="0.3">
      <c r="D1157" s="83"/>
    </row>
    <row r="1158" spans="4:4" x14ac:dyDescent="0.3">
      <c r="D1158" s="83"/>
    </row>
    <row r="1159" spans="4:4" x14ac:dyDescent="0.3">
      <c r="D1159" s="83"/>
    </row>
    <row r="1160" spans="4:4" x14ac:dyDescent="0.3">
      <c r="D1160" s="83"/>
    </row>
    <row r="1161" spans="4:4" x14ac:dyDescent="0.3">
      <c r="D1161" s="83"/>
    </row>
    <row r="1162" spans="4:4" x14ac:dyDescent="0.3">
      <c r="D1162" s="83"/>
    </row>
    <row r="1163" spans="4:4" x14ac:dyDescent="0.3">
      <c r="D1163" s="83"/>
    </row>
    <row r="1164" spans="4:4" x14ac:dyDescent="0.3">
      <c r="D1164" s="83"/>
    </row>
    <row r="1165" spans="4:4" x14ac:dyDescent="0.3">
      <c r="D1165" s="83"/>
    </row>
    <row r="1166" spans="4:4" x14ac:dyDescent="0.3">
      <c r="D1166" s="83"/>
    </row>
    <row r="1167" spans="4:4" x14ac:dyDescent="0.3">
      <c r="D1167" s="83"/>
    </row>
    <row r="1168" spans="4:4" x14ac:dyDescent="0.3">
      <c r="D1168" s="83"/>
    </row>
    <row r="1169" spans="4:4" x14ac:dyDescent="0.3">
      <c r="D1169" s="83"/>
    </row>
    <row r="1170" spans="4:4" x14ac:dyDescent="0.3">
      <c r="D1170" s="83"/>
    </row>
    <row r="1171" spans="4:4" x14ac:dyDescent="0.3">
      <c r="D1171" s="83"/>
    </row>
    <row r="1172" spans="4:4" x14ac:dyDescent="0.3">
      <c r="D1172" s="83"/>
    </row>
    <row r="1173" spans="4:4" x14ac:dyDescent="0.3">
      <c r="D1173" s="83"/>
    </row>
    <row r="1174" spans="4:4" x14ac:dyDescent="0.3">
      <c r="D1174" s="83"/>
    </row>
    <row r="1175" spans="4:4" x14ac:dyDescent="0.3">
      <c r="D1175" s="83"/>
    </row>
    <row r="1176" spans="4:4" x14ac:dyDescent="0.3">
      <c r="D1176" s="83"/>
    </row>
    <row r="1177" spans="4:4" x14ac:dyDescent="0.3">
      <c r="D1177" s="83"/>
    </row>
    <row r="1178" spans="4:4" x14ac:dyDescent="0.3">
      <c r="D1178" s="83"/>
    </row>
    <row r="1179" spans="4:4" x14ac:dyDescent="0.3">
      <c r="D1179" s="83"/>
    </row>
    <row r="1180" spans="4:4" x14ac:dyDescent="0.3">
      <c r="D1180" s="83"/>
    </row>
    <row r="1181" spans="4:4" x14ac:dyDescent="0.3">
      <c r="D1181" s="83"/>
    </row>
    <row r="1182" spans="4:4" x14ac:dyDescent="0.3">
      <c r="D1182" s="83"/>
    </row>
    <row r="1183" spans="4:4" x14ac:dyDescent="0.3">
      <c r="D1183" s="83"/>
    </row>
    <row r="1184" spans="4:4" x14ac:dyDescent="0.3">
      <c r="D1184" s="83"/>
    </row>
    <row r="1185" spans="4:4" x14ac:dyDescent="0.3">
      <c r="D1185" s="83"/>
    </row>
    <row r="1186" spans="4:4" x14ac:dyDescent="0.3">
      <c r="D1186" s="83"/>
    </row>
    <row r="1187" spans="4:4" x14ac:dyDescent="0.3">
      <c r="D1187" s="83"/>
    </row>
    <row r="1188" spans="4:4" x14ac:dyDescent="0.3">
      <c r="D1188" s="83"/>
    </row>
    <row r="1189" spans="4:4" x14ac:dyDescent="0.3">
      <c r="D1189" s="83"/>
    </row>
    <row r="1190" spans="4:4" x14ac:dyDescent="0.3">
      <c r="D1190" s="83"/>
    </row>
    <row r="1191" spans="4:4" x14ac:dyDescent="0.3">
      <c r="D1191" s="83"/>
    </row>
    <row r="1192" spans="4:4" x14ac:dyDescent="0.3">
      <c r="D1192" s="83"/>
    </row>
    <row r="1193" spans="4:4" x14ac:dyDescent="0.3">
      <c r="D1193" s="83"/>
    </row>
    <row r="1194" spans="4:4" x14ac:dyDescent="0.3">
      <c r="D1194" s="83"/>
    </row>
    <row r="1195" spans="4:4" x14ac:dyDescent="0.3">
      <c r="D1195" s="83"/>
    </row>
    <row r="1196" spans="4:4" x14ac:dyDescent="0.3">
      <c r="D1196" s="83"/>
    </row>
    <row r="1197" spans="4:4" x14ac:dyDescent="0.3">
      <c r="D1197" s="83"/>
    </row>
    <row r="1198" spans="4:4" x14ac:dyDescent="0.3">
      <c r="D1198" s="83"/>
    </row>
    <row r="1199" spans="4:4" x14ac:dyDescent="0.3">
      <c r="D1199" s="83"/>
    </row>
    <row r="1200" spans="4:4" x14ac:dyDescent="0.3">
      <c r="D1200" s="83"/>
    </row>
    <row r="1201" spans="4:4" x14ac:dyDescent="0.3">
      <c r="D1201" s="83"/>
    </row>
    <row r="1202" spans="4:4" x14ac:dyDescent="0.3">
      <c r="D1202" s="83"/>
    </row>
    <row r="1203" spans="4:4" x14ac:dyDescent="0.3">
      <c r="D1203" s="83"/>
    </row>
    <row r="1204" spans="4:4" x14ac:dyDescent="0.3">
      <c r="D1204" s="83"/>
    </row>
    <row r="1205" spans="4:4" x14ac:dyDescent="0.3">
      <c r="D1205" s="83"/>
    </row>
    <row r="1206" spans="4:4" x14ac:dyDescent="0.3">
      <c r="D1206" s="83"/>
    </row>
    <row r="1207" spans="4:4" x14ac:dyDescent="0.3">
      <c r="D1207" s="83"/>
    </row>
    <row r="1208" spans="4:4" x14ac:dyDescent="0.3">
      <c r="D1208" s="83"/>
    </row>
    <row r="1209" spans="4:4" x14ac:dyDescent="0.3">
      <c r="D1209" s="83"/>
    </row>
    <row r="1210" spans="4:4" x14ac:dyDescent="0.3">
      <c r="D1210" s="83"/>
    </row>
    <row r="1211" spans="4:4" x14ac:dyDescent="0.3">
      <c r="D1211" s="83"/>
    </row>
    <row r="1212" spans="4:4" x14ac:dyDescent="0.3">
      <c r="D1212" s="83"/>
    </row>
    <row r="1213" spans="4:4" x14ac:dyDescent="0.3">
      <c r="D1213" s="83"/>
    </row>
    <row r="1214" spans="4:4" x14ac:dyDescent="0.3">
      <c r="D1214" s="83"/>
    </row>
    <row r="1215" spans="4:4" x14ac:dyDescent="0.3">
      <c r="D1215" s="83"/>
    </row>
    <row r="1216" spans="4:4" x14ac:dyDescent="0.3">
      <c r="D1216" s="83"/>
    </row>
    <row r="1217" spans="4:4" x14ac:dyDescent="0.3">
      <c r="D1217" s="83"/>
    </row>
    <row r="1218" spans="4:4" x14ac:dyDescent="0.3">
      <c r="D1218" s="83"/>
    </row>
    <row r="1219" spans="4:4" x14ac:dyDescent="0.3">
      <c r="D1219" s="83"/>
    </row>
    <row r="1220" spans="4:4" x14ac:dyDescent="0.3">
      <c r="D1220" s="83"/>
    </row>
    <row r="1221" spans="4:4" x14ac:dyDescent="0.3">
      <c r="D1221" s="83"/>
    </row>
    <row r="1222" spans="4:4" x14ac:dyDescent="0.3">
      <c r="D1222" s="83"/>
    </row>
    <row r="1223" spans="4:4" x14ac:dyDescent="0.3">
      <c r="D1223" s="83"/>
    </row>
    <row r="1224" spans="4:4" x14ac:dyDescent="0.3">
      <c r="D1224" s="83"/>
    </row>
    <row r="1225" spans="4:4" x14ac:dyDescent="0.3">
      <c r="D1225" s="83"/>
    </row>
    <row r="1226" spans="4:4" x14ac:dyDescent="0.3">
      <c r="D1226" s="83"/>
    </row>
    <row r="1227" spans="4:4" x14ac:dyDescent="0.3">
      <c r="D1227" s="83"/>
    </row>
    <row r="1228" spans="4:4" x14ac:dyDescent="0.3">
      <c r="D1228" s="83"/>
    </row>
    <row r="1229" spans="4:4" x14ac:dyDescent="0.3">
      <c r="D1229" s="83"/>
    </row>
    <row r="1230" spans="4:4" x14ac:dyDescent="0.3">
      <c r="D1230" s="83"/>
    </row>
    <row r="1231" spans="4:4" x14ac:dyDescent="0.3">
      <c r="D1231" s="83"/>
    </row>
    <row r="1232" spans="4:4" x14ac:dyDescent="0.3">
      <c r="D1232" s="83"/>
    </row>
    <row r="1233" spans="4:4" x14ac:dyDescent="0.3">
      <c r="D1233" s="83"/>
    </row>
    <row r="1234" spans="4:4" x14ac:dyDescent="0.3">
      <c r="D1234" s="83"/>
    </row>
    <row r="1235" spans="4:4" x14ac:dyDescent="0.3">
      <c r="D1235" s="83"/>
    </row>
    <row r="1236" spans="4:4" x14ac:dyDescent="0.3">
      <c r="D1236" s="83"/>
    </row>
    <row r="1237" spans="4:4" x14ac:dyDescent="0.3">
      <c r="D1237" s="83"/>
    </row>
    <row r="1238" spans="4:4" x14ac:dyDescent="0.3">
      <c r="D1238" s="83"/>
    </row>
    <row r="1239" spans="4:4" x14ac:dyDescent="0.3">
      <c r="D1239" s="83"/>
    </row>
    <row r="1240" spans="4:4" x14ac:dyDescent="0.3">
      <c r="D1240" s="83"/>
    </row>
    <row r="1241" spans="4:4" x14ac:dyDescent="0.3">
      <c r="D1241" s="83"/>
    </row>
    <row r="1242" spans="4:4" x14ac:dyDescent="0.3">
      <c r="D1242" s="83"/>
    </row>
    <row r="1243" spans="4:4" x14ac:dyDescent="0.3">
      <c r="D1243" s="83"/>
    </row>
    <row r="1244" spans="4:4" x14ac:dyDescent="0.3">
      <c r="D1244" s="83"/>
    </row>
    <row r="1245" spans="4:4" x14ac:dyDescent="0.3">
      <c r="D1245" s="83"/>
    </row>
    <row r="1246" spans="4:4" x14ac:dyDescent="0.3">
      <c r="D1246" s="83"/>
    </row>
    <row r="1247" spans="4:4" x14ac:dyDescent="0.3">
      <c r="D1247" s="83"/>
    </row>
    <row r="1248" spans="4:4" x14ac:dyDescent="0.3">
      <c r="D1248" s="83"/>
    </row>
    <row r="1249" spans="4:4" x14ac:dyDescent="0.3">
      <c r="D1249" s="83"/>
    </row>
    <row r="1250" spans="4:4" x14ac:dyDescent="0.3">
      <c r="D1250" s="83"/>
    </row>
    <row r="1251" spans="4:4" x14ac:dyDescent="0.3">
      <c r="D1251" s="83"/>
    </row>
    <row r="1252" spans="4:4" x14ac:dyDescent="0.3">
      <c r="D1252" s="83"/>
    </row>
    <row r="1253" spans="4:4" x14ac:dyDescent="0.3">
      <c r="D1253" s="83"/>
    </row>
    <row r="1254" spans="4:4" x14ac:dyDescent="0.3">
      <c r="D1254" s="83"/>
    </row>
    <row r="1255" spans="4:4" x14ac:dyDescent="0.3">
      <c r="D1255" s="83"/>
    </row>
    <row r="1256" spans="4:4" x14ac:dyDescent="0.3">
      <c r="D1256" s="83"/>
    </row>
    <row r="1257" spans="4:4" x14ac:dyDescent="0.3">
      <c r="D1257" s="83"/>
    </row>
    <row r="1258" spans="4:4" x14ac:dyDescent="0.3">
      <c r="D1258" s="83"/>
    </row>
    <row r="1259" spans="4:4" x14ac:dyDescent="0.3">
      <c r="D1259" s="83"/>
    </row>
    <row r="1260" spans="4:4" x14ac:dyDescent="0.3">
      <c r="D1260" s="83"/>
    </row>
    <row r="1261" spans="4:4" x14ac:dyDescent="0.3">
      <c r="D1261" s="83"/>
    </row>
    <row r="1262" spans="4:4" x14ac:dyDescent="0.3">
      <c r="D1262" s="83"/>
    </row>
    <row r="1263" spans="4:4" x14ac:dyDescent="0.3">
      <c r="D1263" s="83"/>
    </row>
    <row r="1264" spans="4:4" x14ac:dyDescent="0.3">
      <c r="D1264" s="83"/>
    </row>
    <row r="1265" spans="4:4" x14ac:dyDescent="0.3">
      <c r="D1265" s="83"/>
    </row>
    <row r="1266" spans="4:4" x14ac:dyDescent="0.3">
      <c r="D1266" s="83"/>
    </row>
    <row r="1267" spans="4:4" x14ac:dyDescent="0.3">
      <c r="D1267" s="83"/>
    </row>
    <row r="1268" spans="4:4" x14ac:dyDescent="0.3">
      <c r="D1268" s="83"/>
    </row>
    <row r="1269" spans="4:4" x14ac:dyDescent="0.3">
      <c r="D1269" s="83"/>
    </row>
    <row r="1270" spans="4:4" x14ac:dyDescent="0.3">
      <c r="D1270" s="83"/>
    </row>
    <row r="1271" spans="4:4" x14ac:dyDescent="0.3">
      <c r="D1271" s="83"/>
    </row>
    <row r="1272" spans="4:4" x14ac:dyDescent="0.3">
      <c r="D1272" s="83"/>
    </row>
    <row r="1273" spans="4:4" x14ac:dyDescent="0.3">
      <c r="D1273" s="83"/>
    </row>
    <row r="1274" spans="4:4" x14ac:dyDescent="0.3">
      <c r="D1274" s="83"/>
    </row>
    <row r="1275" spans="4:4" x14ac:dyDescent="0.3">
      <c r="D1275" s="83"/>
    </row>
    <row r="1276" spans="4:4" x14ac:dyDescent="0.3">
      <c r="D1276" s="83"/>
    </row>
    <row r="1277" spans="4:4" x14ac:dyDescent="0.3">
      <c r="D1277" s="83"/>
    </row>
    <row r="1278" spans="4:4" x14ac:dyDescent="0.3">
      <c r="D1278" s="83"/>
    </row>
    <row r="1279" spans="4:4" x14ac:dyDescent="0.3">
      <c r="D1279" s="83"/>
    </row>
    <row r="1280" spans="4:4" x14ac:dyDescent="0.3">
      <c r="D1280" s="83"/>
    </row>
    <row r="1281" spans="4:4" x14ac:dyDescent="0.3">
      <c r="D1281" s="83"/>
    </row>
    <row r="1282" spans="4:4" x14ac:dyDescent="0.3">
      <c r="D1282" s="83"/>
    </row>
    <row r="1283" spans="4:4" x14ac:dyDescent="0.3">
      <c r="D1283" s="83"/>
    </row>
    <row r="1284" spans="4:4" x14ac:dyDescent="0.3">
      <c r="D1284" s="83"/>
    </row>
    <row r="1285" spans="4:4" x14ac:dyDescent="0.3">
      <c r="D1285" s="83"/>
    </row>
    <row r="1286" spans="4:4" x14ac:dyDescent="0.3">
      <c r="D1286" s="83"/>
    </row>
    <row r="1287" spans="4:4" x14ac:dyDescent="0.3">
      <c r="D1287" s="83"/>
    </row>
    <row r="1288" spans="4:4" x14ac:dyDescent="0.3">
      <c r="D1288" s="83"/>
    </row>
    <row r="1289" spans="4:4" x14ac:dyDescent="0.3">
      <c r="D1289" s="83"/>
    </row>
    <row r="1290" spans="4:4" x14ac:dyDescent="0.3">
      <c r="D1290" s="83"/>
    </row>
    <row r="1291" spans="4:4" x14ac:dyDescent="0.3">
      <c r="D1291" s="83"/>
    </row>
    <row r="1292" spans="4:4" x14ac:dyDescent="0.3">
      <c r="D1292" s="83"/>
    </row>
    <row r="1293" spans="4:4" x14ac:dyDescent="0.3">
      <c r="D1293" s="83"/>
    </row>
    <row r="1294" spans="4:4" x14ac:dyDescent="0.3">
      <c r="D1294" s="83"/>
    </row>
    <row r="1295" spans="4:4" x14ac:dyDescent="0.3">
      <c r="D1295" s="83"/>
    </row>
    <row r="1296" spans="4:4" x14ac:dyDescent="0.3">
      <c r="D1296" s="83"/>
    </row>
    <row r="1297" spans="4:4" x14ac:dyDescent="0.3">
      <c r="D1297" s="83"/>
    </row>
    <row r="1298" spans="4:4" x14ac:dyDescent="0.3">
      <c r="D1298" s="83"/>
    </row>
    <row r="1299" spans="4:4" x14ac:dyDescent="0.3">
      <c r="D1299" s="83"/>
    </row>
    <row r="1300" spans="4:4" x14ac:dyDescent="0.3">
      <c r="D1300" s="83"/>
    </row>
    <row r="1301" spans="4:4" x14ac:dyDescent="0.3">
      <c r="D1301" s="83"/>
    </row>
    <row r="1302" spans="4:4" x14ac:dyDescent="0.3">
      <c r="D1302" s="83"/>
    </row>
    <row r="1303" spans="4:4" x14ac:dyDescent="0.3">
      <c r="D1303" s="83"/>
    </row>
    <row r="1304" spans="4:4" x14ac:dyDescent="0.3">
      <c r="D1304" s="83"/>
    </row>
    <row r="1305" spans="4:4" x14ac:dyDescent="0.3">
      <c r="D1305" s="83"/>
    </row>
    <row r="1306" spans="4:4" x14ac:dyDescent="0.3">
      <c r="D1306" s="83"/>
    </row>
    <row r="1307" spans="4:4" x14ac:dyDescent="0.3">
      <c r="D1307" s="83"/>
    </row>
    <row r="1308" spans="4:4" x14ac:dyDescent="0.3">
      <c r="D1308" s="83"/>
    </row>
    <row r="1309" spans="4:4" x14ac:dyDescent="0.3">
      <c r="D1309" s="83"/>
    </row>
    <row r="1310" spans="4:4" x14ac:dyDescent="0.3">
      <c r="D1310" s="83"/>
    </row>
    <row r="1311" spans="4:4" x14ac:dyDescent="0.3">
      <c r="D1311" s="83"/>
    </row>
    <row r="1312" spans="4:4" x14ac:dyDescent="0.3">
      <c r="D1312" s="83"/>
    </row>
    <row r="1313" spans="4:4" x14ac:dyDescent="0.3">
      <c r="D1313" s="83"/>
    </row>
    <row r="1314" spans="4:4" x14ac:dyDescent="0.3">
      <c r="D1314" s="83"/>
    </row>
    <row r="1315" spans="4:4" x14ac:dyDescent="0.3">
      <c r="D1315" s="83"/>
    </row>
    <row r="1316" spans="4:4" x14ac:dyDescent="0.3">
      <c r="D1316" s="83"/>
    </row>
    <row r="1317" spans="4:4" x14ac:dyDescent="0.3">
      <c r="D1317" s="83"/>
    </row>
    <row r="1318" spans="4:4" x14ac:dyDescent="0.3">
      <c r="D1318" s="83"/>
    </row>
    <row r="1319" spans="4:4" x14ac:dyDescent="0.3">
      <c r="D1319" s="83"/>
    </row>
    <row r="1320" spans="4:4" x14ac:dyDescent="0.3">
      <c r="D1320" s="83"/>
    </row>
    <row r="1321" spans="4:4" x14ac:dyDescent="0.3">
      <c r="D1321" s="83"/>
    </row>
    <row r="1322" spans="4:4" x14ac:dyDescent="0.3">
      <c r="D1322" s="83"/>
    </row>
    <row r="1323" spans="4:4" x14ac:dyDescent="0.3">
      <c r="D1323" s="83"/>
    </row>
    <row r="1324" spans="4:4" x14ac:dyDescent="0.3">
      <c r="D1324" s="83"/>
    </row>
    <row r="1325" spans="4:4" x14ac:dyDescent="0.3">
      <c r="D1325" s="83"/>
    </row>
    <row r="1326" spans="4:4" x14ac:dyDescent="0.3">
      <c r="D1326" s="83"/>
    </row>
    <row r="1327" spans="4:4" x14ac:dyDescent="0.3">
      <c r="D1327" s="83"/>
    </row>
    <row r="1328" spans="4:4" x14ac:dyDescent="0.3">
      <c r="D1328" s="83"/>
    </row>
    <row r="1329" spans="4:4" x14ac:dyDescent="0.3">
      <c r="D1329" s="83"/>
    </row>
    <row r="1330" spans="4:4" x14ac:dyDescent="0.3">
      <c r="D1330" s="83"/>
    </row>
    <row r="1331" spans="4:4" x14ac:dyDescent="0.3">
      <c r="D1331" s="83"/>
    </row>
    <row r="1332" spans="4:4" x14ac:dyDescent="0.3">
      <c r="D1332" s="83"/>
    </row>
    <row r="1333" spans="4:4" x14ac:dyDescent="0.3">
      <c r="D1333" s="83"/>
    </row>
    <row r="1334" spans="4:4" x14ac:dyDescent="0.3">
      <c r="D1334" s="83"/>
    </row>
    <row r="1335" spans="4:4" x14ac:dyDescent="0.3">
      <c r="D1335" s="83"/>
    </row>
    <row r="1336" spans="4:4" x14ac:dyDescent="0.3">
      <c r="D1336" s="83"/>
    </row>
    <row r="1337" spans="4:4" x14ac:dyDescent="0.3">
      <c r="D1337" s="83"/>
    </row>
    <row r="1338" spans="4:4" x14ac:dyDescent="0.3">
      <c r="D1338" s="83"/>
    </row>
    <row r="1339" spans="4:4" x14ac:dyDescent="0.3">
      <c r="D1339" s="83"/>
    </row>
    <row r="1340" spans="4:4" x14ac:dyDescent="0.3">
      <c r="D1340" s="83"/>
    </row>
    <row r="1341" spans="4:4" x14ac:dyDescent="0.3">
      <c r="D1341" s="83"/>
    </row>
    <row r="1342" spans="4:4" x14ac:dyDescent="0.3">
      <c r="D1342" s="83"/>
    </row>
    <row r="1343" spans="4:4" x14ac:dyDescent="0.3">
      <c r="D1343" s="83"/>
    </row>
    <row r="1344" spans="4:4" x14ac:dyDescent="0.3">
      <c r="D1344" s="83"/>
    </row>
    <row r="1345" spans="4:4" x14ac:dyDescent="0.3">
      <c r="D1345" s="83"/>
    </row>
    <row r="1346" spans="4:4" x14ac:dyDescent="0.3">
      <c r="D1346" s="83"/>
    </row>
    <row r="1347" spans="4:4" x14ac:dyDescent="0.3">
      <c r="D1347" s="83"/>
    </row>
    <row r="1348" spans="4:4" x14ac:dyDescent="0.3">
      <c r="D1348" s="83"/>
    </row>
    <row r="1349" spans="4:4" x14ac:dyDescent="0.3">
      <c r="D1349" s="83"/>
    </row>
    <row r="1350" spans="4:4" x14ac:dyDescent="0.3">
      <c r="D1350" s="83"/>
    </row>
    <row r="1351" spans="4:4" x14ac:dyDescent="0.3">
      <c r="D1351" s="83"/>
    </row>
    <row r="1352" spans="4:4" x14ac:dyDescent="0.3">
      <c r="D1352" s="83"/>
    </row>
    <row r="1353" spans="4:4" x14ac:dyDescent="0.3">
      <c r="D1353" s="83"/>
    </row>
    <row r="1354" spans="4:4" x14ac:dyDescent="0.3">
      <c r="D1354" s="83"/>
    </row>
    <row r="1355" spans="4:4" x14ac:dyDescent="0.3">
      <c r="D1355" s="83"/>
    </row>
    <row r="1356" spans="4:4" x14ac:dyDescent="0.3">
      <c r="D1356" s="83"/>
    </row>
    <row r="1357" spans="4:4" x14ac:dyDescent="0.3">
      <c r="D1357" s="83"/>
    </row>
    <row r="1358" spans="4:4" x14ac:dyDescent="0.3">
      <c r="D1358" s="83"/>
    </row>
    <row r="1359" spans="4:4" x14ac:dyDescent="0.3">
      <c r="D1359" s="83"/>
    </row>
    <row r="1360" spans="4:4" x14ac:dyDescent="0.3">
      <c r="D1360" s="83"/>
    </row>
    <row r="1361" spans="4:4" x14ac:dyDescent="0.3">
      <c r="D1361" s="83"/>
    </row>
    <row r="1362" spans="4:4" x14ac:dyDescent="0.3">
      <c r="D1362" s="83"/>
    </row>
    <row r="1363" spans="4:4" x14ac:dyDescent="0.3">
      <c r="D1363" s="83"/>
    </row>
    <row r="1364" spans="4:4" x14ac:dyDescent="0.3">
      <c r="D1364" s="83"/>
    </row>
    <row r="1365" spans="4:4" x14ac:dyDescent="0.3">
      <c r="D1365" s="83"/>
    </row>
    <row r="1366" spans="4:4" x14ac:dyDescent="0.3">
      <c r="D1366" s="83"/>
    </row>
    <row r="1367" spans="4:4" x14ac:dyDescent="0.3">
      <c r="D1367" s="83"/>
    </row>
    <row r="1368" spans="4:4" x14ac:dyDescent="0.3">
      <c r="D1368" s="83"/>
    </row>
    <row r="1369" spans="4:4" x14ac:dyDescent="0.3">
      <c r="D1369" s="83"/>
    </row>
    <row r="1370" spans="4:4" x14ac:dyDescent="0.3">
      <c r="D1370" s="83"/>
    </row>
    <row r="1371" spans="4:4" x14ac:dyDescent="0.3">
      <c r="D1371" s="83"/>
    </row>
    <row r="1372" spans="4:4" x14ac:dyDescent="0.3">
      <c r="D1372" s="83"/>
    </row>
    <row r="1373" spans="4:4" x14ac:dyDescent="0.3">
      <c r="D1373" s="83"/>
    </row>
    <row r="1374" spans="4:4" x14ac:dyDescent="0.3">
      <c r="D1374" s="83"/>
    </row>
    <row r="1375" spans="4:4" x14ac:dyDescent="0.3">
      <c r="D1375" s="83"/>
    </row>
    <row r="1376" spans="4:4" x14ac:dyDescent="0.3">
      <c r="D1376" s="83"/>
    </row>
    <row r="1377" spans="4:4" x14ac:dyDescent="0.3">
      <c r="D1377" s="83"/>
    </row>
    <row r="1378" spans="4:4" x14ac:dyDescent="0.3">
      <c r="D1378" s="83"/>
    </row>
    <row r="1379" spans="4:4" x14ac:dyDescent="0.3">
      <c r="D1379" s="83"/>
    </row>
    <row r="1380" spans="4:4" x14ac:dyDescent="0.3">
      <c r="D1380" s="83"/>
    </row>
    <row r="1381" spans="4:4" x14ac:dyDescent="0.3">
      <c r="D1381" s="83"/>
    </row>
    <row r="1382" spans="4:4" x14ac:dyDescent="0.3">
      <c r="D1382" s="83"/>
    </row>
    <row r="1383" spans="4:4" x14ac:dyDescent="0.3">
      <c r="D1383" s="83"/>
    </row>
    <row r="1384" spans="4:4" x14ac:dyDescent="0.3">
      <c r="D1384" s="83"/>
    </row>
    <row r="1385" spans="4:4" x14ac:dyDescent="0.3">
      <c r="D1385" s="83"/>
    </row>
    <row r="1386" spans="4:4" x14ac:dyDescent="0.3">
      <c r="D1386" s="83"/>
    </row>
    <row r="1387" spans="4:4" x14ac:dyDescent="0.3">
      <c r="D1387" s="83"/>
    </row>
    <row r="1388" spans="4:4" x14ac:dyDescent="0.3">
      <c r="D1388" s="83"/>
    </row>
    <row r="1389" spans="4:4" x14ac:dyDescent="0.3">
      <c r="D1389" s="83"/>
    </row>
    <row r="1390" spans="4:4" x14ac:dyDescent="0.3">
      <c r="D1390" s="83"/>
    </row>
    <row r="1391" spans="4:4" x14ac:dyDescent="0.3">
      <c r="D1391" s="83"/>
    </row>
    <row r="1392" spans="4:4" x14ac:dyDescent="0.3">
      <c r="D1392" s="83"/>
    </row>
    <row r="1393" spans="4:4" x14ac:dyDescent="0.3">
      <c r="D1393" s="83"/>
    </row>
    <row r="1394" spans="4:4" x14ac:dyDescent="0.3">
      <c r="D1394" s="83"/>
    </row>
    <row r="1395" spans="4:4" x14ac:dyDescent="0.3">
      <c r="D1395" s="83"/>
    </row>
    <row r="1396" spans="4:4" x14ac:dyDescent="0.3">
      <c r="D1396" s="83"/>
    </row>
    <row r="1397" spans="4:4" x14ac:dyDescent="0.3">
      <c r="D1397" s="83"/>
    </row>
    <row r="1398" spans="4:4" x14ac:dyDescent="0.3">
      <c r="D1398" s="83"/>
    </row>
    <row r="1399" spans="4:4" x14ac:dyDescent="0.3">
      <c r="D1399" s="83"/>
    </row>
    <row r="1400" spans="4:4" x14ac:dyDescent="0.3">
      <c r="D1400" s="83"/>
    </row>
    <row r="1401" spans="4:4" x14ac:dyDescent="0.3">
      <c r="D1401" s="83"/>
    </row>
    <row r="1402" spans="4:4" x14ac:dyDescent="0.3">
      <c r="D1402" s="83"/>
    </row>
    <row r="1403" spans="4:4" x14ac:dyDescent="0.3">
      <c r="D1403" s="83"/>
    </row>
    <row r="1404" spans="4:4" x14ac:dyDescent="0.3">
      <c r="D1404" s="83"/>
    </row>
    <row r="1405" spans="4:4" x14ac:dyDescent="0.3">
      <c r="D1405" s="83"/>
    </row>
    <row r="1406" spans="4:4" x14ac:dyDescent="0.3">
      <c r="D1406" s="83"/>
    </row>
    <row r="1407" spans="4:4" x14ac:dyDescent="0.3">
      <c r="D1407" s="83"/>
    </row>
    <row r="1408" spans="4:4" x14ac:dyDescent="0.3">
      <c r="D1408" s="83"/>
    </row>
    <row r="1409" spans="4:4" x14ac:dyDescent="0.3">
      <c r="D1409" s="83"/>
    </row>
    <row r="1410" spans="4:4" x14ac:dyDescent="0.3">
      <c r="D1410" s="83"/>
    </row>
    <row r="1411" spans="4:4" x14ac:dyDescent="0.3">
      <c r="D1411" s="83"/>
    </row>
    <row r="1412" spans="4:4" x14ac:dyDescent="0.3">
      <c r="D1412" s="83"/>
    </row>
    <row r="1413" spans="4:4" x14ac:dyDescent="0.3">
      <c r="D1413" s="83"/>
    </row>
    <row r="1414" spans="4:4" x14ac:dyDescent="0.3">
      <c r="D1414" s="83"/>
    </row>
    <row r="1415" spans="4:4" x14ac:dyDescent="0.3">
      <c r="D1415" s="83"/>
    </row>
    <row r="1416" spans="4:4" x14ac:dyDescent="0.3">
      <c r="D1416" s="83"/>
    </row>
    <row r="1417" spans="4:4" x14ac:dyDescent="0.3">
      <c r="D1417" s="83"/>
    </row>
    <row r="1418" spans="4:4" x14ac:dyDescent="0.3">
      <c r="D1418" s="83"/>
    </row>
    <row r="1419" spans="4:4" x14ac:dyDescent="0.3">
      <c r="D1419" s="83"/>
    </row>
    <row r="1420" spans="4:4" x14ac:dyDescent="0.3">
      <c r="D1420" s="83"/>
    </row>
    <row r="1421" spans="4:4" x14ac:dyDescent="0.3">
      <c r="D1421" s="83"/>
    </row>
    <row r="1422" spans="4:4" x14ac:dyDescent="0.3">
      <c r="D1422" s="83"/>
    </row>
    <row r="1423" spans="4:4" x14ac:dyDescent="0.3">
      <c r="D1423" s="83"/>
    </row>
    <row r="1424" spans="4:4" x14ac:dyDescent="0.3">
      <c r="D1424" s="83"/>
    </row>
    <row r="1425" spans="4:4" x14ac:dyDescent="0.3">
      <c r="D1425" s="83"/>
    </row>
    <row r="1426" spans="4:4" x14ac:dyDescent="0.3">
      <c r="D1426" s="83"/>
    </row>
    <row r="1427" spans="4:4" x14ac:dyDescent="0.3">
      <c r="D1427" s="83"/>
    </row>
    <row r="1428" spans="4:4" x14ac:dyDescent="0.3">
      <c r="D1428" s="83"/>
    </row>
    <row r="1429" spans="4:4" x14ac:dyDescent="0.3">
      <c r="D1429" s="83"/>
    </row>
    <row r="1430" spans="4:4" x14ac:dyDescent="0.3">
      <c r="D1430" s="83"/>
    </row>
    <row r="1431" spans="4:4" x14ac:dyDescent="0.3">
      <c r="D1431" s="83"/>
    </row>
    <row r="1432" spans="4:4" x14ac:dyDescent="0.3">
      <c r="D1432" s="83"/>
    </row>
    <row r="1433" spans="4:4" x14ac:dyDescent="0.3">
      <c r="D1433" s="83"/>
    </row>
    <row r="1434" spans="4:4" x14ac:dyDescent="0.3">
      <c r="D1434" s="83"/>
    </row>
    <row r="1435" spans="4:4" x14ac:dyDescent="0.3">
      <c r="D1435" s="83"/>
    </row>
    <row r="1436" spans="4:4" x14ac:dyDescent="0.3">
      <c r="D1436" s="83"/>
    </row>
    <row r="1437" spans="4:4" x14ac:dyDescent="0.3">
      <c r="D1437" s="83"/>
    </row>
    <row r="1438" spans="4:4" x14ac:dyDescent="0.3">
      <c r="D1438" s="83"/>
    </row>
    <row r="1439" spans="4:4" x14ac:dyDescent="0.3">
      <c r="D1439" s="83"/>
    </row>
    <row r="1440" spans="4:4" x14ac:dyDescent="0.3">
      <c r="D1440" s="83"/>
    </row>
    <row r="1441" spans="4:4" x14ac:dyDescent="0.3">
      <c r="D1441" s="83"/>
    </row>
    <row r="1442" spans="4:4" x14ac:dyDescent="0.3">
      <c r="D1442" s="83"/>
    </row>
    <row r="1443" spans="4:4" x14ac:dyDescent="0.3">
      <c r="D1443" s="83"/>
    </row>
    <row r="1444" spans="4:4" x14ac:dyDescent="0.3">
      <c r="D1444" s="83"/>
    </row>
    <row r="1445" spans="4:4" x14ac:dyDescent="0.3">
      <c r="D1445" s="83"/>
    </row>
    <row r="1446" spans="4:4" x14ac:dyDescent="0.3">
      <c r="D1446" s="83"/>
    </row>
    <row r="1447" spans="4:4" x14ac:dyDescent="0.3">
      <c r="D1447" s="83"/>
    </row>
    <row r="1448" spans="4:4" x14ac:dyDescent="0.3">
      <c r="D1448" s="83"/>
    </row>
    <row r="1449" spans="4:4" x14ac:dyDescent="0.3">
      <c r="D1449" s="83"/>
    </row>
    <row r="1450" spans="4:4" x14ac:dyDescent="0.3">
      <c r="D1450" s="83"/>
    </row>
    <row r="1451" spans="4:4" x14ac:dyDescent="0.3">
      <c r="D1451" s="83"/>
    </row>
    <row r="1452" spans="4:4" x14ac:dyDescent="0.3">
      <c r="D1452" s="83"/>
    </row>
    <row r="1453" spans="4:4" x14ac:dyDescent="0.3">
      <c r="D1453" s="83"/>
    </row>
    <row r="1454" spans="4:4" x14ac:dyDescent="0.3">
      <c r="D1454" s="83"/>
    </row>
    <row r="1455" spans="4:4" x14ac:dyDescent="0.3">
      <c r="D1455" s="83"/>
    </row>
    <row r="1456" spans="4:4" x14ac:dyDescent="0.3">
      <c r="D1456" s="83"/>
    </row>
    <row r="1457" spans="4:4" x14ac:dyDescent="0.3">
      <c r="D1457" s="83"/>
    </row>
    <row r="1458" spans="4:4" x14ac:dyDescent="0.3">
      <c r="D1458" s="83"/>
    </row>
    <row r="1459" spans="4:4" x14ac:dyDescent="0.3">
      <c r="D1459" s="83"/>
    </row>
    <row r="1460" spans="4:4" x14ac:dyDescent="0.3">
      <c r="D1460" s="83"/>
    </row>
    <row r="1461" spans="4:4" x14ac:dyDescent="0.3">
      <c r="D1461" s="83"/>
    </row>
    <row r="1462" spans="4:4" x14ac:dyDescent="0.3">
      <c r="D1462" s="83"/>
    </row>
    <row r="1463" spans="4:4" x14ac:dyDescent="0.3">
      <c r="D1463" s="83"/>
    </row>
    <row r="1464" spans="4:4" x14ac:dyDescent="0.3">
      <c r="D1464" s="83"/>
    </row>
    <row r="1465" spans="4:4" x14ac:dyDescent="0.3">
      <c r="D1465" s="83"/>
    </row>
    <row r="1466" spans="4:4" x14ac:dyDescent="0.3">
      <c r="D1466" s="83"/>
    </row>
    <row r="1467" spans="4:4" x14ac:dyDescent="0.3">
      <c r="D1467" s="83"/>
    </row>
    <row r="1468" spans="4:4" x14ac:dyDescent="0.3">
      <c r="D1468" s="83"/>
    </row>
    <row r="1469" spans="4:4" x14ac:dyDescent="0.3">
      <c r="D1469" s="83"/>
    </row>
    <row r="1470" spans="4:4" x14ac:dyDescent="0.3">
      <c r="D1470" s="83"/>
    </row>
    <row r="1471" spans="4:4" x14ac:dyDescent="0.3">
      <c r="D1471" s="83"/>
    </row>
    <row r="1472" spans="4:4" x14ac:dyDescent="0.3">
      <c r="D1472" s="83"/>
    </row>
    <row r="1473" spans="4:4" x14ac:dyDescent="0.3">
      <c r="D1473" s="83"/>
    </row>
    <row r="1474" spans="4:4" x14ac:dyDescent="0.3">
      <c r="D1474" s="83"/>
    </row>
    <row r="1475" spans="4:4" x14ac:dyDescent="0.3">
      <c r="D1475" s="83"/>
    </row>
    <row r="1476" spans="4:4" x14ac:dyDescent="0.3">
      <c r="D1476" s="83"/>
    </row>
    <row r="1477" spans="4:4" x14ac:dyDescent="0.3">
      <c r="D1477" s="83"/>
    </row>
    <row r="1478" spans="4:4" x14ac:dyDescent="0.3">
      <c r="D1478" s="83"/>
    </row>
    <row r="1479" spans="4:4" x14ac:dyDescent="0.3">
      <c r="D1479" s="83"/>
    </row>
    <row r="1480" spans="4:4" x14ac:dyDescent="0.3">
      <c r="D1480" s="83"/>
    </row>
    <row r="1481" spans="4:4" x14ac:dyDescent="0.3">
      <c r="D1481" s="83"/>
    </row>
    <row r="1482" spans="4:4" x14ac:dyDescent="0.3">
      <c r="D1482" s="83"/>
    </row>
    <row r="1483" spans="4:4" x14ac:dyDescent="0.3">
      <c r="D1483" s="83"/>
    </row>
    <row r="1484" spans="4:4" x14ac:dyDescent="0.3">
      <c r="D1484" s="83"/>
    </row>
    <row r="1485" spans="4:4" x14ac:dyDescent="0.3">
      <c r="D1485" s="83"/>
    </row>
    <row r="1486" spans="4:4" x14ac:dyDescent="0.3">
      <c r="D1486" s="83"/>
    </row>
    <row r="1487" spans="4:4" x14ac:dyDescent="0.3">
      <c r="D1487" s="83"/>
    </row>
    <row r="1488" spans="4:4" x14ac:dyDescent="0.3">
      <c r="D1488" s="83"/>
    </row>
    <row r="1489" spans="4:4" x14ac:dyDescent="0.3">
      <c r="D1489" s="83"/>
    </row>
    <row r="1490" spans="4:4" x14ac:dyDescent="0.3">
      <c r="D1490" s="83"/>
    </row>
    <row r="1491" spans="4:4" x14ac:dyDescent="0.3">
      <c r="D1491" s="83"/>
    </row>
    <row r="1492" spans="4:4" x14ac:dyDescent="0.3">
      <c r="D1492" s="83"/>
    </row>
    <row r="1493" spans="4:4" x14ac:dyDescent="0.3">
      <c r="D1493" s="83"/>
    </row>
    <row r="1494" spans="4:4" x14ac:dyDescent="0.3">
      <c r="D1494" s="83"/>
    </row>
    <row r="1495" spans="4:4" x14ac:dyDescent="0.3">
      <c r="D1495" s="83"/>
    </row>
    <row r="1496" spans="4:4" x14ac:dyDescent="0.3">
      <c r="D1496" s="83"/>
    </row>
    <row r="1497" spans="4:4" x14ac:dyDescent="0.3">
      <c r="D1497" s="83"/>
    </row>
    <row r="1498" spans="4:4" x14ac:dyDescent="0.3">
      <c r="D1498" s="83"/>
    </row>
    <row r="1499" spans="4:4" x14ac:dyDescent="0.3">
      <c r="D1499" s="83"/>
    </row>
    <row r="1500" spans="4:4" x14ac:dyDescent="0.3">
      <c r="D1500" s="83"/>
    </row>
    <row r="1501" spans="4:4" x14ac:dyDescent="0.3">
      <c r="D1501" s="83"/>
    </row>
    <row r="1502" spans="4:4" x14ac:dyDescent="0.3">
      <c r="D1502" s="83"/>
    </row>
    <row r="1503" spans="4:4" x14ac:dyDescent="0.3">
      <c r="D1503" s="83"/>
    </row>
    <row r="1504" spans="4:4" x14ac:dyDescent="0.3">
      <c r="D1504" s="83"/>
    </row>
    <row r="1505" spans="4:4" x14ac:dyDescent="0.3">
      <c r="D1505" s="83"/>
    </row>
    <row r="1506" spans="4:4" x14ac:dyDescent="0.3">
      <c r="D1506" s="83"/>
    </row>
    <row r="1507" spans="4:4" x14ac:dyDescent="0.3">
      <c r="D1507" s="83"/>
    </row>
    <row r="1508" spans="4:4" x14ac:dyDescent="0.3">
      <c r="D1508" s="83"/>
    </row>
    <row r="1509" spans="4:4" x14ac:dyDescent="0.3">
      <c r="D1509" s="83"/>
    </row>
    <row r="1510" spans="4:4" x14ac:dyDescent="0.3">
      <c r="D1510" s="83"/>
    </row>
    <row r="1511" spans="4:4" x14ac:dyDescent="0.3">
      <c r="D1511" s="83"/>
    </row>
    <row r="1512" spans="4:4" x14ac:dyDescent="0.3">
      <c r="D1512" s="83"/>
    </row>
    <row r="1513" spans="4:4" x14ac:dyDescent="0.3">
      <c r="D1513" s="83"/>
    </row>
    <row r="1514" spans="4:4" x14ac:dyDescent="0.3">
      <c r="D1514" s="83"/>
    </row>
    <row r="1515" spans="4:4" x14ac:dyDescent="0.3">
      <c r="D1515" s="83"/>
    </row>
    <row r="1516" spans="4:4" x14ac:dyDescent="0.3">
      <c r="D1516" s="83"/>
    </row>
    <row r="1517" spans="4:4" x14ac:dyDescent="0.3">
      <c r="D1517" s="83"/>
    </row>
    <row r="1518" spans="4:4" x14ac:dyDescent="0.3">
      <c r="D1518" s="83"/>
    </row>
    <row r="1519" spans="4:4" x14ac:dyDescent="0.3">
      <c r="D1519" s="83"/>
    </row>
    <row r="1520" spans="4:4" x14ac:dyDescent="0.3">
      <c r="D1520" s="83"/>
    </row>
    <row r="1521" spans="4:4" x14ac:dyDescent="0.3">
      <c r="D1521" s="83"/>
    </row>
    <row r="1522" spans="4:4" x14ac:dyDescent="0.3">
      <c r="D1522" s="83"/>
    </row>
    <row r="1523" spans="4:4" x14ac:dyDescent="0.3">
      <c r="D1523" s="83"/>
    </row>
    <row r="1524" spans="4:4" x14ac:dyDescent="0.3">
      <c r="D1524" s="83"/>
    </row>
    <row r="1525" spans="4:4" x14ac:dyDescent="0.3">
      <c r="D1525" s="83"/>
    </row>
    <row r="1526" spans="4:4" x14ac:dyDescent="0.3">
      <c r="D1526" s="83"/>
    </row>
    <row r="1527" spans="4:4" x14ac:dyDescent="0.3">
      <c r="D1527" s="83"/>
    </row>
    <row r="1528" spans="4:4" x14ac:dyDescent="0.3">
      <c r="D1528" s="83"/>
    </row>
    <row r="1529" spans="4:4" x14ac:dyDescent="0.3">
      <c r="D1529" s="83"/>
    </row>
    <row r="1530" spans="4:4" x14ac:dyDescent="0.3">
      <c r="D1530" s="83"/>
    </row>
    <row r="1531" spans="4:4" x14ac:dyDescent="0.3">
      <c r="D1531" s="83"/>
    </row>
    <row r="1532" spans="4:4" x14ac:dyDescent="0.3">
      <c r="D1532" s="83"/>
    </row>
    <row r="1533" spans="4:4" x14ac:dyDescent="0.3">
      <c r="D1533" s="83"/>
    </row>
    <row r="1534" spans="4:4" x14ac:dyDescent="0.3">
      <c r="D1534" s="83"/>
    </row>
    <row r="1535" spans="4:4" x14ac:dyDescent="0.3">
      <c r="D1535" s="83"/>
    </row>
    <row r="1536" spans="4:4" x14ac:dyDescent="0.3">
      <c r="D1536" s="83"/>
    </row>
    <row r="1537" spans="4:4" x14ac:dyDescent="0.3">
      <c r="D1537" s="83"/>
    </row>
    <row r="1538" spans="4:4" x14ac:dyDescent="0.3">
      <c r="D1538" s="83"/>
    </row>
    <row r="1539" spans="4:4" x14ac:dyDescent="0.3">
      <c r="D1539" s="83"/>
    </row>
    <row r="1540" spans="4:4" x14ac:dyDescent="0.3">
      <c r="D1540" s="83"/>
    </row>
    <row r="1541" spans="4:4" x14ac:dyDescent="0.3">
      <c r="D1541" s="83"/>
    </row>
    <row r="1542" spans="4:4" x14ac:dyDescent="0.3">
      <c r="D1542" s="83"/>
    </row>
    <row r="1543" spans="4:4" x14ac:dyDescent="0.3">
      <c r="D1543" s="83"/>
    </row>
    <row r="1544" spans="4:4" x14ac:dyDescent="0.3">
      <c r="D1544" s="83"/>
    </row>
    <row r="1545" spans="4:4" x14ac:dyDescent="0.3">
      <c r="D1545" s="83"/>
    </row>
    <row r="1546" spans="4:4" x14ac:dyDescent="0.3">
      <c r="D1546" s="83"/>
    </row>
    <row r="1547" spans="4:4" x14ac:dyDescent="0.3">
      <c r="D1547" s="83"/>
    </row>
    <row r="1548" spans="4:4" x14ac:dyDescent="0.3">
      <c r="D1548" s="83"/>
    </row>
    <row r="1549" spans="4:4" x14ac:dyDescent="0.3">
      <c r="D1549" s="83"/>
    </row>
    <row r="1550" spans="4:4" x14ac:dyDescent="0.3">
      <c r="D1550" s="83"/>
    </row>
    <row r="1551" spans="4:4" x14ac:dyDescent="0.3">
      <c r="D1551" s="83"/>
    </row>
    <row r="1552" spans="4:4" x14ac:dyDescent="0.3">
      <c r="D1552" s="83"/>
    </row>
    <row r="1553" spans="4:4" x14ac:dyDescent="0.3">
      <c r="D1553" s="83"/>
    </row>
    <row r="1554" spans="4:4" x14ac:dyDescent="0.3">
      <c r="D1554" s="83"/>
    </row>
    <row r="1555" spans="4:4" x14ac:dyDescent="0.3">
      <c r="D1555" s="83"/>
    </row>
    <row r="1556" spans="4:4" x14ac:dyDescent="0.3">
      <c r="D1556" s="83"/>
    </row>
    <row r="1557" spans="4:4" x14ac:dyDescent="0.3">
      <c r="D1557" s="83"/>
    </row>
    <row r="1558" spans="4:4" x14ac:dyDescent="0.3">
      <c r="D1558" s="83"/>
    </row>
    <row r="1559" spans="4:4" x14ac:dyDescent="0.3">
      <c r="D1559" s="83"/>
    </row>
    <row r="1560" spans="4:4" x14ac:dyDescent="0.3">
      <c r="D1560" s="83"/>
    </row>
    <row r="1561" spans="4:4" x14ac:dyDescent="0.3">
      <c r="D1561" s="83"/>
    </row>
    <row r="1562" spans="4:4" x14ac:dyDescent="0.3">
      <c r="D1562" s="83"/>
    </row>
    <row r="1563" spans="4:4" x14ac:dyDescent="0.3">
      <c r="D1563" s="83"/>
    </row>
    <row r="1564" spans="4:4" x14ac:dyDescent="0.3">
      <c r="D1564" s="83"/>
    </row>
    <row r="1565" spans="4:4" x14ac:dyDescent="0.3">
      <c r="D1565" s="83"/>
    </row>
    <row r="1566" spans="4:4" x14ac:dyDescent="0.3">
      <c r="D1566" s="83"/>
    </row>
    <row r="1567" spans="4:4" x14ac:dyDescent="0.3">
      <c r="D1567" s="83"/>
    </row>
    <row r="1568" spans="4:4" x14ac:dyDescent="0.3">
      <c r="D1568" s="83"/>
    </row>
    <row r="1569" spans="4:4" x14ac:dyDescent="0.3">
      <c r="D1569" s="83"/>
    </row>
    <row r="1570" spans="4:4" x14ac:dyDescent="0.3">
      <c r="D1570" s="83"/>
    </row>
    <row r="1571" spans="4:4" x14ac:dyDescent="0.3">
      <c r="D1571" s="83"/>
    </row>
    <row r="1572" spans="4:4" x14ac:dyDescent="0.3">
      <c r="D1572" s="83"/>
    </row>
    <row r="1573" spans="4:4" x14ac:dyDescent="0.3">
      <c r="D1573" s="83"/>
    </row>
    <row r="1574" spans="4:4" x14ac:dyDescent="0.3">
      <c r="D1574" s="83"/>
    </row>
    <row r="1575" spans="4:4" x14ac:dyDescent="0.3">
      <c r="D1575" s="83"/>
    </row>
    <row r="1576" spans="4:4" x14ac:dyDescent="0.3">
      <c r="D1576" s="83"/>
    </row>
    <row r="1577" spans="4:4" x14ac:dyDescent="0.3">
      <c r="D1577" s="83"/>
    </row>
    <row r="1578" spans="4:4" x14ac:dyDescent="0.3">
      <c r="D1578" s="83"/>
    </row>
    <row r="1579" spans="4:4" x14ac:dyDescent="0.3">
      <c r="D1579" s="83"/>
    </row>
    <row r="1580" spans="4:4" x14ac:dyDescent="0.3">
      <c r="D1580" s="83"/>
    </row>
    <row r="1581" spans="4:4" x14ac:dyDescent="0.3">
      <c r="D1581" s="83"/>
    </row>
    <row r="1582" spans="4:4" x14ac:dyDescent="0.3">
      <c r="D1582" s="83"/>
    </row>
    <row r="1583" spans="4:4" x14ac:dyDescent="0.3">
      <c r="D1583" s="83"/>
    </row>
    <row r="1584" spans="4:4" x14ac:dyDescent="0.3">
      <c r="D1584" s="83"/>
    </row>
    <row r="1585" spans="4:4" x14ac:dyDescent="0.3">
      <c r="D1585" s="83"/>
    </row>
    <row r="1586" spans="4:4" x14ac:dyDescent="0.3">
      <c r="D1586" s="83"/>
    </row>
    <row r="1587" spans="4:4" x14ac:dyDescent="0.3">
      <c r="D1587" s="83"/>
    </row>
    <row r="1588" spans="4:4" x14ac:dyDescent="0.3">
      <c r="D1588" s="83"/>
    </row>
    <row r="1589" spans="4:4" x14ac:dyDescent="0.3">
      <c r="D1589" s="83"/>
    </row>
    <row r="1590" spans="4:4" x14ac:dyDescent="0.3">
      <c r="D1590" s="83"/>
    </row>
    <row r="1591" spans="4:4" x14ac:dyDescent="0.3">
      <c r="D1591" s="83"/>
    </row>
    <row r="1592" spans="4:4" x14ac:dyDescent="0.3">
      <c r="D1592" s="83"/>
    </row>
    <row r="1593" spans="4:4" x14ac:dyDescent="0.3">
      <c r="D1593" s="83"/>
    </row>
    <row r="1594" spans="4:4" x14ac:dyDescent="0.3">
      <c r="D1594" s="83"/>
    </row>
    <row r="1595" spans="4:4" x14ac:dyDescent="0.3">
      <c r="D1595" s="83"/>
    </row>
    <row r="1596" spans="4:4" x14ac:dyDescent="0.3">
      <c r="D1596" s="83"/>
    </row>
    <row r="1597" spans="4:4" x14ac:dyDescent="0.3">
      <c r="D1597" s="83"/>
    </row>
    <row r="1598" spans="4:4" x14ac:dyDescent="0.3">
      <c r="D1598" s="83"/>
    </row>
    <row r="1599" spans="4:4" x14ac:dyDescent="0.3">
      <c r="D1599" s="83"/>
    </row>
    <row r="1600" spans="4:4" x14ac:dyDescent="0.3">
      <c r="D1600" s="83"/>
    </row>
    <row r="1601" spans="4:4" x14ac:dyDescent="0.3">
      <c r="D1601" s="83"/>
    </row>
    <row r="1602" spans="4:4" x14ac:dyDescent="0.3">
      <c r="D1602" s="83"/>
    </row>
    <row r="1603" spans="4:4" x14ac:dyDescent="0.3">
      <c r="D1603" s="83"/>
    </row>
    <row r="1604" spans="4:4" x14ac:dyDescent="0.3">
      <c r="D1604" s="83"/>
    </row>
    <row r="1605" spans="4:4" x14ac:dyDescent="0.3">
      <c r="D1605" s="83"/>
    </row>
    <row r="1606" spans="4:4" x14ac:dyDescent="0.3">
      <c r="D1606" s="83"/>
    </row>
    <row r="1607" spans="4:4" x14ac:dyDescent="0.3">
      <c r="D1607" s="83"/>
    </row>
    <row r="1608" spans="4:4" x14ac:dyDescent="0.3">
      <c r="D1608" s="83"/>
    </row>
    <row r="1609" spans="4:4" x14ac:dyDescent="0.3">
      <c r="D1609" s="83"/>
    </row>
    <row r="1610" spans="4:4" x14ac:dyDescent="0.3">
      <c r="D1610" s="83"/>
    </row>
    <row r="1611" spans="4:4" x14ac:dyDescent="0.3">
      <c r="D1611" s="83"/>
    </row>
    <row r="1612" spans="4:4" x14ac:dyDescent="0.3">
      <c r="D1612" s="83"/>
    </row>
    <row r="1613" spans="4:4" x14ac:dyDescent="0.3">
      <c r="D1613" s="83"/>
    </row>
    <row r="1614" spans="4:4" x14ac:dyDescent="0.3">
      <c r="D1614" s="83"/>
    </row>
    <row r="1615" spans="4:4" x14ac:dyDescent="0.3">
      <c r="D1615" s="83"/>
    </row>
    <row r="1616" spans="4:4" x14ac:dyDescent="0.3">
      <c r="D1616" s="83"/>
    </row>
    <row r="1617" spans="4:4" x14ac:dyDescent="0.3">
      <c r="D1617" s="83"/>
    </row>
    <row r="1618" spans="4:4" x14ac:dyDescent="0.3">
      <c r="D1618" s="83"/>
    </row>
    <row r="1619" spans="4:4" x14ac:dyDescent="0.3">
      <c r="D1619" s="83"/>
    </row>
    <row r="1620" spans="4:4" x14ac:dyDescent="0.3">
      <c r="D1620" s="83"/>
    </row>
    <row r="1621" spans="4:4" x14ac:dyDescent="0.3">
      <c r="D1621" s="83"/>
    </row>
    <row r="1622" spans="4:4" x14ac:dyDescent="0.3">
      <c r="D1622" s="83"/>
    </row>
    <row r="1623" spans="4:4" x14ac:dyDescent="0.3">
      <c r="D1623" s="83"/>
    </row>
    <row r="1624" spans="4:4" x14ac:dyDescent="0.3">
      <c r="D1624" s="83"/>
    </row>
    <row r="1625" spans="4:4" x14ac:dyDescent="0.3">
      <c r="D1625" s="83"/>
    </row>
    <row r="1626" spans="4:4" x14ac:dyDescent="0.3">
      <c r="D1626" s="83"/>
    </row>
    <row r="1627" spans="4:4" x14ac:dyDescent="0.3">
      <c r="D1627" s="83"/>
    </row>
    <row r="1628" spans="4:4" x14ac:dyDescent="0.3">
      <c r="D1628" s="83"/>
    </row>
    <row r="1629" spans="4:4" x14ac:dyDescent="0.3">
      <c r="D1629" s="83"/>
    </row>
    <row r="1630" spans="4:4" x14ac:dyDescent="0.3">
      <c r="D1630" s="83"/>
    </row>
    <row r="1631" spans="4:4" x14ac:dyDescent="0.3">
      <c r="D1631" s="83"/>
    </row>
    <row r="1632" spans="4:4" x14ac:dyDescent="0.3">
      <c r="D1632" s="83"/>
    </row>
    <row r="1633" spans="4:4" x14ac:dyDescent="0.3">
      <c r="D1633" s="83"/>
    </row>
    <row r="1634" spans="4:4" x14ac:dyDescent="0.3">
      <c r="D1634" s="83"/>
    </row>
    <row r="1635" spans="4:4" x14ac:dyDescent="0.3">
      <c r="D1635" s="83"/>
    </row>
    <row r="1636" spans="4:4" x14ac:dyDescent="0.3">
      <c r="D1636" s="83"/>
    </row>
    <row r="1637" spans="4:4" x14ac:dyDescent="0.3">
      <c r="D1637" s="83"/>
    </row>
    <row r="1638" spans="4:4" x14ac:dyDescent="0.3">
      <c r="D1638" s="83"/>
    </row>
    <row r="1639" spans="4:4" x14ac:dyDescent="0.3">
      <c r="D1639" s="83"/>
    </row>
    <row r="1640" spans="4:4" x14ac:dyDescent="0.3">
      <c r="D1640" s="83"/>
    </row>
    <row r="1641" spans="4:4" x14ac:dyDescent="0.3">
      <c r="D1641" s="83"/>
    </row>
    <row r="1642" spans="4:4" x14ac:dyDescent="0.3">
      <c r="D1642" s="83"/>
    </row>
    <row r="1643" spans="4:4" x14ac:dyDescent="0.3">
      <c r="D1643" s="83"/>
    </row>
    <row r="1644" spans="4:4" x14ac:dyDescent="0.3">
      <c r="D1644" s="83"/>
    </row>
    <row r="1645" spans="4:4" x14ac:dyDescent="0.3">
      <c r="D1645" s="83"/>
    </row>
    <row r="1646" spans="4:4" x14ac:dyDescent="0.3">
      <c r="D1646" s="83"/>
    </row>
    <row r="1647" spans="4:4" x14ac:dyDescent="0.3">
      <c r="D1647" s="83"/>
    </row>
    <row r="1648" spans="4:4" x14ac:dyDescent="0.3">
      <c r="D1648" s="83"/>
    </row>
    <row r="1649" spans="4:4" x14ac:dyDescent="0.3">
      <c r="D1649" s="83"/>
    </row>
    <row r="1650" spans="4:4" x14ac:dyDescent="0.3">
      <c r="D1650" s="83"/>
    </row>
    <row r="1651" spans="4:4" x14ac:dyDescent="0.3">
      <c r="D1651" s="83"/>
    </row>
    <row r="1652" spans="4:4" x14ac:dyDescent="0.3">
      <c r="D1652" s="83"/>
    </row>
    <row r="1653" spans="4:4" x14ac:dyDescent="0.3">
      <c r="D1653" s="83"/>
    </row>
    <row r="1654" spans="4:4" x14ac:dyDescent="0.3">
      <c r="D1654" s="83"/>
    </row>
    <row r="1655" spans="4:4" x14ac:dyDescent="0.3">
      <c r="D1655" s="83"/>
    </row>
    <row r="1656" spans="4:4" x14ac:dyDescent="0.3">
      <c r="D1656" s="83"/>
    </row>
    <row r="1657" spans="4:4" x14ac:dyDescent="0.3">
      <c r="D1657" s="83"/>
    </row>
    <row r="1658" spans="4:4" x14ac:dyDescent="0.3">
      <c r="D1658" s="83"/>
    </row>
    <row r="1659" spans="4:4" x14ac:dyDescent="0.3">
      <c r="D1659" s="83"/>
    </row>
    <row r="1660" spans="4:4" x14ac:dyDescent="0.3">
      <c r="D1660" s="83"/>
    </row>
    <row r="1661" spans="4:4" x14ac:dyDescent="0.3">
      <c r="D1661" s="83"/>
    </row>
    <row r="1662" spans="4:4" x14ac:dyDescent="0.3">
      <c r="D1662" s="83"/>
    </row>
    <row r="1663" spans="4:4" x14ac:dyDescent="0.3">
      <c r="D1663" s="83"/>
    </row>
    <row r="1664" spans="4:4" x14ac:dyDescent="0.3">
      <c r="D1664" s="83"/>
    </row>
    <row r="1665" spans="4:4" x14ac:dyDescent="0.3">
      <c r="D1665" s="83"/>
    </row>
    <row r="1666" spans="4:4" x14ac:dyDescent="0.3">
      <c r="D1666" s="83"/>
    </row>
    <row r="1667" spans="4:4" x14ac:dyDescent="0.3">
      <c r="D1667" s="83"/>
    </row>
    <row r="1668" spans="4:4" x14ac:dyDescent="0.3">
      <c r="D1668" s="83"/>
    </row>
    <row r="1669" spans="4:4" x14ac:dyDescent="0.3">
      <c r="D1669" s="83"/>
    </row>
    <row r="1670" spans="4:4" x14ac:dyDescent="0.3">
      <c r="D1670" s="83"/>
    </row>
    <row r="1671" spans="4:4" x14ac:dyDescent="0.3">
      <c r="D1671" s="83"/>
    </row>
    <row r="1672" spans="4:4" x14ac:dyDescent="0.3">
      <c r="D1672" s="83"/>
    </row>
    <row r="1673" spans="4:4" x14ac:dyDescent="0.3">
      <c r="D1673" s="83"/>
    </row>
    <row r="1674" spans="4:4" x14ac:dyDescent="0.3">
      <c r="D1674" s="83"/>
    </row>
    <row r="1675" spans="4:4" x14ac:dyDescent="0.3">
      <c r="D1675" s="83"/>
    </row>
    <row r="1676" spans="4:4" x14ac:dyDescent="0.3">
      <c r="D1676" s="83"/>
    </row>
    <row r="1677" spans="4:4" x14ac:dyDescent="0.3">
      <c r="D1677" s="83"/>
    </row>
    <row r="1678" spans="4:4" x14ac:dyDescent="0.3">
      <c r="D1678" s="83"/>
    </row>
    <row r="1679" spans="4:4" x14ac:dyDescent="0.3">
      <c r="D1679" s="83"/>
    </row>
    <row r="1680" spans="4:4" x14ac:dyDescent="0.3">
      <c r="D1680" s="83"/>
    </row>
    <row r="1681" spans="4:4" x14ac:dyDescent="0.3">
      <c r="D1681" s="83"/>
    </row>
    <row r="1682" spans="4:4" x14ac:dyDescent="0.3">
      <c r="D1682" s="83"/>
    </row>
    <row r="1683" spans="4:4" x14ac:dyDescent="0.3">
      <c r="D1683" s="83"/>
    </row>
    <row r="1684" spans="4:4" x14ac:dyDescent="0.3">
      <c r="D1684" s="83"/>
    </row>
    <row r="1685" spans="4:4" x14ac:dyDescent="0.3">
      <c r="D1685" s="83"/>
    </row>
    <row r="1686" spans="4:4" x14ac:dyDescent="0.3">
      <c r="D1686" s="83"/>
    </row>
    <row r="1687" spans="4:4" x14ac:dyDescent="0.3">
      <c r="D1687" s="83"/>
    </row>
    <row r="1688" spans="4:4" x14ac:dyDescent="0.3">
      <c r="D1688" s="83"/>
    </row>
    <row r="1689" spans="4:4" x14ac:dyDescent="0.3">
      <c r="D1689" s="83"/>
    </row>
    <row r="1690" spans="4:4" x14ac:dyDescent="0.3">
      <c r="D1690" s="83"/>
    </row>
    <row r="1691" spans="4:4" x14ac:dyDescent="0.3">
      <c r="D1691" s="83"/>
    </row>
    <row r="1692" spans="4:4" x14ac:dyDescent="0.3">
      <c r="D1692" s="83"/>
    </row>
    <row r="1693" spans="4:4" x14ac:dyDescent="0.3">
      <c r="D1693" s="83"/>
    </row>
    <row r="1694" spans="4:4" x14ac:dyDescent="0.3">
      <c r="D1694" s="83"/>
    </row>
    <row r="1695" spans="4:4" x14ac:dyDescent="0.3">
      <c r="D1695" s="83"/>
    </row>
    <row r="1696" spans="4:4" x14ac:dyDescent="0.3">
      <c r="D1696" s="83"/>
    </row>
    <row r="1697" spans="4:4" x14ac:dyDescent="0.3">
      <c r="D1697" s="83"/>
    </row>
    <row r="1698" spans="4:4" x14ac:dyDescent="0.3">
      <c r="D1698" s="83"/>
    </row>
    <row r="1699" spans="4:4" x14ac:dyDescent="0.3">
      <c r="D1699" s="83"/>
    </row>
    <row r="1700" spans="4:4" x14ac:dyDescent="0.3">
      <c r="D1700" s="83"/>
    </row>
    <row r="1701" spans="4:4" x14ac:dyDescent="0.3">
      <c r="D1701" s="83"/>
    </row>
    <row r="1702" spans="4:4" x14ac:dyDescent="0.3">
      <c r="D1702" s="83"/>
    </row>
    <row r="1703" spans="4:4" x14ac:dyDescent="0.3">
      <c r="D1703" s="83"/>
    </row>
    <row r="1704" spans="4:4" x14ac:dyDescent="0.3">
      <c r="D1704" s="83"/>
    </row>
    <row r="1705" spans="4:4" x14ac:dyDescent="0.3">
      <c r="D1705" s="83"/>
    </row>
    <row r="1706" spans="4:4" x14ac:dyDescent="0.3">
      <c r="D1706" s="83"/>
    </row>
    <row r="1707" spans="4:4" x14ac:dyDescent="0.3">
      <c r="D1707" s="83"/>
    </row>
    <row r="1708" spans="4:4" x14ac:dyDescent="0.3">
      <c r="D1708" s="83"/>
    </row>
    <row r="1709" spans="4:4" x14ac:dyDescent="0.3">
      <c r="D1709" s="83"/>
    </row>
    <row r="1710" spans="4:4" x14ac:dyDescent="0.3">
      <c r="D1710" s="83"/>
    </row>
    <row r="1711" spans="4:4" x14ac:dyDescent="0.3">
      <c r="D1711" s="83"/>
    </row>
    <row r="1712" spans="4:4" x14ac:dyDescent="0.3">
      <c r="D1712" s="83"/>
    </row>
    <row r="1713" spans="4:4" x14ac:dyDescent="0.3">
      <c r="D1713" s="83"/>
    </row>
    <row r="1714" spans="4:4" x14ac:dyDescent="0.3">
      <c r="D1714" s="83"/>
    </row>
    <row r="1715" spans="4:4" x14ac:dyDescent="0.3">
      <c r="D1715" s="83"/>
    </row>
    <row r="1716" spans="4:4" x14ac:dyDescent="0.3">
      <c r="D1716" s="83"/>
    </row>
    <row r="1717" spans="4:4" x14ac:dyDescent="0.3">
      <c r="D1717" s="83"/>
    </row>
    <row r="1718" spans="4:4" x14ac:dyDescent="0.3">
      <c r="D1718" s="83"/>
    </row>
    <row r="1719" spans="4:4" x14ac:dyDescent="0.3">
      <c r="D1719" s="83"/>
    </row>
    <row r="1720" spans="4:4" x14ac:dyDescent="0.3">
      <c r="D1720" s="83"/>
    </row>
    <row r="1721" spans="4:4" x14ac:dyDescent="0.3">
      <c r="D1721" s="83"/>
    </row>
    <row r="1722" spans="4:4" x14ac:dyDescent="0.3">
      <c r="D1722" s="83"/>
    </row>
    <row r="1723" spans="4:4" x14ac:dyDescent="0.3">
      <c r="D1723" s="83"/>
    </row>
    <row r="1724" spans="4:4" x14ac:dyDescent="0.3">
      <c r="D1724" s="83"/>
    </row>
    <row r="1725" spans="4:4" x14ac:dyDescent="0.3">
      <c r="D1725" s="83"/>
    </row>
    <row r="1726" spans="4:4" x14ac:dyDescent="0.3">
      <c r="D1726" s="83"/>
    </row>
    <row r="1727" spans="4:4" x14ac:dyDescent="0.3">
      <c r="D1727" s="83"/>
    </row>
    <row r="1728" spans="4:4" x14ac:dyDescent="0.3">
      <c r="D1728" s="83"/>
    </row>
    <row r="1729" spans="4:4" x14ac:dyDescent="0.3">
      <c r="D1729" s="83"/>
    </row>
    <row r="1730" spans="4:4" x14ac:dyDescent="0.3">
      <c r="D1730" s="83"/>
    </row>
    <row r="1731" spans="4:4" x14ac:dyDescent="0.3">
      <c r="D1731" s="83"/>
    </row>
    <row r="1732" spans="4:4" x14ac:dyDescent="0.3">
      <c r="D1732" s="83"/>
    </row>
    <row r="1733" spans="4:4" x14ac:dyDescent="0.3">
      <c r="D1733" s="83"/>
    </row>
    <row r="1734" spans="4:4" x14ac:dyDescent="0.3">
      <c r="D1734" s="83"/>
    </row>
    <row r="1735" spans="4:4" x14ac:dyDescent="0.3">
      <c r="D1735" s="83"/>
    </row>
    <row r="1736" spans="4:4" x14ac:dyDescent="0.3">
      <c r="D1736" s="83"/>
    </row>
    <row r="1737" spans="4:4" x14ac:dyDescent="0.3">
      <c r="D1737" s="83"/>
    </row>
    <row r="1738" spans="4:4" x14ac:dyDescent="0.3">
      <c r="D1738" s="83"/>
    </row>
    <row r="1739" spans="4:4" x14ac:dyDescent="0.3">
      <c r="D1739" s="83"/>
    </row>
    <row r="1740" spans="4:4" x14ac:dyDescent="0.3">
      <c r="D1740" s="83"/>
    </row>
    <row r="1741" spans="4:4" x14ac:dyDescent="0.3">
      <c r="D1741" s="83"/>
    </row>
    <row r="1742" spans="4:4" x14ac:dyDescent="0.3">
      <c r="D1742" s="83"/>
    </row>
    <row r="1743" spans="4:4" x14ac:dyDescent="0.3">
      <c r="D1743" s="83"/>
    </row>
    <row r="1744" spans="4:4" x14ac:dyDescent="0.3">
      <c r="D1744" s="83"/>
    </row>
    <row r="1745" spans="4:4" x14ac:dyDescent="0.3">
      <c r="D1745" s="83"/>
    </row>
    <row r="1746" spans="4:4" x14ac:dyDescent="0.3">
      <c r="D1746" s="83"/>
    </row>
    <row r="1747" spans="4:4" x14ac:dyDescent="0.3">
      <c r="D1747" s="83"/>
    </row>
    <row r="1748" spans="4:4" x14ac:dyDescent="0.3">
      <c r="D1748" s="83"/>
    </row>
    <row r="1749" spans="4:4" x14ac:dyDescent="0.3">
      <c r="D1749" s="83"/>
    </row>
    <row r="1750" spans="4:4" x14ac:dyDescent="0.3">
      <c r="D1750" s="83"/>
    </row>
    <row r="1751" spans="4:4" x14ac:dyDescent="0.3">
      <c r="D1751" s="83"/>
    </row>
    <row r="1752" spans="4:4" x14ac:dyDescent="0.3">
      <c r="D1752" s="83"/>
    </row>
    <row r="1753" spans="4:4" x14ac:dyDescent="0.3">
      <c r="D1753" s="83"/>
    </row>
    <row r="1754" spans="4:4" x14ac:dyDescent="0.3">
      <c r="D1754" s="83"/>
    </row>
    <row r="1755" spans="4:4" x14ac:dyDescent="0.3">
      <c r="D1755" s="83"/>
    </row>
    <row r="1756" spans="4:4" x14ac:dyDescent="0.3">
      <c r="D1756" s="83"/>
    </row>
    <row r="1757" spans="4:4" x14ac:dyDescent="0.3">
      <c r="D1757" s="83"/>
    </row>
    <row r="1758" spans="4:4" x14ac:dyDescent="0.3">
      <c r="D1758" s="83"/>
    </row>
    <row r="1759" spans="4:4" x14ac:dyDescent="0.3">
      <c r="D1759" s="83"/>
    </row>
    <row r="1760" spans="4:4" x14ac:dyDescent="0.3">
      <c r="D1760" s="83"/>
    </row>
    <row r="1761" spans="4:4" x14ac:dyDescent="0.3">
      <c r="D1761" s="83"/>
    </row>
    <row r="1762" spans="4:4" x14ac:dyDescent="0.3">
      <c r="D1762" s="83"/>
    </row>
    <row r="1763" spans="4:4" x14ac:dyDescent="0.3">
      <c r="D1763" s="83"/>
    </row>
    <row r="1764" spans="4:4" x14ac:dyDescent="0.3">
      <c r="D1764" s="83"/>
    </row>
    <row r="1765" spans="4:4" x14ac:dyDescent="0.3">
      <c r="D1765" s="83"/>
    </row>
    <row r="1766" spans="4:4" x14ac:dyDescent="0.3">
      <c r="D1766" s="83"/>
    </row>
    <row r="1767" spans="4:4" x14ac:dyDescent="0.3">
      <c r="D1767" s="83"/>
    </row>
    <row r="1768" spans="4:4" x14ac:dyDescent="0.3">
      <c r="D1768" s="83"/>
    </row>
    <row r="1769" spans="4:4" x14ac:dyDescent="0.3">
      <c r="D1769" s="83"/>
    </row>
    <row r="1770" spans="4:4" x14ac:dyDescent="0.3">
      <c r="D1770" s="83"/>
    </row>
    <row r="1771" spans="4:4" x14ac:dyDescent="0.3">
      <c r="D1771" s="83"/>
    </row>
    <row r="1772" spans="4:4" x14ac:dyDescent="0.3">
      <c r="D1772" s="83"/>
    </row>
    <row r="1773" spans="4:4" x14ac:dyDescent="0.3">
      <c r="D1773" s="83"/>
    </row>
    <row r="1774" spans="4:4" x14ac:dyDescent="0.3">
      <c r="D1774" s="83"/>
    </row>
    <row r="1775" spans="4:4" x14ac:dyDescent="0.3">
      <c r="D1775" s="83"/>
    </row>
    <row r="1776" spans="4:4" x14ac:dyDescent="0.3">
      <c r="D1776" s="83"/>
    </row>
    <row r="1777" spans="4:4" x14ac:dyDescent="0.3">
      <c r="D1777" s="83"/>
    </row>
    <row r="1778" spans="4:4" x14ac:dyDescent="0.3">
      <c r="D1778" s="83"/>
    </row>
    <row r="1779" spans="4:4" x14ac:dyDescent="0.3">
      <c r="D1779" s="83"/>
    </row>
    <row r="1780" spans="4:4" x14ac:dyDescent="0.3">
      <c r="D1780" s="83"/>
    </row>
    <row r="1781" spans="4:4" x14ac:dyDescent="0.3">
      <c r="D1781" s="83"/>
    </row>
    <row r="1782" spans="4:4" x14ac:dyDescent="0.3">
      <c r="D1782" s="83"/>
    </row>
    <row r="1783" spans="4:4" x14ac:dyDescent="0.3">
      <c r="D1783" s="83"/>
    </row>
    <row r="1784" spans="4:4" x14ac:dyDescent="0.3">
      <c r="D1784" s="83"/>
    </row>
    <row r="1785" spans="4:4" x14ac:dyDescent="0.3">
      <c r="D1785" s="83"/>
    </row>
    <row r="1786" spans="4:4" x14ac:dyDescent="0.3">
      <c r="D1786" s="83"/>
    </row>
    <row r="1787" spans="4:4" x14ac:dyDescent="0.3">
      <c r="D1787" s="83"/>
    </row>
    <row r="1788" spans="4:4" x14ac:dyDescent="0.3">
      <c r="D1788" s="83"/>
    </row>
    <row r="1789" spans="4:4" x14ac:dyDescent="0.3">
      <c r="D1789" s="83"/>
    </row>
    <row r="1790" spans="4:4" x14ac:dyDescent="0.3">
      <c r="D1790" s="83"/>
    </row>
    <row r="1791" spans="4:4" x14ac:dyDescent="0.3">
      <c r="D1791" s="83"/>
    </row>
    <row r="1792" spans="4:4" x14ac:dyDescent="0.3">
      <c r="D1792" s="83"/>
    </row>
    <row r="1793" spans="4:4" x14ac:dyDescent="0.3">
      <c r="D1793" s="83"/>
    </row>
    <row r="1794" spans="4:4" x14ac:dyDescent="0.3">
      <c r="D1794" s="83"/>
    </row>
    <row r="1795" spans="4:4" x14ac:dyDescent="0.3">
      <c r="D1795" s="83"/>
    </row>
    <row r="1796" spans="4:4" x14ac:dyDescent="0.3">
      <c r="D1796" s="83"/>
    </row>
    <row r="1797" spans="4:4" x14ac:dyDescent="0.3">
      <c r="D1797" s="83"/>
    </row>
    <row r="1798" spans="4:4" x14ac:dyDescent="0.3">
      <c r="D1798" s="83"/>
    </row>
    <row r="1799" spans="4:4" x14ac:dyDescent="0.3">
      <c r="D1799" s="83"/>
    </row>
    <row r="1800" spans="4:4" x14ac:dyDescent="0.3">
      <c r="D1800" s="83"/>
    </row>
    <row r="1801" spans="4:4" x14ac:dyDescent="0.3">
      <c r="D1801" s="83"/>
    </row>
    <row r="1802" spans="4:4" x14ac:dyDescent="0.3">
      <c r="D1802" s="83"/>
    </row>
    <row r="1803" spans="4:4" x14ac:dyDescent="0.3">
      <c r="D1803" s="83"/>
    </row>
    <row r="1804" spans="4:4" x14ac:dyDescent="0.3">
      <c r="D1804" s="83"/>
    </row>
    <row r="1805" spans="4:4" x14ac:dyDescent="0.3">
      <c r="D1805" s="83"/>
    </row>
    <row r="1806" spans="4:4" x14ac:dyDescent="0.3">
      <c r="D1806" s="83"/>
    </row>
    <row r="1807" spans="4:4" x14ac:dyDescent="0.3">
      <c r="D1807" s="83"/>
    </row>
    <row r="1808" spans="4:4" x14ac:dyDescent="0.3">
      <c r="D1808" s="83"/>
    </row>
    <row r="1809" spans="4:4" x14ac:dyDescent="0.3">
      <c r="D1809" s="83"/>
    </row>
    <row r="1810" spans="4:4" x14ac:dyDescent="0.3">
      <c r="D1810" s="83"/>
    </row>
    <row r="1811" spans="4:4" x14ac:dyDescent="0.3">
      <c r="D1811" s="83"/>
    </row>
    <row r="1812" spans="4:4" x14ac:dyDescent="0.3">
      <c r="D1812" s="83"/>
    </row>
    <row r="1813" spans="4:4" x14ac:dyDescent="0.3">
      <c r="D1813" s="83"/>
    </row>
    <row r="1814" spans="4:4" x14ac:dyDescent="0.3">
      <c r="D1814" s="83"/>
    </row>
    <row r="1815" spans="4:4" x14ac:dyDescent="0.3">
      <c r="D1815" s="83"/>
    </row>
    <row r="1816" spans="4:4" x14ac:dyDescent="0.3">
      <c r="D1816" s="83"/>
    </row>
    <row r="1817" spans="4:4" x14ac:dyDescent="0.3">
      <c r="D1817" s="83"/>
    </row>
    <row r="1818" spans="4:4" x14ac:dyDescent="0.3">
      <c r="D1818" s="83"/>
    </row>
    <row r="1819" spans="4:4" x14ac:dyDescent="0.3">
      <c r="D1819" s="83"/>
    </row>
    <row r="1820" spans="4:4" x14ac:dyDescent="0.3">
      <c r="D1820" s="83"/>
    </row>
    <row r="1821" spans="4:4" x14ac:dyDescent="0.3">
      <c r="D1821" s="83"/>
    </row>
    <row r="1822" spans="4:4" x14ac:dyDescent="0.3">
      <c r="D1822" s="83"/>
    </row>
    <row r="1823" spans="4:4" x14ac:dyDescent="0.3">
      <c r="D1823" s="83"/>
    </row>
    <row r="1824" spans="4:4" x14ac:dyDescent="0.3">
      <c r="D1824" s="83"/>
    </row>
    <row r="1825" spans="4:4" x14ac:dyDescent="0.3">
      <c r="D1825" s="83"/>
    </row>
    <row r="1826" spans="4:4" x14ac:dyDescent="0.3">
      <c r="D1826" s="83"/>
    </row>
    <row r="1827" spans="4:4" x14ac:dyDescent="0.3">
      <c r="D1827" s="83"/>
    </row>
    <row r="1828" spans="4:4" x14ac:dyDescent="0.3">
      <c r="D1828" s="83"/>
    </row>
    <row r="1829" spans="4:4" x14ac:dyDescent="0.3">
      <c r="D1829" s="83"/>
    </row>
    <row r="1830" spans="4:4" x14ac:dyDescent="0.3">
      <c r="D1830" s="83"/>
    </row>
    <row r="1831" spans="4:4" x14ac:dyDescent="0.3">
      <c r="D1831" s="83"/>
    </row>
    <row r="1832" spans="4:4" x14ac:dyDescent="0.3">
      <c r="D1832" s="83"/>
    </row>
    <row r="1833" spans="4:4" x14ac:dyDescent="0.3">
      <c r="D1833" s="83"/>
    </row>
    <row r="1834" spans="4:4" x14ac:dyDescent="0.3">
      <c r="D1834" s="83"/>
    </row>
    <row r="1835" spans="4:4" x14ac:dyDescent="0.3">
      <c r="D1835" s="83"/>
    </row>
    <row r="1836" spans="4:4" x14ac:dyDescent="0.3">
      <c r="D1836" s="83"/>
    </row>
    <row r="1837" spans="4:4" x14ac:dyDescent="0.3">
      <c r="D1837" s="83"/>
    </row>
    <row r="1838" spans="4:4" x14ac:dyDescent="0.3">
      <c r="D1838" s="83"/>
    </row>
    <row r="1839" spans="4:4" x14ac:dyDescent="0.3">
      <c r="D1839" s="83"/>
    </row>
    <row r="1840" spans="4:4" x14ac:dyDescent="0.3">
      <c r="D1840" s="83"/>
    </row>
    <row r="1841" spans="4:4" x14ac:dyDescent="0.3">
      <c r="D1841" s="83"/>
    </row>
    <row r="1842" spans="4:4" x14ac:dyDescent="0.3">
      <c r="D1842" s="83"/>
    </row>
    <row r="1843" spans="4:4" x14ac:dyDescent="0.3">
      <c r="D1843" s="83"/>
    </row>
    <row r="1844" spans="4:4" x14ac:dyDescent="0.3">
      <c r="D1844" s="83"/>
    </row>
    <row r="1845" spans="4:4" x14ac:dyDescent="0.3">
      <c r="D1845" s="83"/>
    </row>
    <row r="1846" spans="4:4" x14ac:dyDescent="0.3">
      <c r="D1846" s="83"/>
    </row>
    <row r="1847" spans="4:4" x14ac:dyDescent="0.3">
      <c r="D1847" s="83"/>
    </row>
    <row r="1848" spans="4:4" x14ac:dyDescent="0.3">
      <c r="D1848" s="83"/>
    </row>
    <row r="1849" spans="4:4" x14ac:dyDescent="0.3">
      <c r="D1849" s="83"/>
    </row>
    <row r="1850" spans="4:4" x14ac:dyDescent="0.3">
      <c r="D1850" s="83"/>
    </row>
    <row r="1851" spans="4:4" x14ac:dyDescent="0.3">
      <c r="D1851" s="83"/>
    </row>
    <row r="1852" spans="4:4" x14ac:dyDescent="0.3">
      <c r="D1852" s="83"/>
    </row>
    <row r="1853" spans="4:4" x14ac:dyDescent="0.3">
      <c r="D1853" s="83"/>
    </row>
    <row r="1854" spans="4:4" x14ac:dyDescent="0.3">
      <c r="D1854" s="83"/>
    </row>
    <row r="1855" spans="4:4" x14ac:dyDescent="0.3">
      <c r="D1855" s="83"/>
    </row>
    <row r="1856" spans="4:4" x14ac:dyDescent="0.3">
      <c r="D1856" s="83"/>
    </row>
    <row r="1857" spans="4:4" x14ac:dyDescent="0.3">
      <c r="D1857" s="83"/>
    </row>
    <row r="1858" spans="4:4" x14ac:dyDescent="0.3">
      <c r="D1858" s="83"/>
    </row>
    <row r="1859" spans="4:4" x14ac:dyDescent="0.3">
      <c r="D1859" s="83"/>
    </row>
    <row r="1860" spans="4:4" x14ac:dyDescent="0.3">
      <c r="D1860" s="83"/>
    </row>
    <row r="1861" spans="4:4" x14ac:dyDescent="0.3">
      <c r="D1861" s="83"/>
    </row>
    <row r="1862" spans="4:4" x14ac:dyDescent="0.3">
      <c r="D1862" s="83"/>
    </row>
    <row r="1863" spans="4:4" x14ac:dyDescent="0.3">
      <c r="D1863" s="83"/>
    </row>
    <row r="1864" spans="4:4" x14ac:dyDescent="0.3">
      <c r="D1864" s="83"/>
    </row>
    <row r="1865" spans="4:4" x14ac:dyDescent="0.3">
      <c r="D1865" s="83"/>
    </row>
    <row r="1866" spans="4:4" x14ac:dyDescent="0.3">
      <c r="D1866" s="83"/>
    </row>
    <row r="1867" spans="4:4" x14ac:dyDescent="0.3">
      <c r="D1867" s="83"/>
    </row>
    <row r="1868" spans="4:4" x14ac:dyDescent="0.3">
      <c r="D1868" s="83"/>
    </row>
    <row r="1869" spans="4:4" x14ac:dyDescent="0.3">
      <c r="D1869" s="83"/>
    </row>
    <row r="1870" spans="4:4" x14ac:dyDescent="0.3">
      <c r="D1870" s="83"/>
    </row>
    <row r="1871" spans="4:4" x14ac:dyDescent="0.3">
      <c r="D1871" s="83"/>
    </row>
    <row r="1872" spans="4:4" x14ac:dyDescent="0.3">
      <c r="D1872" s="83"/>
    </row>
    <row r="1873" spans="4:4" x14ac:dyDescent="0.3">
      <c r="D1873" s="83"/>
    </row>
    <row r="1874" spans="4:4" x14ac:dyDescent="0.3">
      <c r="D1874" s="83"/>
    </row>
    <row r="1875" spans="4:4" x14ac:dyDescent="0.3">
      <c r="D1875" s="83"/>
    </row>
    <row r="1876" spans="4:4" x14ac:dyDescent="0.3">
      <c r="D1876" s="83"/>
    </row>
    <row r="1877" spans="4:4" x14ac:dyDescent="0.3">
      <c r="D1877" s="83"/>
    </row>
    <row r="1878" spans="4:4" x14ac:dyDescent="0.3">
      <c r="D1878" s="83"/>
    </row>
    <row r="1879" spans="4:4" x14ac:dyDescent="0.3">
      <c r="D1879" s="83"/>
    </row>
    <row r="1880" spans="4:4" x14ac:dyDescent="0.3">
      <c r="D1880" s="83"/>
    </row>
    <row r="1881" spans="4:4" x14ac:dyDescent="0.3">
      <c r="D1881" s="83"/>
    </row>
    <row r="1882" spans="4:4" x14ac:dyDescent="0.3">
      <c r="D1882" s="83"/>
    </row>
    <row r="1883" spans="4:4" x14ac:dyDescent="0.3">
      <c r="D1883" s="83"/>
    </row>
    <row r="1884" spans="4:4" x14ac:dyDescent="0.3">
      <c r="D1884" s="83"/>
    </row>
    <row r="1885" spans="4:4" x14ac:dyDescent="0.3">
      <c r="D1885" s="83"/>
    </row>
    <row r="1886" spans="4:4" x14ac:dyDescent="0.3">
      <c r="D1886" s="83"/>
    </row>
    <row r="1887" spans="4:4" x14ac:dyDescent="0.3">
      <c r="D1887" s="83"/>
    </row>
    <row r="1888" spans="4:4" x14ac:dyDescent="0.3">
      <c r="D1888" s="83"/>
    </row>
    <row r="1889" spans="4:4" x14ac:dyDescent="0.3">
      <c r="D1889" s="83"/>
    </row>
    <row r="1890" spans="4:4" x14ac:dyDescent="0.3">
      <c r="D1890" s="83"/>
    </row>
    <row r="1891" spans="4:4" x14ac:dyDescent="0.3">
      <c r="D1891" s="83"/>
    </row>
    <row r="1892" spans="4:4" x14ac:dyDescent="0.3">
      <c r="D1892" s="83"/>
    </row>
    <row r="1893" spans="4:4" x14ac:dyDescent="0.3">
      <c r="D1893" s="83"/>
    </row>
    <row r="1894" spans="4:4" x14ac:dyDescent="0.3">
      <c r="D1894" s="83"/>
    </row>
    <row r="1895" spans="4:4" x14ac:dyDescent="0.3">
      <c r="D1895" s="83"/>
    </row>
    <row r="1896" spans="4:4" x14ac:dyDescent="0.3">
      <c r="D1896" s="83"/>
    </row>
    <row r="1897" spans="4:4" x14ac:dyDescent="0.3">
      <c r="D1897" s="83"/>
    </row>
    <row r="1898" spans="4:4" x14ac:dyDescent="0.3">
      <c r="D1898" s="83"/>
    </row>
    <row r="1899" spans="4:4" x14ac:dyDescent="0.3">
      <c r="D1899" s="83"/>
    </row>
    <row r="1900" spans="4:4" x14ac:dyDescent="0.3">
      <c r="D1900" s="83"/>
    </row>
    <row r="1901" spans="4:4" x14ac:dyDescent="0.3">
      <c r="D1901" s="83"/>
    </row>
    <row r="1902" spans="4:4" x14ac:dyDescent="0.3">
      <c r="D1902" s="83"/>
    </row>
    <row r="1903" spans="4:4" x14ac:dyDescent="0.3">
      <c r="D1903" s="83"/>
    </row>
    <row r="1904" spans="4:4" x14ac:dyDescent="0.3">
      <c r="D1904" s="83"/>
    </row>
    <row r="1905" spans="4:4" x14ac:dyDescent="0.3">
      <c r="D1905" s="83"/>
    </row>
    <row r="1906" spans="4:4" x14ac:dyDescent="0.3">
      <c r="D1906" s="83"/>
    </row>
    <row r="1907" spans="4:4" x14ac:dyDescent="0.3">
      <c r="D1907" s="83"/>
    </row>
    <row r="1908" spans="4:4" x14ac:dyDescent="0.3">
      <c r="D1908" s="83"/>
    </row>
    <row r="1909" spans="4:4" x14ac:dyDescent="0.3">
      <c r="D1909" s="83"/>
    </row>
    <row r="1910" spans="4:4" x14ac:dyDescent="0.3">
      <c r="D1910" s="83"/>
    </row>
    <row r="1911" spans="4:4" x14ac:dyDescent="0.3">
      <c r="D1911" s="83"/>
    </row>
    <row r="1912" spans="4:4" x14ac:dyDescent="0.3">
      <c r="D1912" s="83"/>
    </row>
    <row r="1913" spans="4:4" x14ac:dyDescent="0.3">
      <c r="D1913" s="83"/>
    </row>
    <row r="1914" spans="4:4" x14ac:dyDescent="0.3">
      <c r="D1914" s="83"/>
    </row>
    <row r="1915" spans="4:4" x14ac:dyDescent="0.3">
      <c r="D1915" s="83"/>
    </row>
    <row r="1916" spans="4:4" x14ac:dyDescent="0.3">
      <c r="D1916" s="83"/>
    </row>
    <row r="1917" spans="4:4" x14ac:dyDescent="0.3">
      <c r="D1917" s="83"/>
    </row>
    <row r="1918" spans="4:4" x14ac:dyDescent="0.3">
      <c r="D1918" s="83"/>
    </row>
    <row r="1919" spans="4:4" x14ac:dyDescent="0.3">
      <c r="D1919" s="83"/>
    </row>
    <row r="1920" spans="4:4" x14ac:dyDescent="0.3">
      <c r="D1920" s="83"/>
    </row>
    <row r="1921" spans="4:4" x14ac:dyDescent="0.3">
      <c r="D1921" s="83"/>
    </row>
    <row r="1922" spans="4:4" x14ac:dyDescent="0.3">
      <c r="D1922" s="83"/>
    </row>
    <row r="1923" spans="4:4" x14ac:dyDescent="0.3">
      <c r="D1923" s="83"/>
    </row>
    <row r="1924" spans="4:4" x14ac:dyDescent="0.3">
      <c r="D1924" s="83"/>
    </row>
    <row r="1925" spans="4:4" x14ac:dyDescent="0.3">
      <c r="D1925" s="83"/>
    </row>
    <row r="1926" spans="4:4" x14ac:dyDescent="0.3">
      <c r="D1926" s="83"/>
    </row>
    <row r="1927" spans="4:4" x14ac:dyDescent="0.3">
      <c r="D1927" s="83"/>
    </row>
    <row r="1928" spans="4:4" x14ac:dyDescent="0.3">
      <c r="D1928" s="83"/>
    </row>
    <row r="1929" spans="4:4" x14ac:dyDescent="0.3">
      <c r="D1929" s="83"/>
    </row>
    <row r="1930" spans="4:4" x14ac:dyDescent="0.3">
      <c r="D1930" s="83"/>
    </row>
    <row r="1931" spans="4:4" x14ac:dyDescent="0.3">
      <c r="D1931" s="83"/>
    </row>
    <row r="1932" spans="4:4" x14ac:dyDescent="0.3">
      <c r="D1932" s="83"/>
    </row>
    <row r="1933" spans="4:4" x14ac:dyDescent="0.3">
      <c r="D1933" s="83"/>
    </row>
    <row r="1934" spans="4:4" x14ac:dyDescent="0.3">
      <c r="D1934" s="83"/>
    </row>
    <row r="1935" spans="4:4" x14ac:dyDescent="0.3">
      <c r="D1935" s="83"/>
    </row>
    <row r="1936" spans="4:4" x14ac:dyDescent="0.3">
      <c r="D1936" s="83"/>
    </row>
    <row r="1937" spans="4:4" x14ac:dyDescent="0.3">
      <c r="D1937" s="83"/>
    </row>
    <row r="1938" spans="4:4" x14ac:dyDescent="0.3">
      <c r="D1938" s="83"/>
    </row>
    <row r="1939" spans="4:4" x14ac:dyDescent="0.3">
      <c r="D1939" s="83"/>
    </row>
    <row r="1940" spans="4:4" x14ac:dyDescent="0.3">
      <c r="D1940" s="83"/>
    </row>
    <row r="1941" spans="4:4" x14ac:dyDescent="0.3">
      <c r="D1941" s="83"/>
    </row>
    <row r="1942" spans="4:4" x14ac:dyDescent="0.3">
      <c r="D1942" s="83"/>
    </row>
    <row r="1943" spans="4:4" x14ac:dyDescent="0.3">
      <c r="D1943" s="83"/>
    </row>
    <row r="1944" spans="4:4" x14ac:dyDescent="0.3">
      <c r="D1944" s="83"/>
    </row>
    <row r="1945" spans="4:4" x14ac:dyDescent="0.3">
      <c r="D1945" s="83"/>
    </row>
    <row r="1946" spans="4:4" x14ac:dyDescent="0.3">
      <c r="D1946" s="83"/>
    </row>
    <row r="1947" spans="4:4" x14ac:dyDescent="0.3">
      <c r="D1947" s="83"/>
    </row>
    <row r="1948" spans="4:4" x14ac:dyDescent="0.3">
      <c r="D1948" s="83"/>
    </row>
    <row r="1949" spans="4:4" x14ac:dyDescent="0.3">
      <c r="D1949" s="83"/>
    </row>
    <row r="1950" spans="4:4" x14ac:dyDescent="0.3">
      <c r="D1950" s="83"/>
    </row>
    <row r="1951" spans="4:4" x14ac:dyDescent="0.3">
      <c r="D1951" s="83"/>
    </row>
    <row r="1952" spans="4:4" x14ac:dyDescent="0.3">
      <c r="D1952" s="83"/>
    </row>
    <row r="1953" spans="4:4" x14ac:dyDescent="0.3">
      <c r="D1953" s="83"/>
    </row>
    <row r="1954" spans="4:4" x14ac:dyDescent="0.3">
      <c r="D1954" s="83"/>
    </row>
    <row r="1955" spans="4:4" x14ac:dyDescent="0.3">
      <c r="D1955" s="83"/>
    </row>
    <row r="1956" spans="4:4" x14ac:dyDescent="0.3">
      <c r="D1956" s="83"/>
    </row>
    <row r="1957" spans="4:4" x14ac:dyDescent="0.3">
      <c r="D1957" s="83"/>
    </row>
    <row r="1958" spans="4:4" x14ac:dyDescent="0.3">
      <c r="D1958" s="83"/>
    </row>
    <row r="1959" spans="4:4" x14ac:dyDescent="0.3">
      <c r="D1959" s="83"/>
    </row>
    <row r="1960" spans="4:4" x14ac:dyDescent="0.3">
      <c r="D1960" s="83"/>
    </row>
    <row r="1961" spans="4:4" x14ac:dyDescent="0.3">
      <c r="D1961" s="83"/>
    </row>
    <row r="1962" spans="4:4" x14ac:dyDescent="0.3">
      <c r="D1962" s="83"/>
    </row>
    <row r="1963" spans="4:4" x14ac:dyDescent="0.3">
      <c r="D1963" s="83"/>
    </row>
    <row r="1964" spans="4:4" x14ac:dyDescent="0.3">
      <c r="D1964" s="83"/>
    </row>
    <row r="1965" spans="4:4" x14ac:dyDescent="0.3">
      <c r="D1965" s="83"/>
    </row>
    <row r="1966" spans="4:4" x14ac:dyDescent="0.3">
      <c r="D1966" s="83"/>
    </row>
    <row r="1967" spans="4:4" x14ac:dyDescent="0.3">
      <c r="D1967" s="83"/>
    </row>
    <row r="1968" spans="4:4" x14ac:dyDescent="0.3">
      <c r="D1968" s="83"/>
    </row>
    <row r="1969" spans="4:4" x14ac:dyDescent="0.3">
      <c r="D1969" s="83"/>
    </row>
    <row r="1970" spans="4:4" x14ac:dyDescent="0.3">
      <c r="D1970" s="83"/>
    </row>
    <row r="1971" spans="4:4" x14ac:dyDescent="0.3">
      <c r="D1971" s="83"/>
    </row>
    <row r="1972" spans="4:4" x14ac:dyDescent="0.3">
      <c r="D1972" s="83"/>
    </row>
    <row r="1973" spans="4:4" x14ac:dyDescent="0.3">
      <c r="D1973" s="83"/>
    </row>
    <row r="1974" spans="4:4" x14ac:dyDescent="0.3">
      <c r="D1974" s="83"/>
    </row>
    <row r="1975" spans="4:4" x14ac:dyDescent="0.3">
      <c r="D1975" s="83"/>
    </row>
    <row r="1976" spans="4:4" x14ac:dyDescent="0.3">
      <c r="D1976" s="83"/>
    </row>
    <row r="1977" spans="4:4" x14ac:dyDescent="0.3">
      <c r="D1977" s="83"/>
    </row>
    <row r="1978" spans="4:4" x14ac:dyDescent="0.3">
      <c r="D1978" s="83"/>
    </row>
    <row r="1979" spans="4:4" x14ac:dyDescent="0.3">
      <c r="D1979" s="83"/>
    </row>
    <row r="1980" spans="4:4" x14ac:dyDescent="0.3">
      <c r="D1980" s="83"/>
    </row>
    <row r="1981" spans="4:4" x14ac:dyDescent="0.3">
      <c r="D1981" s="83"/>
    </row>
    <row r="1982" spans="4:4" x14ac:dyDescent="0.3">
      <c r="D1982" s="83"/>
    </row>
    <row r="1983" spans="4:4" x14ac:dyDescent="0.3">
      <c r="D1983" s="83"/>
    </row>
    <row r="1984" spans="4:4" x14ac:dyDescent="0.3">
      <c r="D1984" s="83"/>
    </row>
    <row r="1985" spans="4:4" x14ac:dyDescent="0.3">
      <c r="D1985" s="83"/>
    </row>
    <row r="1986" spans="4:4" x14ac:dyDescent="0.3">
      <c r="D1986" s="83"/>
    </row>
    <row r="1987" spans="4:4" x14ac:dyDescent="0.3">
      <c r="D1987" s="83"/>
    </row>
    <row r="1988" spans="4:4" x14ac:dyDescent="0.3">
      <c r="D1988" s="83"/>
    </row>
    <row r="1989" spans="4:4" x14ac:dyDescent="0.3">
      <c r="D1989" s="83"/>
    </row>
    <row r="1990" spans="4:4" x14ac:dyDescent="0.3">
      <c r="D1990" s="83"/>
    </row>
    <row r="1991" spans="4:4" x14ac:dyDescent="0.3">
      <c r="D1991" s="83"/>
    </row>
    <row r="1992" spans="4:4" x14ac:dyDescent="0.3">
      <c r="D1992" s="83"/>
    </row>
    <row r="1993" spans="4:4" x14ac:dyDescent="0.3">
      <c r="D1993" s="83"/>
    </row>
    <row r="1994" spans="4:4" x14ac:dyDescent="0.3">
      <c r="D1994" s="83"/>
    </row>
    <row r="1995" spans="4:4" x14ac:dyDescent="0.3">
      <c r="D1995" s="83"/>
    </row>
    <row r="1996" spans="4:4" x14ac:dyDescent="0.3">
      <c r="D1996" s="83"/>
    </row>
    <row r="1997" spans="4:4" x14ac:dyDescent="0.3">
      <c r="D1997" s="83"/>
    </row>
    <row r="1998" spans="4:4" x14ac:dyDescent="0.3">
      <c r="D1998" s="83"/>
    </row>
    <row r="1999" spans="4:4" x14ac:dyDescent="0.3">
      <c r="D1999" s="83"/>
    </row>
    <row r="2000" spans="4:4" x14ac:dyDescent="0.3">
      <c r="D2000" s="83"/>
    </row>
    <row r="2001" spans="4:4" x14ac:dyDescent="0.3">
      <c r="D2001" s="83"/>
    </row>
    <row r="2002" spans="4:4" x14ac:dyDescent="0.3">
      <c r="D2002" s="83"/>
    </row>
    <row r="2003" spans="4:4" x14ac:dyDescent="0.3">
      <c r="D2003" s="83"/>
    </row>
    <row r="2004" spans="4:4" x14ac:dyDescent="0.3">
      <c r="D2004" s="83"/>
    </row>
    <row r="2005" spans="4:4" x14ac:dyDescent="0.3">
      <c r="D2005" s="83"/>
    </row>
    <row r="2006" spans="4:4" x14ac:dyDescent="0.3">
      <c r="D2006" s="83"/>
    </row>
    <row r="2007" spans="4:4" x14ac:dyDescent="0.3">
      <c r="D2007" s="83"/>
    </row>
    <row r="2008" spans="4:4" x14ac:dyDescent="0.3">
      <c r="D2008" s="83"/>
    </row>
    <row r="2009" spans="4:4" x14ac:dyDescent="0.3">
      <c r="D2009" s="83"/>
    </row>
    <row r="2010" spans="4:4" x14ac:dyDescent="0.3">
      <c r="D2010" s="83"/>
    </row>
    <row r="2011" spans="4:4" x14ac:dyDescent="0.3">
      <c r="D2011" s="83"/>
    </row>
    <row r="2012" spans="4:4" x14ac:dyDescent="0.3">
      <c r="D2012" s="83"/>
    </row>
    <row r="2013" spans="4:4" x14ac:dyDescent="0.3">
      <c r="D2013" s="83"/>
    </row>
    <row r="2014" spans="4:4" x14ac:dyDescent="0.3">
      <c r="D2014" s="83"/>
    </row>
    <row r="2015" spans="4:4" x14ac:dyDescent="0.3">
      <c r="D2015" s="83"/>
    </row>
    <row r="2016" spans="4:4" x14ac:dyDescent="0.3">
      <c r="D2016" s="83"/>
    </row>
    <row r="2017" spans="4:4" x14ac:dyDescent="0.3">
      <c r="D2017" s="83"/>
    </row>
    <row r="2018" spans="4:4" x14ac:dyDescent="0.3">
      <c r="D2018" s="83"/>
    </row>
    <row r="2019" spans="4:4" x14ac:dyDescent="0.3">
      <c r="D2019" s="83"/>
    </row>
    <row r="2020" spans="4:4" x14ac:dyDescent="0.3">
      <c r="D2020" s="83"/>
    </row>
    <row r="2021" spans="4:4" x14ac:dyDescent="0.3">
      <c r="D2021" s="83"/>
    </row>
    <row r="2022" spans="4:4" x14ac:dyDescent="0.3">
      <c r="D2022" s="83"/>
    </row>
    <row r="2023" spans="4:4" x14ac:dyDescent="0.3">
      <c r="D2023" s="83"/>
    </row>
    <row r="2024" spans="4:4" x14ac:dyDescent="0.3">
      <c r="D2024" s="83"/>
    </row>
    <row r="2025" spans="4:4" x14ac:dyDescent="0.3">
      <c r="D2025" s="83"/>
    </row>
    <row r="2026" spans="4:4" x14ac:dyDescent="0.3">
      <c r="D2026" s="83"/>
    </row>
    <row r="2027" spans="4:4" x14ac:dyDescent="0.3">
      <c r="D2027" s="83"/>
    </row>
    <row r="2028" spans="4:4" x14ac:dyDescent="0.3">
      <c r="D2028" s="83"/>
    </row>
    <row r="2029" spans="4:4" x14ac:dyDescent="0.3">
      <c r="D2029" s="83"/>
    </row>
    <row r="2030" spans="4:4" x14ac:dyDescent="0.3">
      <c r="D2030" s="83"/>
    </row>
    <row r="2031" spans="4:4" x14ac:dyDescent="0.3">
      <c r="D2031" s="83"/>
    </row>
    <row r="2032" spans="4:4" x14ac:dyDescent="0.3">
      <c r="D2032" s="83"/>
    </row>
    <row r="2033" spans="4:4" x14ac:dyDescent="0.3">
      <c r="D2033" s="83"/>
    </row>
    <row r="2034" spans="4:4" x14ac:dyDescent="0.3">
      <c r="D2034" s="83"/>
    </row>
    <row r="2035" spans="4:4" x14ac:dyDescent="0.3">
      <c r="D2035" s="83"/>
    </row>
    <row r="2036" spans="4:4" x14ac:dyDescent="0.3">
      <c r="D2036" s="83"/>
    </row>
    <row r="2037" spans="4:4" x14ac:dyDescent="0.3">
      <c r="D2037" s="83"/>
    </row>
    <row r="2038" spans="4:4" x14ac:dyDescent="0.3">
      <c r="D2038" s="83"/>
    </row>
    <row r="2039" spans="4:4" x14ac:dyDescent="0.3">
      <c r="D2039" s="83"/>
    </row>
    <row r="2040" spans="4:4" x14ac:dyDescent="0.3">
      <c r="D2040" s="83"/>
    </row>
    <row r="2041" spans="4:4" x14ac:dyDescent="0.3">
      <c r="D2041" s="83"/>
    </row>
    <row r="2042" spans="4:4" x14ac:dyDescent="0.3">
      <c r="D2042" s="83"/>
    </row>
    <row r="2043" spans="4:4" x14ac:dyDescent="0.3">
      <c r="D2043" s="83"/>
    </row>
    <row r="2044" spans="4:4" x14ac:dyDescent="0.3">
      <c r="D2044" s="83"/>
    </row>
    <row r="2045" spans="4:4" x14ac:dyDescent="0.3">
      <c r="D2045" s="83"/>
    </row>
    <row r="2046" spans="4:4" x14ac:dyDescent="0.3">
      <c r="D2046" s="83"/>
    </row>
    <row r="2047" spans="4:4" x14ac:dyDescent="0.3">
      <c r="D2047" s="83"/>
    </row>
    <row r="2048" spans="4:4" x14ac:dyDescent="0.3">
      <c r="D2048" s="83"/>
    </row>
    <row r="2049" spans="4:4" x14ac:dyDescent="0.3">
      <c r="D2049" s="83"/>
    </row>
    <row r="2050" spans="4:4" x14ac:dyDescent="0.3">
      <c r="D2050" s="83"/>
    </row>
    <row r="2051" spans="4:4" x14ac:dyDescent="0.3">
      <c r="D2051" s="83"/>
    </row>
    <row r="2052" spans="4:4" x14ac:dyDescent="0.3">
      <c r="D2052" s="83"/>
    </row>
    <row r="2053" spans="4:4" x14ac:dyDescent="0.3">
      <c r="D2053" s="83"/>
    </row>
    <row r="2054" spans="4:4" x14ac:dyDescent="0.3">
      <c r="D2054" s="83"/>
    </row>
    <row r="2055" spans="4:4" x14ac:dyDescent="0.3">
      <c r="D2055" s="83"/>
    </row>
    <row r="2056" spans="4:4" x14ac:dyDescent="0.3">
      <c r="D2056" s="83"/>
    </row>
    <row r="2057" spans="4:4" x14ac:dyDescent="0.3">
      <c r="D2057" s="83"/>
    </row>
    <row r="2058" spans="4:4" x14ac:dyDescent="0.3">
      <c r="D2058" s="83"/>
    </row>
    <row r="2059" spans="4:4" x14ac:dyDescent="0.3">
      <c r="D2059" s="83"/>
    </row>
    <row r="2060" spans="4:4" x14ac:dyDescent="0.3">
      <c r="D2060" s="83"/>
    </row>
    <row r="2061" spans="4:4" x14ac:dyDescent="0.3">
      <c r="D2061" s="83"/>
    </row>
    <row r="2062" spans="4:4" x14ac:dyDescent="0.3">
      <c r="D2062" s="83"/>
    </row>
    <row r="2063" spans="4:4" x14ac:dyDescent="0.3">
      <c r="D2063" s="83"/>
    </row>
    <row r="2064" spans="4:4" x14ac:dyDescent="0.3">
      <c r="D2064" s="83"/>
    </row>
    <row r="2065" spans="4:4" x14ac:dyDescent="0.3">
      <c r="D2065" s="83"/>
    </row>
    <row r="2066" spans="4:4" x14ac:dyDescent="0.3">
      <c r="D2066" s="83"/>
    </row>
    <row r="2067" spans="4:4" x14ac:dyDescent="0.3">
      <c r="D2067" s="83"/>
    </row>
    <row r="2068" spans="4:4" x14ac:dyDescent="0.3">
      <c r="D2068" s="83"/>
    </row>
    <row r="2069" spans="4:4" x14ac:dyDescent="0.3">
      <c r="D2069" s="83"/>
    </row>
    <row r="2070" spans="4:4" x14ac:dyDescent="0.3">
      <c r="D2070" s="83"/>
    </row>
    <row r="2071" spans="4:4" x14ac:dyDescent="0.3">
      <c r="D2071" s="83"/>
    </row>
    <row r="2072" spans="4:4" x14ac:dyDescent="0.3">
      <c r="D2072" s="83"/>
    </row>
    <row r="2073" spans="4:4" x14ac:dyDescent="0.3">
      <c r="D2073" s="83"/>
    </row>
    <row r="2074" spans="4:4" x14ac:dyDescent="0.3">
      <c r="D2074" s="83"/>
    </row>
    <row r="2075" spans="4:4" x14ac:dyDescent="0.3">
      <c r="D2075" s="83"/>
    </row>
    <row r="2076" spans="4:4" x14ac:dyDescent="0.3">
      <c r="D2076" s="83"/>
    </row>
    <row r="2077" spans="4:4" x14ac:dyDescent="0.3">
      <c r="D2077" s="83"/>
    </row>
    <row r="2078" spans="4:4" x14ac:dyDescent="0.3">
      <c r="D2078" s="83"/>
    </row>
    <row r="2079" spans="4:4" x14ac:dyDescent="0.3">
      <c r="D2079" s="83"/>
    </row>
    <row r="2080" spans="4:4" x14ac:dyDescent="0.3">
      <c r="D2080" s="83"/>
    </row>
    <row r="2081" spans="4:4" x14ac:dyDescent="0.3">
      <c r="D2081" s="83"/>
    </row>
    <row r="2082" spans="4:4" x14ac:dyDescent="0.3">
      <c r="D2082" s="83"/>
    </row>
    <row r="2083" spans="4:4" x14ac:dyDescent="0.3">
      <c r="D2083" s="83"/>
    </row>
    <row r="2084" spans="4:4" x14ac:dyDescent="0.3">
      <c r="D2084" s="83"/>
    </row>
    <row r="2085" spans="4:4" x14ac:dyDescent="0.3">
      <c r="D2085" s="83"/>
    </row>
    <row r="2086" spans="4:4" x14ac:dyDescent="0.3">
      <c r="D2086" s="83"/>
    </row>
    <row r="2087" spans="4:4" x14ac:dyDescent="0.3">
      <c r="D2087" s="83"/>
    </row>
    <row r="2088" spans="4:4" x14ac:dyDescent="0.3">
      <c r="D2088" s="83"/>
    </row>
    <row r="2089" spans="4:4" x14ac:dyDescent="0.3">
      <c r="D2089" s="83"/>
    </row>
    <row r="2090" spans="4:4" x14ac:dyDescent="0.3">
      <c r="D2090" s="83"/>
    </row>
    <row r="2091" spans="4:4" x14ac:dyDescent="0.3">
      <c r="D2091" s="83"/>
    </row>
    <row r="2092" spans="4:4" x14ac:dyDescent="0.3">
      <c r="D2092" s="83"/>
    </row>
    <row r="2093" spans="4:4" x14ac:dyDescent="0.3">
      <c r="D2093" s="83"/>
    </row>
    <row r="2094" spans="4:4" x14ac:dyDescent="0.3">
      <c r="D2094" s="83"/>
    </row>
    <row r="2095" spans="4:4" x14ac:dyDescent="0.3">
      <c r="D2095" s="83"/>
    </row>
    <row r="2096" spans="4:4" x14ac:dyDescent="0.3">
      <c r="D2096" s="83"/>
    </row>
    <row r="2097" spans="4:4" x14ac:dyDescent="0.3">
      <c r="D2097" s="83"/>
    </row>
    <row r="2098" spans="4:4" x14ac:dyDescent="0.3">
      <c r="D2098" s="83"/>
    </row>
    <row r="2099" spans="4:4" x14ac:dyDescent="0.3">
      <c r="D2099" s="83"/>
    </row>
    <row r="2100" spans="4:4" x14ac:dyDescent="0.3">
      <c r="D2100" s="83"/>
    </row>
    <row r="2101" spans="4:4" x14ac:dyDescent="0.3">
      <c r="D2101" s="83"/>
    </row>
    <row r="2102" spans="4:4" x14ac:dyDescent="0.3">
      <c r="D2102" s="83"/>
    </row>
    <row r="2103" spans="4:4" x14ac:dyDescent="0.3">
      <c r="D2103" s="83"/>
    </row>
    <row r="2104" spans="4:4" x14ac:dyDescent="0.3">
      <c r="D2104" s="83"/>
    </row>
    <row r="2105" spans="4:4" x14ac:dyDescent="0.3">
      <c r="D2105" s="83"/>
    </row>
    <row r="2106" spans="4:4" x14ac:dyDescent="0.3">
      <c r="D2106" s="83"/>
    </row>
    <row r="2107" spans="4:4" x14ac:dyDescent="0.3">
      <c r="D2107" s="83"/>
    </row>
    <row r="2108" spans="4:4" x14ac:dyDescent="0.3">
      <c r="D2108" s="83"/>
    </row>
    <row r="2109" spans="4:4" x14ac:dyDescent="0.3">
      <c r="D2109" s="83"/>
    </row>
    <row r="2110" spans="4:4" x14ac:dyDescent="0.3">
      <c r="D2110" s="83"/>
    </row>
    <row r="2111" spans="4:4" x14ac:dyDescent="0.3">
      <c r="D2111" s="83"/>
    </row>
    <row r="2112" spans="4:4" x14ac:dyDescent="0.3">
      <c r="D2112" s="83"/>
    </row>
    <row r="2113" spans="4:4" x14ac:dyDescent="0.3">
      <c r="D2113" s="83"/>
    </row>
    <row r="2114" spans="4:4" x14ac:dyDescent="0.3">
      <c r="D2114" s="83"/>
    </row>
    <row r="2115" spans="4:4" x14ac:dyDescent="0.3">
      <c r="D2115" s="83"/>
    </row>
    <row r="2116" spans="4:4" x14ac:dyDescent="0.3">
      <c r="D2116" s="83"/>
    </row>
    <row r="2117" spans="4:4" x14ac:dyDescent="0.3">
      <c r="D2117" s="83"/>
    </row>
    <row r="2118" spans="4:4" x14ac:dyDescent="0.3">
      <c r="D2118" s="83"/>
    </row>
    <row r="2119" spans="4:4" x14ac:dyDescent="0.3">
      <c r="D2119" s="83"/>
    </row>
    <row r="2120" spans="4:4" x14ac:dyDescent="0.3">
      <c r="D2120" s="83"/>
    </row>
    <row r="2121" spans="4:4" x14ac:dyDescent="0.3">
      <c r="D2121" s="83"/>
    </row>
    <row r="2122" spans="4:4" x14ac:dyDescent="0.3">
      <c r="D2122" s="83"/>
    </row>
    <row r="2123" spans="4:4" x14ac:dyDescent="0.3">
      <c r="D2123" s="83"/>
    </row>
    <row r="2124" spans="4:4" x14ac:dyDescent="0.3">
      <c r="D2124" s="83"/>
    </row>
    <row r="2125" spans="4:4" x14ac:dyDescent="0.3">
      <c r="D2125" s="83"/>
    </row>
    <row r="2126" spans="4:4" x14ac:dyDescent="0.3">
      <c r="D2126" s="83"/>
    </row>
    <row r="2127" spans="4:4" x14ac:dyDescent="0.3">
      <c r="D2127" s="83"/>
    </row>
    <row r="2128" spans="4:4" x14ac:dyDescent="0.3">
      <c r="D2128" s="83"/>
    </row>
    <row r="2129" spans="4:4" x14ac:dyDescent="0.3">
      <c r="D2129" s="83"/>
    </row>
    <row r="2130" spans="4:4" x14ac:dyDescent="0.3">
      <c r="D2130" s="83"/>
    </row>
    <row r="2131" spans="4:4" x14ac:dyDescent="0.3">
      <c r="D2131" s="83"/>
    </row>
    <row r="2132" spans="4:4" x14ac:dyDescent="0.3">
      <c r="D2132" s="83"/>
    </row>
    <row r="2133" spans="4:4" x14ac:dyDescent="0.3">
      <c r="D2133" s="83"/>
    </row>
    <row r="2134" spans="4:4" x14ac:dyDescent="0.3">
      <c r="D2134" s="83"/>
    </row>
    <row r="2135" spans="4:4" x14ac:dyDescent="0.3">
      <c r="D2135" s="83"/>
    </row>
    <row r="2136" spans="4:4" x14ac:dyDescent="0.3">
      <c r="D2136" s="83"/>
    </row>
    <row r="2137" spans="4:4" x14ac:dyDescent="0.3">
      <c r="D2137" s="83"/>
    </row>
    <row r="2138" spans="4:4" x14ac:dyDescent="0.3">
      <c r="D2138" s="83"/>
    </row>
    <row r="2139" spans="4:4" x14ac:dyDescent="0.3">
      <c r="D2139" s="83"/>
    </row>
    <row r="2140" spans="4:4" x14ac:dyDescent="0.3">
      <c r="D2140" s="83"/>
    </row>
    <row r="2141" spans="4:4" x14ac:dyDescent="0.3">
      <c r="D2141" s="83"/>
    </row>
    <row r="2142" spans="4:4" x14ac:dyDescent="0.3">
      <c r="D2142" s="83"/>
    </row>
    <row r="2143" spans="4:4" x14ac:dyDescent="0.3">
      <c r="D2143" s="83"/>
    </row>
    <row r="2144" spans="4:4" x14ac:dyDescent="0.3">
      <c r="D2144" s="83"/>
    </row>
    <row r="2145" spans="4:4" x14ac:dyDescent="0.3">
      <c r="D2145" s="83"/>
    </row>
    <row r="2146" spans="4:4" x14ac:dyDescent="0.3">
      <c r="D2146" s="83"/>
    </row>
    <row r="2147" spans="4:4" x14ac:dyDescent="0.3">
      <c r="D2147" s="83"/>
    </row>
    <row r="2148" spans="4:4" x14ac:dyDescent="0.3">
      <c r="D2148" s="83"/>
    </row>
    <row r="2149" spans="4:4" x14ac:dyDescent="0.3">
      <c r="D2149" s="83"/>
    </row>
    <row r="2150" spans="4:4" x14ac:dyDescent="0.3">
      <c r="D2150" s="83"/>
    </row>
    <row r="2151" spans="4:4" x14ac:dyDescent="0.3">
      <c r="D2151" s="83"/>
    </row>
    <row r="2152" spans="4:4" x14ac:dyDescent="0.3">
      <c r="D2152" s="83"/>
    </row>
    <row r="2153" spans="4:4" x14ac:dyDescent="0.3">
      <c r="D2153" s="83"/>
    </row>
    <row r="2154" spans="4:4" x14ac:dyDescent="0.3">
      <c r="D2154" s="83"/>
    </row>
    <row r="2155" spans="4:4" x14ac:dyDescent="0.3">
      <c r="D2155" s="83"/>
    </row>
    <row r="2156" spans="4:4" x14ac:dyDescent="0.3">
      <c r="D2156" s="83"/>
    </row>
    <row r="2157" spans="4:4" x14ac:dyDescent="0.3">
      <c r="D2157" s="83"/>
    </row>
    <row r="2158" spans="4:4" x14ac:dyDescent="0.3">
      <c r="D2158" s="83"/>
    </row>
    <row r="2159" spans="4:4" x14ac:dyDescent="0.3">
      <c r="D2159" s="83"/>
    </row>
    <row r="2160" spans="4:4" x14ac:dyDescent="0.3">
      <c r="D2160" s="83"/>
    </row>
    <row r="2161" spans="4:4" x14ac:dyDescent="0.3">
      <c r="D2161" s="83"/>
    </row>
    <row r="2162" spans="4:4" x14ac:dyDescent="0.3">
      <c r="D2162" s="83"/>
    </row>
    <row r="2163" spans="4:4" x14ac:dyDescent="0.3">
      <c r="D2163" s="83"/>
    </row>
    <row r="2164" spans="4:4" x14ac:dyDescent="0.3">
      <c r="D2164" s="83"/>
    </row>
    <row r="2165" spans="4:4" x14ac:dyDescent="0.3">
      <c r="D2165" s="83"/>
    </row>
    <row r="2166" spans="4:4" x14ac:dyDescent="0.3">
      <c r="D2166" s="83"/>
    </row>
    <row r="2167" spans="4:4" x14ac:dyDescent="0.3">
      <c r="D2167" s="83"/>
    </row>
    <row r="2168" spans="4:4" x14ac:dyDescent="0.3">
      <c r="D2168" s="83"/>
    </row>
    <row r="2169" spans="4:4" x14ac:dyDescent="0.3">
      <c r="D2169" s="83"/>
    </row>
    <row r="2170" spans="4:4" x14ac:dyDescent="0.3">
      <c r="D2170" s="83"/>
    </row>
    <row r="2171" spans="4:4" x14ac:dyDescent="0.3">
      <c r="D2171" s="83"/>
    </row>
    <row r="2172" spans="4:4" x14ac:dyDescent="0.3">
      <c r="D2172" s="83"/>
    </row>
    <row r="2173" spans="4:4" x14ac:dyDescent="0.3">
      <c r="D2173" s="83"/>
    </row>
    <row r="2174" spans="4:4" x14ac:dyDescent="0.3">
      <c r="D2174" s="83"/>
    </row>
    <row r="2175" spans="4:4" x14ac:dyDescent="0.3">
      <c r="D2175" s="83"/>
    </row>
    <row r="2176" spans="4:4" x14ac:dyDescent="0.3">
      <c r="D2176" s="83"/>
    </row>
    <row r="2177" spans="4:4" x14ac:dyDescent="0.3">
      <c r="D2177" s="83"/>
    </row>
    <row r="2178" spans="4:4" x14ac:dyDescent="0.3">
      <c r="D2178" s="83"/>
    </row>
    <row r="2179" spans="4:4" x14ac:dyDescent="0.3">
      <c r="D2179" s="83"/>
    </row>
    <row r="2180" spans="4:4" x14ac:dyDescent="0.3">
      <c r="D2180" s="83"/>
    </row>
    <row r="2181" spans="4:4" x14ac:dyDescent="0.3">
      <c r="D2181" s="83"/>
    </row>
    <row r="2182" spans="4:4" x14ac:dyDescent="0.3">
      <c r="D2182" s="83"/>
    </row>
    <row r="2183" spans="4:4" x14ac:dyDescent="0.3">
      <c r="D2183" s="83"/>
    </row>
    <row r="2184" spans="4:4" x14ac:dyDescent="0.3">
      <c r="D2184" s="83"/>
    </row>
    <row r="2185" spans="4:4" x14ac:dyDescent="0.3">
      <c r="D2185" s="83"/>
    </row>
    <row r="2186" spans="4:4" x14ac:dyDescent="0.3">
      <c r="D2186" s="83"/>
    </row>
    <row r="2187" spans="4:4" x14ac:dyDescent="0.3">
      <c r="D2187" s="83"/>
    </row>
    <row r="2188" spans="4:4" x14ac:dyDescent="0.3">
      <c r="D2188" s="83"/>
    </row>
    <row r="2189" spans="4:4" x14ac:dyDescent="0.3">
      <c r="D2189" s="83"/>
    </row>
    <row r="2190" spans="4:4" x14ac:dyDescent="0.3">
      <c r="D2190" s="83"/>
    </row>
    <row r="2191" spans="4:4" x14ac:dyDescent="0.3">
      <c r="D2191" s="83"/>
    </row>
    <row r="2192" spans="4:4" x14ac:dyDescent="0.3">
      <c r="D2192" s="83"/>
    </row>
    <row r="2193" spans="4:4" x14ac:dyDescent="0.3">
      <c r="D2193" s="83"/>
    </row>
    <row r="2194" spans="4:4" x14ac:dyDescent="0.3">
      <c r="D2194" s="83"/>
    </row>
    <row r="2195" spans="4:4" x14ac:dyDescent="0.3">
      <c r="D2195" s="83"/>
    </row>
    <row r="2196" spans="4:4" x14ac:dyDescent="0.3">
      <c r="D2196" s="83"/>
    </row>
    <row r="2197" spans="4:4" x14ac:dyDescent="0.3">
      <c r="D2197" s="83"/>
    </row>
    <row r="2198" spans="4:4" x14ac:dyDescent="0.3">
      <c r="D2198" s="83"/>
    </row>
    <row r="2199" spans="4:4" x14ac:dyDescent="0.3">
      <c r="D2199" s="83"/>
    </row>
    <row r="2200" spans="4:4" x14ac:dyDescent="0.3">
      <c r="D2200" s="83"/>
    </row>
    <row r="2201" spans="4:4" x14ac:dyDescent="0.3">
      <c r="D2201" s="83"/>
    </row>
    <row r="2202" spans="4:4" x14ac:dyDescent="0.3">
      <c r="D2202" s="83"/>
    </row>
    <row r="2203" spans="4:4" x14ac:dyDescent="0.3">
      <c r="D2203" s="83"/>
    </row>
    <row r="2204" spans="4:4" x14ac:dyDescent="0.3">
      <c r="D2204" s="83"/>
    </row>
    <row r="2205" spans="4:4" x14ac:dyDescent="0.3">
      <c r="D2205" s="83"/>
    </row>
    <row r="2206" spans="4:4" x14ac:dyDescent="0.3">
      <c r="D2206" s="83"/>
    </row>
    <row r="2207" spans="4:4" x14ac:dyDescent="0.3">
      <c r="D2207" s="83"/>
    </row>
    <row r="2208" spans="4:4" x14ac:dyDescent="0.3">
      <c r="D2208" s="83"/>
    </row>
    <row r="2209" spans="4:4" x14ac:dyDescent="0.3">
      <c r="D2209" s="83"/>
    </row>
    <row r="2210" spans="4:4" x14ac:dyDescent="0.3">
      <c r="D2210" s="83"/>
    </row>
    <row r="2211" spans="4:4" x14ac:dyDescent="0.3">
      <c r="D2211" s="83"/>
    </row>
    <row r="2212" spans="4:4" x14ac:dyDescent="0.3">
      <c r="D2212" s="83"/>
    </row>
    <row r="2213" spans="4:4" x14ac:dyDescent="0.3">
      <c r="D2213" s="83"/>
    </row>
    <row r="2214" spans="4:4" x14ac:dyDescent="0.3">
      <c r="D2214" s="83"/>
    </row>
    <row r="2215" spans="4:4" x14ac:dyDescent="0.3">
      <c r="D2215" s="83"/>
    </row>
    <row r="2216" spans="4:4" x14ac:dyDescent="0.3">
      <c r="D2216" s="83"/>
    </row>
    <row r="2217" spans="4:4" x14ac:dyDescent="0.3">
      <c r="D2217" s="83"/>
    </row>
    <row r="2218" spans="4:4" x14ac:dyDescent="0.3">
      <c r="D2218" s="83"/>
    </row>
    <row r="2219" spans="4:4" x14ac:dyDescent="0.3">
      <c r="D2219" s="83"/>
    </row>
    <row r="2220" spans="4:4" x14ac:dyDescent="0.3">
      <c r="D2220" s="83"/>
    </row>
    <row r="2221" spans="4:4" x14ac:dyDescent="0.3">
      <c r="D2221" s="83"/>
    </row>
    <row r="2222" spans="4:4" x14ac:dyDescent="0.3">
      <c r="D2222" s="83"/>
    </row>
    <row r="2223" spans="4:4" x14ac:dyDescent="0.3">
      <c r="D2223" s="83"/>
    </row>
    <row r="2224" spans="4:4" x14ac:dyDescent="0.3">
      <c r="D2224" s="83"/>
    </row>
    <row r="2225" spans="4:4" x14ac:dyDescent="0.3">
      <c r="D2225" s="83"/>
    </row>
    <row r="2226" spans="4:4" x14ac:dyDescent="0.3">
      <c r="D2226" s="83"/>
    </row>
    <row r="2227" spans="4:4" x14ac:dyDescent="0.3">
      <c r="D2227" s="83"/>
    </row>
    <row r="2228" spans="4:4" x14ac:dyDescent="0.3">
      <c r="D2228" s="83"/>
    </row>
    <row r="2229" spans="4:4" x14ac:dyDescent="0.3">
      <c r="D2229" s="83"/>
    </row>
    <row r="2230" spans="4:4" x14ac:dyDescent="0.3">
      <c r="D2230" s="83"/>
    </row>
    <row r="2231" spans="4:4" x14ac:dyDescent="0.3">
      <c r="D2231" s="83"/>
    </row>
    <row r="2232" spans="4:4" x14ac:dyDescent="0.3">
      <c r="D2232" s="83"/>
    </row>
    <row r="2233" spans="4:4" x14ac:dyDescent="0.3">
      <c r="D2233" s="83"/>
    </row>
    <row r="2234" spans="4:4" x14ac:dyDescent="0.3">
      <c r="D2234" s="83"/>
    </row>
    <row r="2235" spans="4:4" x14ac:dyDescent="0.3">
      <c r="D2235" s="83"/>
    </row>
    <row r="2236" spans="4:4" x14ac:dyDescent="0.3">
      <c r="D2236" s="83"/>
    </row>
    <row r="2237" spans="4:4" x14ac:dyDescent="0.3">
      <c r="D2237" s="83"/>
    </row>
    <row r="2238" spans="4:4" x14ac:dyDescent="0.3">
      <c r="D2238" s="83"/>
    </row>
    <row r="2239" spans="4:4" x14ac:dyDescent="0.3">
      <c r="D2239" s="83"/>
    </row>
    <row r="2240" spans="4:4" x14ac:dyDescent="0.3">
      <c r="D2240" s="83"/>
    </row>
    <row r="2241" spans="4:4" x14ac:dyDescent="0.3">
      <c r="D2241" s="83"/>
    </row>
    <row r="2242" spans="4:4" x14ac:dyDescent="0.3">
      <c r="D2242" s="83"/>
    </row>
    <row r="2243" spans="4:4" x14ac:dyDescent="0.3">
      <c r="D2243" s="83"/>
    </row>
    <row r="2244" spans="4:4" x14ac:dyDescent="0.3">
      <c r="D2244" s="83"/>
    </row>
    <row r="2245" spans="4:4" x14ac:dyDescent="0.3">
      <c r="D2245" s="83"/>
    </row>
    <row r="2246" spans="4:4" x14ac:dyDescent="0.3">
      <c r="D2246" s="83"/>
    </row>
    <row r="2247" spans="4:4" x14ac:dyDescent="0.3">
      <c r="D2247" s="83"/>
    </row>
    <row r="2248" spans="4:4" x14ac:dyDescent="0.3">
      <c r="D2248" s="83"/>
    </row>
    <row r="2249" spans="4:4" x14ac:dyDescent="0.3">
      <c r="D2249" s="83"/>
    </row>
    <row r="2250" spans="4:4" x14ac:dyDescent="0.3">
      <c r="D2250" s="83"/>
    </row>
    <row r="2251" spans="4:4" x14ac:dyDescent="0.3">
      <c r="D2251" s="83"/>
    </row>
    <row r="2252" spans="4:4" x14ac:dyDescent="0.3">
      <c r="D2252" s="83"/>
    </row>
    <row r="2253" spans="4:4" x14ac:dyDescent="0.3">
      <c r="D2253" s="83"/>
    </row>
    <row r="2254" spans="4:4" x14ac:dyDescent="0.3">
      <c r="D2254" s="83"/>
    </row>
    <row r="2255" spans="4:4" x14ac:dyDescent="0.3">
      <c r="D2255" s="83"/>
    </row>
    <row r="2256" spans="4:4" x14ac:dyDescent="0.3">
      <c r="D2256" s="83"/>
    </row>
    <row r="2257" spans="4:4" x14ac:dyDescent="0.3">
      <c r="D2257" s="83"/>
    </row>
    <row r="2258" spans="4:4" x14ac:dyDescent="0.3">
      <c r="D2258" s="83"/>
    </row>
    <row r="2259" spans="4:4" x14ac:dyDescent="0.3">
      <c r="D2259" s="83"/>
    </row>
    <row r="2260" spans="4:4" x14ac:dyDescent="0.3">
      <c r="D2260" s="83"/>
    </row>
    <row r="2261" spans="4:4" x14ac:dyDescent="0.3">
      <c r="D2261" s="83"/>
    </row>
    <row r="2262" spans="4:4" x14ac:dyDescent="0.3">
      <c r="D2262" s="83"/>
    </row>
    <row r="2263" spans="4:4" x14ac:dyDescent="0.3">
      <c r="D2263" s="83"/>
    </row>
    <row r="2264" spans="4:4" x14ac:dyDescent="0.3">
      <c r="D2264" s="83"/>
    </row>
    <row r="2265" spans="4:4" x14ac:dyDescent="0.3">
      <c r="D2265" s="83"/>
    </row>
    <row r="2266" spans="4:4" x14ac:dyDescent="0.3">
      <c r="D2266" s="83"/>
    </row>
    <row r="2267" spans="4:4" x14ac:dyDescent="0.3">
      <c r="D2267" s="83"/>
    </row>
    <row r="2268" spans="4:4" x14ac:dyDescent="0.3">
      <c r="D2268" s="83"/>
    </row>
    <row r="2269" spans="4:4" x14ac:dyDescent="0.3">
      <c r="D2269" s="83"/>
    </row>
    <row r="2270" spans="4:4" x14ac:dyDescent="0.3">
      <c r="D2270" s="83"/>
    </row>
    <row r="2271" spans="4:4" x14ac:dyDescent="0.3">
      <c r="D2271" s="83"/>
    </row>
    <row r="2272" spans="4:4" x14ac:dyDescent="0.3">
      <c r="D2272" s="83"/>
    </row>
    <row r="2273" spans="4:4" x14ac:dyDescent="0.3">
      <c r="D2273" s="83"/>
    </row>
    <row r="2274" spans="4:4" x14ac:dyDescent="0.3">
      <c r="D2274" s="83"/>
    </row>
    <row r="2275" spans="4:4" x14ac:dyDescent="0.3">
      <c r="D2275" s="83"/>
    </row>
    <row r="2276" spans="4:4" x14ac:dyDescent="0.3">
      <c r="D2276" s="83"/>
    </row>
    <row r="2277" spans="4:4" x14ac:dyDescent="0.3">
      <c r="D2277" s="83"/>
    </row>
    <row r="2278" spans="4:4" x14ac:dyDescent="0.3">
      <c r="D2278" s="83"/>
    </row>
    <row r="2279" spans="4:4" x14ac:dyDescent="0.3">
      <c r="D2279" s="83"/>
    </row>
    <row r="2280" spans="4:4" x14ac:dyDescent="0.3">
      <c r="D2280" s="83"/>
    </row>
    <row r="2281" spans="4:4" x14ac:dyDescent="0.3">
      <c r="D2281" s="83"/>
    </row>
    <row r="2282" spans="4:4" x14ac:dyDescent="0.3">
      <c r="D2282" s="83"/>
    </row>
    <row r="2283" spans="4:4" x14ac:dyDescent="0.3">
      <c r="D2283" s="83"/>
    </row>
    <row r="2284" spans="4:4" x14ac:dyDescent="0.3">
      <c r="D2284" s="83"/>
    </row>
    <row r="2285" spans="4:4" x14ac:dyDescent="0.3">
      <c r="D2285" s="83"/>
    </row>
    <row r="2286" spans="4:4" x14ac:dyDescent="0.3">
      <c r="D2286" s="83"/>
    </row>
    <row r="2287" spans="4:4" x14ac:dyDescent="0.3">
      <c r="D2287" s="83"/>
    </row>
    <row r="2288" spans="4:4" x14ac:dyDescent="0.3">
      <c r="D2288" s="83"/>
    </row>
    <row r="2289" spans="4:4" x14ac:dyDescent="0.3">
      <c r="D2289" s="83"/>
    </row>
    <row r="2290" spans="4:4" x14ac:dyDescent="0.3">
      <c r="D2290" s="83"/>
    </row>
    <row r="2291" spans="4:4" x14ac:dyDescent="0.3">
      <c r="D2291" s="83"/>
    </row>
    <row r="2292" spans="4:4" x14ac:dyDescent="0.3">
      <c r="D2292" s="83"/>
    </row>
    <row r="2293" spans="4:4" x14ac:dyDescent="0.3">
      <c r="D2293" s="83"/>
    </row>
    <row r="2294" spans="4:4" x14ac:dyDescent="0.3">
      <c r="D2294" s="83"/>
    </row>
    <row r="2295" spans="4:4" x14ac:dyDescent="0.3">
      <c r="D2295" s="83"/>
    </row>
    <row r="2296" spans="4:4" x14ac:dyDescent="0.3">
      <c r="D2296" s="83"/>
    </row>
    <row r="2297" spans="4:4" x14ac:dyDescent="0.3">
      <c r="D2297" s="83"/>
    </row>
    <row r="2298" spans="4:4" x14ac:dyDescent="0.3">
      <c r="D2298" s="83"/>
    </row>
    <row r="2299" spans="4:4" x14ac:dyDescent="0.3">
      <c r="D2299" s="83"/>
    </row>
    <row r="2300" spans="4:4" x14ac:dyDescent="0.3">
      <c r="D2300" s="83"/>
    </row>
    <row r="2301" spans="4:4" x14ac:dyDescent="0.3">
      <c r="D2301" s="83"/>
    </row>
    <row r="2302" spans="4:4" x14ac:dyDescent="0.3">
      <c r="D2302" s="83"/>
    </row>
    <row r="2303" spans="4:4" x14ac:dyDescent="0.3">
      <c r="D2303" s="83"/>
    </row>
    <row r="2304" spans="4:4" x14ac:dyDescent="0.3">
      <c r="D2304" s="83"/>
    </row>
    <row r="2305" spans="4:4" x14ac:dyDescent="0.3">
      <c r="D2305" s="83"/>
    </row>
    <row r="2306" spans="4:4" x14ac:dyDescent="0.3">
      <c r="D2306" s="83"/>
    </row>
    <row r="2307" spans="4:4" x14ac:dyDescent="0.3">
      <c r="D2307" s="83"/>
    </row>
    <row r="2308" spans="4:4" x14ac:dyDescent="0.3">
      <c r="D2308" s="83"/>
    </row>
    <row r="2309" spans="4:4" x14ac:dyDescent="0.3">
      <c r="D2309" s="83"/>
    </row>
    <row r="2310" spans="4:4" x14ac:dyDescent="0.3">
      <c r="D2310" s="83"/>
    </row>
    <row r="2311" spans="4:4" x14ac:dyDescent="0.3">
      <c r="D2311" s="83"/>
    </row>
    <row r="2312" spans="4:4" x14ac:dyDescent="0.3">
      <c r="D2312" s="83"/>
    </row>
    <row r="2313" spans="4:4" x14ac:dyDescent="0.3">
      <c r="D2313" s="83"/>
    </row>
    <row r="2314" spans="4:4" x14ac:dyDescent="0.3">
      <c r="D2314" s="83"/>
    </row>
    <row r="2315" spans="4:4" x14ac:dyDescent="0.3">
      <c r="D2315" s="83"/>
    </row>
    <row r="2316" spans="4:4" x14ac:dyDescent="0.3">
      <c r="D2316" s="83"/>
    </row>
    <row r="2317" spans="4:4" x14ac:dyDescent="0.3">
      <c r="D2317" s="83"/>
    </row>
    <row r="2318" spans="4:4" x14ac:dyDescent="0.3">
      <c r="D2318" s="83"/>
    </row>
    <row r="2319" spans="4:4" x14ac:dyDescent="0.3">
      <c r="D2319" s="83"/>
    </row>
    <row r="2320" spans="4:4" x14ac:dyDescent="0.3">
      <c r="D2320" s="83"/>
    </row>
    <row r="2321" spans="4:4" x14ac:dyDescent="0.3">
      <c r="D2321" s="83"/>
    </row>
    <row r="2322" spans="4:4" x14ac:dyDescent="0.3">
      <c r="D2322" s="83"/>
    </row>
    <row r="2323" spans="4:4" x14ac:dyDescent="0.3">
      <c r="D2323" s="83"/>
    </row>
    <row r="2324" spans="4:4" x14ac:dyDescent="0.3">
      <c r="D2324" s="83"/>
    </row>
    <row r="2325" spans="4:4" x14ac:dyDescent="0.3">
      <c r="D2325" s="83"/>
    </row>
    <row r="2326" spans="4:4" x14ac:dyDescent="0.3">
      <c r="D2326" s="83"/>
    </row>
    <row r="2327" spans="4:4" x14ac:dyDescent="0.3">
      <c r="D2327" s="83"/>
    </row>
    <row r="2328" spans="4:4" x14ac:dyDescent="0.3">
      <c r="D2328" s="83"/>
    </row>
    <row r="2329" spans="4:4" x14ac:dyDescent="0.3">
      <c r="D2329" s="83"/>
    </row>
    <row r="2330" spans="4:4" x14ac:dyDescent="0.3">
      <c r="D2330" s="83"/>
    </row>
    <row r="2331" spans="4:4" x14ac:dyDescent="0.3">
      <c r="D2331" s="83"/>
    </row>
    <row r="2332" spans="4:4" x14ac:dyDescent="0.3">
      <c r="D2332" s="83"/>
    </row>
    <row r="2333" spans="4:4" x14ac:dyDescent="0.3">
      <c r="D2333" s="83"/>
    </row>
    <row r="2334" spans="4:4" x14ac:dyDescent="0.3">
      <c r="D2334" s="83"/>
    </row>
    <row r="2335" spans="4:4" x14ac:dyDescent="0.3">
      <c r="D2335" s="83"/>
    </row>
    <row r="2336" spans="4:4" x14ac:dyDescent="0.3">
      <c r="D2336" s="83"/>
    </row>
    <row r="2337" spans="4:4" x14ac:dyDescent="0.3">
      <c r="D2337" s="83"/>
    </row>
    <row r="2338" spans="4:4" x14ac:dyDescent="0.3">
      <c r="D2338" s="83"/>
    </row>
    <row r="2339" spans="4:4" x14ac:dyDescent="0.3">
      <c r="D2339" s="83"/>
    </row>
    <row r="2340" spans="4:4" x14ac:dyDescent="0.3">
      <c r="D2340" s="83"/>
    </row>
    <row r="2341" spans="4:4" x14ac:dyDescent="0.3">
      <c r="D2341" s="83"/>
    </row>
    <row r="2342" spans="4:4" x14ac:dyDescent="0.3">
      <c r="D2342" s="83"/>
    </row>
    <row r="2343" spans="4:4" x14ac:dyDescent="0.3">
      <c r="D2343" s="83"/>
    </row>
    <row r="2344" spans="4:4" x14ac:dyDescent="0.3">
      <c r="D2344" s="83"/>
    </row>
    <row r="2345" spans="4:4" x14ac:dyDescent="0.3">
      <c r="D2345" s="83"/>
    </row>
    <row r="2346" spans="4:4" x14ac:dyDescent="0.3">
      <c r="D2346" s="83"/>
    </row>
    <row r="2347" spans="4:4" x14ac:dyDescent="0.3">
      <c r="D2347" s="83"/>
    </row>
    <row r="2348" spans="4:4" x14ac:dyDescent="0.3">
      <c r="D2348" s="83"/>
    </row>
    <row r="2349" spans="4:4" x14ac:dyDescent="0.3">
      <c r="D2349" s="83"/>
    </row>
    <row r="2350" spans="4:4" x14ac:dyDescent="0.3">
      <c r="D2350" s="83"/>
    </row>
    <row r="2351" spans="4:4" x14ac:dyDescent="0.3">
      <c r="D2351" s="83"/>
    </row>
    <row r="2352" spans="4:4" x14ac:dyDescent="0.3">
      <c r="D2352" s="83"/>
    </row>
    <row r="2353" spans="4:4" x14ac:dyDescent="0.3">
      <c r="D2353" s="83"/>
    </row>
    <row r="2354" spans="4:4" x14ac:dyDescent="0.3">
      <c r="D2354" s="83"/>
    </row>
    <row r="2355" spans="4:4" x14ac:dyDescent="0.3">
      <c r="D2355" s="83"/>
    </row>
    <row r="2356" spans="4:4" x14ac:dyDescent="0.3">
      <c r="D2356" s="83"/>
    </row>
    <row r="2357" spans="4:4" x14ac:dyDescent="0.3">
      <c r="D2357" s="83"/>
    </row>
    <row r="2358" spans="4:4" x14ac:dyDescent="0.3">
      <c r="D2358" s="83"/>
    </row>
    <row r="2359" spans="4:4" x14ac:dyDescent="0.3">
      <c r="D2359" s="83"/>
    </row>
    <row r="2360" spans="4:4" x14ac:dyDescent="0.3">
      <c r="D2360" s="83"/>
    </row>
    <row r="2361" spans="4:4" x14ac:dyDescent="0.3">
      <c r="D2361" s="83"/>
    </row>
    <row r="2362" spans="4:4" x14ac:dyDescent="0.3">
      <c r="D2362" s="83"/>
    </row>
    <row r="2363" spans="4:4" x14ac:dyDescent="0.3">
      <c r="D2363" s="83"/>
    </row>
    <row r="2364" spans="4:4" x14ac:dyDescent="0.3">
      <c r="D2364" s="83"/>
    </row>
    <row r="2365" spans="4:4" x14ac:dyDescent="0.3">
      <c r="D2365" s="83"/>
    </row>
    <row r="2366" spans="4:4" x14ac:dyDescent="0.3">
      <c r="D2366" s="83"/>
    </row>
    <row r="2367" spans="4:4" x14ac:dyDescent="0.3">
      <c r="D2367" s="83"/>
    </row>
    <row r="2368" spans="4:4" x14ac:dyDescent="0.3">
      <c r="D2368" s="83"/>
    </row>
    <row r="2369" spans="4:4" x14ac:dyDescent="0.3">
      <c r="D2369" s="83"/>
    </row>
    <row r="2370" spans="4:4" x14ac:dyDescent="0.3">
      <c r="D2370" s="83"/>
    </row>
    <row r="2371" spans="4:4" x14ac:dyDescent="0.3">
      <c r="D2371" s="83"/>
    </row>
    <row r="2372" spans="4:4" x14ac:dyDescent="0.3">
      <c r="D2372" s="83"/>
    </row>
    <row r="2373" spans="4:4" x14ac:dyDescent="0.3">
      <c r="D2373" s="83"/>
    </row>
    <row r="2374" spans="4:4" x14ac:dyDescent="0.3">
      <c r="D2374" s="83"/>
    </row>
    <row r="2375" spans="4:4" x14ac:dyDescent="0.3">
      <c r="D2375" s="83"/>
    </row>
    <row r="2376" spans="4:4" x14ac:dyDescent="0.3">
      <c r="D2376" s="83"/>
    </row>
    <row r="2377" spans="4:4" x14ac:dyDescent="0.3">
      <c r="D2377" s="83"/>
    </row>
    <row r="2378" spans="4:4" x14ac:dyDescent="0.3">
      <c r="D2378" s="83"/>
    </row>
    <row r="2379" spans="4:4" x14ac:dyDescent="0.3">
      <c r="D2379" s="83"/>
    </row>
    <row r="2380" spans="4:4" x14ac:dyDescent="0.3">
      <c r="D2380" s="83"/>
    </row>
    <row r="2381" spans="4:4" x14ac:dyDescent="0.3">
      <c r="D2381" s="83"/>
    </row>
    <row r="2382" spans="4:4" x14ac:dyDescent="0.3">
      <c r="D2382" s="83"/>
    </row>
    <row r="2383" spans="4:4" x14ac:dyDescent="0.3">
      <c r="D2383" s="83"/>
    </row>
    <row r="2384" spans="4:4" x14ac:dyDescent="0.3">
      <c r="D2384" s="83"/>
    </row>
    <row r="2385" spans="4:4" x14ac:dyDescent="0.3">
      <c r="D2385" s="83"/>
    </row>
    <row r="2386" spans="4:4" x14ac:dyDescent="0.3">
      <c r="D2386" s="83"/>
    </row>
    <row r="2387" spans="4:4" x14ac:dyDescent="0.3">
      <c r="D2387" s="83"/>
    </row>
    <row r="2388" spans="4:4" x14ac:dyDescent="0.3">
      <c r="D2388" s="83"/>
    </row>
    <row r="2389" spans="4:4" x14ac:dyDescent="0.3">
      <c r="D2389" s="83"/>
    </row>
    <row r="2390" spans="4:4" x14ac:dyDescent="0.3">
      <c r="D2390" s="83"/>
    </row>
    <row r="2391" spans="4:4" x14ac:dyDescent="0.3">
      <c r="D2391" s="83"/>
    </row>
    <row r="2392" spans="4:4" x14ac:dyDescent="0.3">
      <c r="D2392" s="83"/>
    </row>
    <row r="2393" spans="4:4" x14ac:dyDescent="0.3">
      <c r="D2393" s="83"/>
    </row>
    <row r="2394" spans="4:4" x14ac:dyDescent="0.3">
      <c r="D2394" s="83"/>
    </row>
    <row r="2395" spans="4:4" x14ac:dyDescent="0.3">
      <c r="D2395" s="83"/>
    </row>
    <row r="2396" spans="4:4" x14ac:dyDescent="0.3">
      <c r="D2396" s="83"/>
    </row>
    <row r="2397" spans="4:4" x14ac:dyDescent="0.3">
      <c r="D2397" s="83"/>
    </row>
    <row r="2398" spans="4:4" x14ac:dyDescent="0.3">
      <c r="D2398" s="83"/>
    </row>
    <row r="2399" spans="4:4" x14ac:dyDescent="0.3">
      <c r="D2399" s="83"/>
    </row>
    <row r="2400" spans="4:4" x14ac:dyDescent="0.3">
      <c r="D2400" s="83"/>
    </row>
    <row r="2401" spans="4:4" x14ac:dyDescent="0.3">
      <c r="D2401" s="83"/>
    </row>
    <row r="2402" spans="4:4" x14ac:dyDescent="0.3">
      <c r="D2402" s="83"/>
    </row>
    <row r="2403" spans="4:4" x14ac:dyDescent="0.3">
      <c r="D2403" s="83"/>
    </row>
    <row r="2404" spans="4:4" x14ac:dyDescent="0.3">
      <c r="D2404" s="83"/>
    </row>
    <row r="2405" spans="4:4" x14ac:dyDescent="0.3">
      <c r="D2405" s="83"/>
    </row>
    <row r="2406" spans="4:4" x14ac:dyDescent="0.3">
      <c r="D2406" s="83"/>
    </row>
    <row r="2407" spans="4:4" x14ac:dyDescent="0.3">
      <c r="D2407" s="83"/>
    </row>
    <row r="2408" spans="4:4" x14ac:dyDescent="0.3">
      <c r="D2408" s="83"/>
    </row>
    <row r="2409" spans="4:4" x14ac:dyDescent="0.3">
      <c r="D2409" s="83"/>
    </row>
    <row r="2410" spans="4:4" x14ac:dyDescent="0.3">
      <c r="D2410" s="83"/>
    </row>
    <row r="2411" spans="4:4" x14ac:dyDescent="0.3">
      <c r="D2411" s="83"/>
    </row>
    <row r="2412" spans="4:4" x14ac:dyDescent="0.3">
      <c r="D2412" s="83"/>
    </row>
    <row r="2413" spans="4:4" x14ac:dyDescent="0.3">
      <c r="D2413" s="83"/>
    </row>
    <row r="2414" spans="4:4" x14ac:dyDescent="0.3">
      <c r="D2414" s="83"/>
    </row>
    <row r="2415" spans="4:4" x14ac:dyDescent="0.3">
      <c r="D2415" s="83"/>
    </row>
    <row r="2416" spans="4:4" x14ac:dyDescent="0.3">
      <c r="D2416" s="83"/>
    </row>
    <row r="2417" spans="4:4" x14ac:dyDescent="0.3">
      <c r="D2417" s="83"/>
    </row>
    <row r="2418" spans="4:4" x14ac:dyDescent="0.3">
      <c r="D2418" s="83"/>
    </row>
    <row r="2419" spans="4:4" x14ac:dyDescent="0.3">
      <c r="D2419" s="83"/>
    </row>
    <row r="2420" spans="4:4" x14ac:dyDescent="0.3">
      <c r="D2420" s="83"/>
    </row>
    <row r="2421" spans="4:4" x14ac:dyDescent="0.3">
      <c r="D2421" s="83"/>
    </row>
    <row r="2422" spans="4:4" x14ac:dyDescent="0.3">
      <c r="D2422" s="83"/>
    </row>
    <row r="2423" spans="4:4" x14ac:dyDescent="0.3">
      <c r="D2423" s="83"/>
    </row>
    <row r="2424" spans="4:4" x14ac:dyDescent="0.3">
      <c r="D2424" s="83"/>
    </row>
    <row r="2425" spans="4:4" x14ac:dyDescent="0.3">
      <c r="D2425" s="83"/>
    </row>
    <row r="2426" spans="4:4" x14ac:dyDescent="0.3">
      <c r="D2426" s="83"/>
    </row>
    <row r="2427" spans="4:4" x14ac:dyDescent="0.3">
      <c r="D2427" s="83"/>
    </row>
    <row r="2428" spans="4:4" x14ac:dyDescent="0.3">
      <c r="D2428" s="83"/>
    </row>
    <row r="2429" spans="4:4" x14ac:dyDescent="0.3">
      <c r="D2429" s="83"/>
    </row>
    <row r="2430" spans="4:4" x14ac:dyDescent="0.3">
      <c r="D2430" s="83"/>
    </row>
    <row r="2431" spans="4:4" x14ac:dyDescent="0.3">
      <c r="D2431" s="83"/>
    </row>
    <row r="2432" spans="4:4" x14ac:dyDescent="0.3">
      <c r="D2432" s="83"/>
    </row>
    <row r="2433" spans="4:4" x14ac:dyDescent="0.3">
      <c r="D2433" s="83"/>
    </row>
    <row r="2434" spans="4:4" x14ac:dyDescent="0.3">
      <c r="D2434" s="83"/>
    </row>
    <row r="2435" spans="4:4" x14ac:dyDescent="0.3">
      <c r="D2435" s="83"/>
    </row>
    <row r="2436" spans="4:4" x14ac:dyDescent="0.3">
      <c r="D2436" s="83"/>
    </row>
    <row r="2437" spans="4:4" x14ac:dyDescent="0.3">
      <c r="D2437" s="83"/>
    </row>
    <row r="2438" spans="4:4" x14ac:dyDescent="0.3">
      <c r="D2438" s="83"/>
    </row>
    <row r="2439" spans="4:4" x14ac:dyDescent="0.3">
      <c r="D2439" s="83"/>
    </row>
    <row r="2440" spans="4:4" x14ac:dyDescent="0.3">
      <c r="D2440" s="83"/>
    </row>
    <row r="2441" spans="4:4" x14ac:dyDescent="0.3">
      <c r="D2441" s="83"/>
    </row>
    <row r="2442" spans="4:4" x14ac:dyDescent="0.3">
      <c r="D2442" s="83"/>
    </row>
    <row r="2443" spans="4:4" x14ac:dyDescent="0.3">
      <c r="D2443" s="83"/>
    </row>
    <row r="2444" spans="4:4" x14ac:dyDescent="0.3">
      <c r="D2444" s="83"/>
    </row>
    <row r="2445" spans="4:4" x14ac:dyDescent="0.3">
      <c r="D2445" s="83"/>
    </row>
    <row r="2446" spans="4:4" x14ac:dyDescent="0.3">
      <c r="D2446" s="83"/>
    </row>
    <row r="2447" spans="4:4" x14ac:dyDescent="0.3">
      <c r="D2447" s="83"/>
    </row>
    <row r="2448" spans="4:4" x14ac:dyDescent="0.3">
      <c r="D2448" s="83"/>
    </row>
    <row r="2449" spans="4:4" x14ac:dyDescent="0.3">
      <c r="D2449" s="83"/>
    </row>
    <row r="2450" spans="4:4" x14ac:dyDescent="0.3">
      <c r="D2450" s="83"/>
    </row>
    <row r="2451" spans="4:4" x14ac:dyDescent="0.3">
      <c r="D2451" s="83"/>
    </row>
    <row r="2452" spans="4:4" x14ac:dyDescent="0.3">
      <c r="D2452" s="83"/>
    </row>
    <row r="2453" spans="4:4" x14ac:dyDescent="0.3">
      <c r="D2453" s="83"/>
    </row>
    <row r="2454" spans="4:4" x14ac:dyDescent="0.3">
      <c r="D2454" s="83"/>
    </row>
    <row r="2455" spans="4:4" x14ac:dyDescent="0.3">
      <c r="D2455" s="83"/>
    </row>
    <row r="2456" spans="4:4" x14ac:dyDescent="0.3">
      <c r="D2456" s="83"/>
    </row>
    <row r="2457" spans="4:4" x14ac:dyDescent="0.3">
      <c r="D2457" s="83"/>
    </row>
    <row r="2458" spans="4:4" x14ac:dyDescent="0.3">
      <c r="D2458" s="83"/>
    </row>
    <row r="2459" spans="4:4" x14ac:dyDescent="0.3">
      <c r="D2459" s="83"/>
    </row>
    <row r="2460" spans="4:4" x14ac:dyDescent="0.3">
      <c r="D2460" s="83"/>
    </row>
    <row r="2461" spans="4:4" x14ac:dyDescent="0.3">
      <c r="D2461" s="83"/>
    </row>
    <row r="2462" spans="4:4" x14ac:dyDescent="0.3">
      <c r="D2462" s="83"/>
    </row>
    <row r="2463" spans="4:4" x14ac:dyDescent="0.3">
      <c r="D2463" s="83"/>
    </row>
    <row r="2464" spans="4:4" x14ac:dyDescent="0.3">
      <c r="D2464" s="83"/>
    </row>
    <row r="2465" spans="4:4" x14ac:dyDescent="0.3">
      <c r="D2465" s="83"/>
    </row>
    <row r="2466" spans="4:4" x14ac:dyDescent="0.3">
      <c r="D2466" s="83"/>
    </row>
    <row r="2467" spans="4:4" x14ac:dyDescent="0.3">
      <c r="D2467" s="83"/>
    </row>
    <row r="2468" spans="4:4" x14ac:dyDescent="0.3">
      <c r="D2468" s="83"/>
    </row>
    <row r="2469" spans="4:4" x14ac:dyDescent="0.3">
      <c r="D2469" s="83"/>
    </row>
    <row r="2470" spans="4:4" x14ac:dyDescent="0.3">
      <c r="D2470" s="83"/>
    </row>
    <row r="2471" spans="4:4" x14ac:dyDescent="0.3">
      <c r="D2471" s="83"/>
    </row>
    <row r="2472" spans="4:4" x14ac:dyDescent="0.3">
      <c r="D2472" s="83"/>
    </row>
    <row r="2473" spans="4:4" x14ac:dyDescent="0.3">
      <c r="D2473" s="83"/>
    </row>
    <row r="2474" spans="4:4" x14ac:dyDescent="0.3">
      <c r="D2474" s="83"/>
    </row>
    <row r="2475" spans="4:4" x14ac:dyDescent="0.3">
      <c r="D2475" s="83"/>
    </row>
    <row r="2476" spans="4:4" x14ac:dyDescent="0.3">
      <c r="D2476" s="83"/>
    </row>
    <row r="2477" spans="4:4" x14ac:dyDescent="0.3">
      <c r="D2477" s="83"/>
    </row>
    <row r="2478" spans="4:4" x14ac:dyDescent="0.3">
      <c r="D2478" s="83"/>
    </row>
    <row r="2479" spans="4:4" x14ac:dyDescent="0.3">
      <c r="D2479" s="83"/>
    </row>
    <row r="2480" spans="4:4" x14ac:dyDescent="0.3">
      <c r="D2480" s="83"/>
    </row>
    <row r="2481" spans="4:4" x14ac:dyDescent="0.3">
      <c r="D2481" s="83"/>
    </row>
    <row r="2482" spans="4:4" x14ac:dyDescent="0.3">
      <c r="D2482" s="83"/>
    </row>
    <row r="2483" spans="4:4" x14ac:dyDescent="0.3">
      <c r="D2483" s="83"/>
    </row>
    <row r="2484" spans="4:4" x14ac:dyDescent="0.3">
      <c r="D2484" s="83"/>
    </row>
    <row r="2485" spans="4:4" x14ac:dyDescent="0.3">
      <c r="D2485" s="83"/>
    </row>
    <row r="2486" spans="4:4" x14ac:dyDescent="0.3">
      <c r="D2486" s="83"/>
    </row>
    <row r="2487" spans="4:4" x14ac:dyDescent="0.3">
      <c r="D2487" s="83"/>
    </row>
    <row r="2488" spans="4:4" x14ac:dyDescent="0.3">
      <c r="D2488" s="83"/>
    </row>
    <row r="2489" spans="4:4" x14ac:dyDescent="0.3">
      <c r="D2489" s="83"/>
    </row>
    <row r="2490" spans="4:4" x14ac:dyDescent="0.3">
      <c r="D2490" s="83"/>
    </row>
    <row r="2491" spans="4:4" x14ac:dyDescent="0.3">
      <c r="D2491" s="83"/>
    </row>
    <row r="2492" spans="4:4" x14ac:dyDescent="0.3">
      <c r="D2492" s="83"/>
    </row>
    <row r="2493" spans="4:4" x14ac:dyDescent="0.3">
      <c r="D2493" s="83"/>
    </row>
    <row r="2494" spans="4:4" x14ac:dyDescent="0.3">
      <c r="D2494" s="83"/>
    </row>
    <row r="2495" spans="4:4" x14ac:dyDescent="0.3">
      <c r="D2495" s="83"/>
    </row>
    <row r="2496" spans="4:4" x14ac:dyDescent="0.3">
      <c r="D2496" s="83"/>
    </row>
    <row r="2497" spans="4:4" x14ac:dyDescent="0.3">
      <c r="D2497" s="83"/>
    </row>
    <row r="2498" spans="4:4" x14ac:dyDescent="0.3">
      <c r="D2498" s="83"/>
    </row>
    <row r="2499" spans="4:4" x14ac:dyDescent="0.3">
      <c r="D2499" s="83"/>
    </row>
    <row r="2500" spans="4:4" x14ac:dyDescent="0.3">
      <c r="D2500" s="83"/>
    </row>
    <row r="2501" spans="4:4" x14ac:dyDescent="0.3">
      <c r="D2501" s="83"/>
    </row>
    <row r="2502" spans="4:4" x14ac:dyDescent="0.3">
      <c r="D2502" s="83"/>
    </row>
    <row r="2503" spans="4:4" x14ac:dyDescent="0.3">
      <c r="D2503" s="83"/>
    </row>
    <row r="2504" spans="4:4" x14ac:dyDescent="0.3">
      <c r="D2504" s="83"/>
    </row>
    <row r="2505" spans="4:4" x14ac:dyDescent="0.3">
      <c r="D2505" s="83"/>
    </row>
    <row r="2506" spans="4:4" x14ac:dyDescent="0.3">
      <c r="D2506" s="83"/>
    </row>
    <row r="2507" spans="4:4" x14ac:dyDescent="0.3">
      <c r="D2507" s="83"/>
    </row>
    <row r="2508" spans="4:4" x14ac:dyDescent="0.3">
      <c r="D2508" s="83"/>
    </row>
    <row r="2509" spans="4:4" x14ac:dyDescent="0.3">
      <c r="D2509" s="83"/>
    </row>
    <row r="2510" spans="4:4" x14ac:dyDescent="0.3">
      <c r="D2510" s="83"/>
    </row>
    <row r="2511" spans="4:4" x14ac:dyDescent="0.3">
      <c r="D2511" s="83"/>
    </row>
    <row r="2512" spans="4:4" x14ac:dyDescent="0.3">
      <c r="D2512" s="83"/>
    </row>
    <row r="2513" spans="4:4" x14ac:dyDescent="0.3">
      <c r="D2513" s="83"/>
    </row>
    <row r="2514" spans="4:4" x14ac:dyDescent="0.3">
      <c r="D2514" s="83"/>
    </row>
    <row r="2515" spans="4:4" x14ac:dyDescent="0.3">
      <c r="D2515" s="83"/>
    </row>
    <row r="2516" spans="4:4" x14ac:dyDescent="0.3">
      <c r="D2516" s="83"/>
    </row>
    <row r="2517" spans="4:4" x14ac:dyDescent="0.3">
      <c r="D2517" s="83"/>
    </row>
    <row r="2518" spans="4:4" x14ac:dyDescent="0.3">
      <c r="D2518" s="83"/>
    </row>
    <row r="2519" spans="4:4" x14ac:dyDescent="0.3">
      <c r="D2519" s="83"/>
    </row>
    <row r="2520" spans="4:4" x14ac:dyDescent="0.3">
      <c r="D2520" s="83"/>
    </row>
    <row r="2521" spans="4:4" x14ac:dyDescent="0.3">
      <c r="D2521" s="83"/>
    </row>
    <row r="2522" spans="4:4" x14ac:dyDescent="0.3">
      <c r="D2522" s="83"/>
    </row>
    <row r="2523" spans="4:4" x14ac:dyDescent="0.3">
      <c r="D2523" s="83"/>
    </row>
    <row r="2524" spans="4:4" x14ac:dyDescent="0.3">
      <c r="D2524" s="83"/>
    </row>
    <row r="2525" spans="4:4" x14ac:dyDescent="0.3">
      <c r="D2525" s="83"/>
    </row>
    <row r="2526" spans="4:4" x14ac:dyDescent="0.3">
      <c r="D2526" s="83"/>
    </row>
    <row r="2527" spans="4:4" x14ac:dyDescent="0.3">
      <c r="D2527" s="83"/>
    </row>
    <row r="2528" spans="4:4" x14ac:dyDescent="0.3">
      <c r="D2528" s="83"/>
    </row>
    <row r="2529" spans="4:4" x14ac:dyDescent="0.3">
      <c r="D2529" s="83"/>
    </row>
    <row r="2530" spans="4:4" x14ac:dyDescent="0.3">
      <c r="D2530" s="83"/>
    </row>
    <row r="2531" spans="4:4" x14ac:dyDescent="0.3">
      <c r="D2531" s="83"/>
    </row>
    <row r="2532" spans="4:4" x14ac:dyDescent="0.3">
      <c r="D2532" s="83"/>
    </row>
    <row r="2533" spans="4:4" x14ac:dyDescent="0.3">
      <c r="D2533" s="83"/>
    </row>
    <row r="2534" spans="4:4" x14ac:dyDescent="0.3">
      <c r="D2534" s="83"/>
    </row>
    <row r="2535" spans="4:4" x14ac:dyDescent="0.3">
      <c r="D2535" s="83"/>
    </row>
    <row r="2536" spans="4:4" x14ac:dyDescent="0.3">
      <c r="D2536" s="83"/>
    </row>
    <row r="2537" spans="4:4" x14ac:dyDescent="0.3">
      <c r="D2537" s="83"/>
    </row>
    <row r="2538" spans="4:4" x14ac:dyDescent="0.3">
      <c r="D2538" s="83"/>
    </row>
    <row r="2539" spans="4:4" x14ac:dyDescent="0.3">
      <c r="D2539" s="83"/>
    </row>
    <row r="2540" spans="4:4" x14ac:dyDescent="0.3">
      <c r="D2540" s="83"/>
    </row>
    <row r="2541" spans="4:4" x14ac:dyDescent="0.3">
      <c r="D2541" s="83"/>
    </row>
    <row r="2542" spans="4:4" x14ac:dyDescent="0.3">
      <c r="D2542" s="83"/>
    </row>
    <row r="2543" spans="4:4" x14ac:dyDescent="0.3">
      <c r="D2543" s="83"/>
    </row>
    <row r="2544" spans="4:4" x14ac:dyDescent="0.3">
      <c r="D2544" s="83"/>
    </row>
    <row r="2545" spans="4:4" x14ac:dyDescent="0.3">
      <c r="D2545" s="83"/>
    </row>
    <row r="2546" spans="4:4" x14ac:dyDescent="0.3">
      <c r="D2546" s="83"/>
    </row>
    <row r="2547" spans="4:4" x14ac:dyDescent="0.3">
      <c r="D2547" s="83"/>
    </row>
    <row r="2548" spans="4:4" x14ac:dyDescent="0.3">
      <c r="D2548" s="83"/>
    </row>
    <row r="2549" spans="4:4" x14ac:dyDescent="0.3">
      <c r="D2549" s="83"/>
    </row>
    <row r="2550" spans="4:4" x14ac:dyDescent="0.3">
      <c r="D2550" s="83"/>
    </row>
    <row r="2551" spans="4:4" x14ac:dyDescent="0.3">
      <c r="D2551" s="83"/>
    </row>
    <row r="2552" spans="4:4" x14ac:dyDescent="0.3">
      <c r="D2552" s="83"/>
    </row>
    <row r="2553" spans="4:4" x14ac:dyDescent="0.3">
      <c r="D2553" s="83"/>
    </row>
    <row r="2554" spans="4:4" x14ac:dyDescent="0.3">
      <c r="D2554" s="83"/>
    </row>
    <row r="2555" spans="4:4" x14ac:dyDescent="0.3">
      <c r="D2555" s="83"/>
    </row>
    <row r="2556" spans="4:4" x14ac:dyDescent="0.3">
      <c r="D2556" s="83"/>
    </row>
    <row r="2557" spans="4:4" x14ac:dyDescent="0.3">
      <c r="D2557" s="83"/>
    </row>
    <row r="2558" spans="4:4" x14ac:dyDescent="0.3">
      <c r="D2558" s="83"/>
    </row>
    <row r="2559" spans="4:4" x14ac:dyDescent="0.3">
      <c r="D2559" s="83"/>
    </row>
    <row r="2560" spans="4:4" x14ac:dyDescent="0.3">
      <c r="D2560" s="83"/>
    </row>
    <row r="2561" spans="4:4" x14ac:dyDescent="0.3">
      <c r="D2561" s="83"/>
    </row>
    <row r="2562" spans="4:4" x14ac:dyDescent="0.3">
      <c r="D2562" s="83"/>
    </row>
    <row r="2563" spans="4:4" x14ac:dyDescent="0.3">
      <c r="D2563" s="83"/>
    </row>
    <row r="2564" spans="4:4" x14ac:dyDescent="0.3">
      <c r="D2564" s="83"/>
    </row>
    <row r="2565" spans="4:4" x14ac:dyDescent="0.3">
      <c r="D2565" s="83"/>
    </row>
    <row r="2566" spans="4:4" x14ac:dyDescent="0.3">
      <c r="D2566" s="83"/>
    </row>
    <row r="2567" spans="4:4" x14ac:dyDescent="0.3">
      <c r="D2567" s="83"/>
    </row>
    <row r="2568" spans="4:4" x14ac:dyDescent="0.3">
      <c r="D2568" s="83"/>
    </row>
    <row r="2569" spans="4:4" x14ac:dyDescent="0.3">
      <c r="D2569" s="83"/>
    </row>
    <row r="2570" spans="4:4" x14ac:dyDescent="0.3">
      <c r="D2570" s="83"/>
    </row>
    <row r="2571" spans="4:4" x14ac:dyDescent="0.3">
      <c r="D2571" s="83"/>
    </row>
    <row r="2572" spans="4:4" x14ac:dyDescent="0.3">
      <c r="D2572" s="83"/>
    </row>
    <row r="2573" spans="4:4" x14ac:dyDescent="0.3">
      <c r="D2573" s="83"/>
    </row>
    <row r="2574" spans="4:4" x14ac:dyDescent="0.3">
      <c r="D2574" s="83"/>
    </row>
    <row r="2575" spans="4:4" x14ac:dyDescent="0.3">
      <c r="D2575" s="83"/>
    </row>
    <row r="2576" spans="4:4" x14ac:dyDescent="0.3">
      <c r="D2576" s="83"/>
    </row>
    <row r="2577" spans="4:4" x14ac:dyDescent="0.3">
      <c r="D2577" s="83"/>
    </row>
    <row r="2578" spans="4:4" x14ac:dyDescent="0.3">
      <c r="D2578" s="83"/>
    </row>
    <row r="2579" spans="4:4" x14ac:dyDescent="0.3">
      <c r="D2579" s="83"/>
    </row>
    <row r="2580" spans="4:4" x14ac:dyDescent="0.3">
      <c r="D2580" s="83"/>
    </row>
    <row r="2581" spans="4:4" x14ac:dyDescent="0.3">
      <c r="D2581" s="83"/>
    </row>
    <row r="2582" spans="4:4" x14ac:dyDescent="0.3">
      <c r="D2582" s="83"/>
    </row>
    <row r="2583" spans="4:4" x14ac:dyDescent="0.3">
      <c r="D2583" s="83"/>
    </row>
    <row r="2584" spans="4:4" x14ac:dyDescent="0.3">
      <c r="D2584" s="83"/>
    </row>
    <row r="2585" spans="4:4" x14ac:dyDescent="0.3">
      <c r="D2585" s="83"/>
    </row>
    <row r="2586" spans="4:4" x14ac:dyDescent="0.3">
      <c r="D2586" s="83"/>
    </row>
    <row r="2587" spans="4:4" x14ac:dyDescent="0.3">
      <c r="D2587" s="83"/>
    </row>
    <row r="2588" spans="4:4" x14ac:dyDescent="0.3">
      <c r="D2588" s="83"/>
    </row>
    <row r="2589" spans="4:4" x14ac:dyDescent="0.3">
      <c r="D2589" s="83"/>
    </row>
    <row r="2590" spans="4:4" x14ac:dyDescent="0.3">
      <c r="D2590" s="83"/>
    </row>
    <row r="2591" spans="4:4" x14ac:dyDescent="0.3">
      <c r="D2591" s="83"/>
    </row>
    <row r="2592" spans="4:4" x14ac:dyDescent="0.3">
      <c r="D2592" s="83"/>
    </row>
    <row r="2593" spans="4:4" x14ac:dyDescent="0.3">
      <c r="D2593" s="83"/>
    </row>
    <row r="2594" spans="4:4" x14ac:dyDescent="0.3">
      <c r="D2594" s="83"/>
    </row>
    <row r="2595" spans="4:4" x14ac:dyDescent="0.3">
      <c r="D2595" s="83"/>
    </row>
    <row r="2596" spans="4:4" x14ac:dyDescent="0.3">
      <c r="D2596" s="83"/>
    </row>
    <row r="2597" spans="4:4" x14ac:dyDescent="0.3">
      <c r="D2597" s="83"/>
    </row>
    <row r="2598" spans="4:4" x14ac:dyDescent="0.3">
      <c r="D2598" s="83"/>
    </row>
    <row r="2599" spans="4:4" x14ac:dyDescent="0.3">
      <c r="D2599" s="83"/>
    </row>
    <row r="2600" spans="4:4" x14ac:dyDescent="0.3">
      <c r="D2600" s="83"/>
    </row>
    <row r="2601" spans="4:4" x14ac:dyDescent="0.3">
      <c r="D2601" s="83"/>
    </row>
    <row r="2602" spans="4:4" x14ac:dyDescent="0.3">
      <c r="D2602" s="83"/>
    </row>
    <row r="2603" spans="4:4" x14ac:dyDescent="0.3">
      <c r="D2603" s="83"/>
    </row>
    <row r="2604" spans="4:4" x14ac:dyDescent="0.3">
      <c r="D2604" s="83"/>
    </row>
    <row r="2605" spans="4:4" x14ac:dyDescent="0.3">
      <c r="D2605" s="83"/>
    </row>
    <row r="2606" spans="4:4" x14ac:dyDescent="0.3">
      <c r="D2606" s="83"/>
    </row>
    <row r="2607" spans="4:4" x14ac:dyDescent="0.3">
      <c r="D2607" s="83"/>
    </row>
    <row r="2608" spans="4:4" x14ac:dyDescent="0.3">
      <c r="D2608" s="83"/>
    </row>
    <row r="2609" spans="4:4" x14ac:dyDescent="0.3">
      <c r="D2609" s="83"/>
    </row>
    <row r="2610" spans="4:4" x14ac:dyDescent="0.3">
      <c r="D2610" s="83"/>
    </row>
    <row r="2611" spans="4:4" x14ac:dyDescent="0.3">
      <c r="D2611" s="83"/>
    </row>
    <row r="2612" spans="4:4" x14ac:dyDescent="0.3">
      <c r="D2612" s="83"/>
    </row>
    <row r="2613" spans="4:4" x14ac:dyDescent="0.3">
      <c r="D2613" s="83"/>
    </row>
    <row r="2614" spans="4:4" x14ac:dyDescent="0.3">
      <c r="D2614" s="83"/>
    </row>
    <row r="2615" spans="4:4" x14ac:dyDescent="0.3">
      <c r="D2615" s="83"/>
    </row>
    <row r="2616" spans="4:4" x14ac:dyDescent="0.3">
      <c r="D2616" s="83"/>
    </row>
    <row r="2617" spans="4:4" x14ac:dyDescent="0.3">
      <c r="D2617" s="83"/>
    </row>
    <row r="2618" spans="4:4" x14ac:dyDescent="0.3">
      <c r="D2618" s="83"/>
    </row>
    <row r="2619" spans="4:4" x14ac:dyDescent="0.3">
      <c r="D2619" s="83"/>
    </row>
    <row r="2620" spans="4:4" x14ac:dyDescent="0.3">
      <c r="D2620" s="83"/>
    </row>
    <row r="2621" spans="4:4" x14ac:dyDescent="0.3">
      <c r="D2621" s="83"/>
    </row>
    <row r="2622" spans="4:4" x14ac:dyDescent="0.3">
      <c r="D2622" s="83"/>
    </row>
    <row r="2623" spans="4:4" x14ac:dyDescent="0.3">
      <c r="D2623" s="83"/>
    </row>
    <row r="2624" spans="4:4" x14ac:dyDescent="0.3">
      <c r="D2624" s="83"/>
    </row>
    <row r="2625" spans="4:4" x14ac:dyDescent="0.3">
      <c r="D2625" s="83"/>
    </row>
    <row r="2626" spans="4:4" x14ac:dyDescent="0.3">
      <c r="D2626" s="83"/>
    </row>
    <row r="2627" spans="4:4" x14ac:dyDescent="0.3">
      <c r="D2627" s="83"/>
    </row>
    <row r="2628" spans="4:4" x14ac:dyDescent="0.3">
      <c r="D2628" s="83"/>
    </row>
    <row r="2629" spans="4:4" x14ac:dyDescent="0.3">
      <c r="D2629" s="83"/>
    </row>
    <row r="2630" spans="4:4" x14ac:dyDescent="0.3">
      <c r="D2630" s="83"/>
    </row>
    <row r="2631" spans="4:4" x14ac:dyDescent="0.3">
      <c r="D2631" s="83"/>
    </row>
    <row r="2632" spans="4:4" x14ac:dyDescent="0.3">
      <c r="D2632" s="83"/>
    </row>
    <row r="2633" spans="4:4" x14ac:dyDescent="0.3">
      <c r="D2633" s="83"/>
    </row>
    <row r="2634" spans="4:4" x14ac:dyDescent="0.3">
      <c r="D2634" s="83"/>
    </row>
    <row r="2635" spans="4:4" x14ac:dyDescent="0.3">
      <c r="D2635" s="83"/>
    </row>
    <row r="2636" spans="4:4" x14ac:dyDescent="0.3">
      <c r="D2636" s="83"/>
    </row>
    <row r="2637" spans="4:4" x14ac:dyDescent="0.3">
      <c r="D2637" s="83"/>
    </row>
    <row r="2638" spans="4:4" x14ac:dyDescent="0.3">
      <c r="D2638" s="83"/>
    </row>
    <row r="2639" spans="4:4" x14ac:dyDescent="0.3">
      <c r="D2639" s="83"/>
    </row>
    <row r="2640" spans="4:4" x14ac:dyDescent="0.3">
      <c r="D2640" s="83"/>
    </row>
    <row r="2641" spans="4:4" x14ac:dyDescent="0.3">
      <c r="D2641" s="83"/>
    </row>
    <row r="2642" spans="4:4" x14ac:dyDescent="0.3">
      <c r="D2642" s="83"/>
    </row>
    <row r="2643" spans="4:4" x14ac:dyDescent="0.3">
      <c r="D2643" s="83"/>
    </row>
    <row r="2644" spans="4:4" x14ac:dyDescent="0.3">
      <c r="D2644" s="83"/>
    </row>
    <row r="2645" spans="4:4" x14ac:dyDescent="0.3">
      <c r="D2645" s="83"/>
    </row>
    <row r="2646" spans="4:4" x14ac:dyDescent="0.3">
      <c r="D2646" s="83"/>
    </row>
    <row r="2647" spans="4:4" x14ac:dyDescent="0.3">
      <c r="D2647" s="83"/>
    </row>
    <row r="2648" spans="4:4" x14ac:dyDescent="0.3">
      <c r="D2648" s="83"/>
    </row>
    <row r="2649" spans="4:4" x14ac:dyDescent="0.3">
      <c r="D2649" s="83"/>
    </row>
    <row r="2650" spans="4:4" x14ac:dyDescent="0.3">
      <c r="D2650" s="83"/>
    </row>
    <row r="2651" spans="4:4" x14ac:dyDescent="0.3">
      <c r="D2651" s="83"/>
    </row>
    <row r="2652" spans="4:4" x14ac:dyDescent="0.3">
      <c r="D2652" s="83"/>
    </row>
    <row r="2653" spans="4:4" x14ac:dyDescent="0.3">
      <c r="D2653" s="83"/>
    </row>
    <row r="2654" spans="4:4" x14ac:dyDescent="0.3">
      <c r="D2654" s="83"/>
    </row>
    <row r="2655" spans="4:4" x14ac:dyDescent="0.3">
      <c r="D2655" s="83"/>
    </row>
    <row r="2656" spans="4:4" x14ac:dyDescent="0.3">
      <c r="D2656" s="83"/>
    </row>
    <row r="2657" spans="4:4" x14ac:dyDescent="0.3">
      <c r="D2657" s="83"/>
    </row>
    <row r="2658" spans="4:4" x14ac:dyDescent="0.3">
      <c r="D2658" s="83"/>
    </row>
    <row r="2659" spans="4:4" x14ac:dyDescent="0.3">
      <c r="D2659" s="83"/>
    </row>
    <row r="2660" spans="4:4" x14ac:dyDescent="0.3">
      <c r="D2660" s="83"/>
    </row>
    <row r="2661" spans="4:4" x14ac:dyDescent="0.3">
      <c r="D2661" s="83"/>
    </row>
    <row r="2662" spans="4:4" x14ac:dyDescent="0.3">
      <c r="D2662" s="83"/>
    </row>
    <row r="2663" spans="4:4" x14ac:dyDescent="0.3">
      <c r="D2663" s="83"/>
    </row>
    <row r="2664" spans="4:4" x14ac:dyDescent="0.3">
      <c r="D2664" s="83"/>
    </row>
    <row r="2665" spans="4:4" x14ac:dyDescent="0.3">
      <c r="D2665" s="83"/>
    </row>
    <row r="2666" spans="4:4" x14ac:dyDescent="0.3">
      <c r="D2666" s="83"/>
    </row>
    <row r="2667" spans="4:4" x14ac:dyDescent="0.3">
      <c r="D2667" s="83"/>
    </row>
    <row r="2668" spans="4:4" x14ac:dyDescent="0.3">
      <c r="D2668" s="83"/>
    </row>
    <row r="2669" spans="4:4" x14ac:dyDescent="0.3">
      <c r="D2669" s="83"/>
    </row>
    <row r="2670" spans="4:4" x14ac:dyDescent="0.3">
      <c r="D2670" s="83"/>
    </row>
    <row r="2671" spans="4:4" x14ac:dyDescent="0.3">
      <c r="D2671" s="83"/>
    </row>
    <row r="2672" spans="4:4" x14ac:dyDescent="0.3">
      <c r="D2672" s="83"/>
    </row>
    <row r="2673" spans="4:4" x14ac:dyDescent="0.3">
      <c r="D2673" s="83"/>
    </row>
    <row r="2674" spans="4:4" x14ac:dyDescent="0.3">
      <c r="D2674" s="83"/>
    </row>
    <row r="2675" spans="4:4" x14ac:dyDescent="0.3">
      <c r="D2675" s="83"/>
    </row>
    <row r="2676" spans="4:4" x14ac:dyDescent="0.3">
      <c r="D2676" s="83"/>
    </row>
    <row r="2677" spans="4:4" x14ac:dyDescent="0.3">
      <c r="D2677" s="83"/>
    </row>
    <row r="2678" spans="4:4" x14ac:dyDescent="0.3">
      <c r="D2678" s="83"/>
    </row>
    <row r="2679" spans="4:4" x14ac:dyDescent="0.3">
      <c r="D2679" s="83"/>
    </row>
    <row r="2680" spans="4:4" x14ac:dyDescent="0.3">
      <c r="D2680" s="83"/>
    </row>
    <row r="2681" spans="4:4" x14ac:dyDescent="0.3">
      <c r="D2681" s="83"/>
    </row>
    <row r="2682" spans="4:4" x14ac:dyDescent="0.3">
      <c r="D2682" s="83"/>
    </row>
    <row r="2683" spans="4:4" x14ac:dyDescent="0.3">
      <c r="D2683" s="83"/>
    </row>
    <row r="2684" spans="4:4" x14ac:dyDescent="0.3">
      <c r="D2684" s="83"/>
    </row>
    <row r="2685" spans="4:4" x14ac:dyDescent="0.3">
      <c r="D2685" s="83"/>
    </row>
    <row r="2686" spans="4:4" x14ac:dyDescent="0.3">
      <c r="D2686" s="83"/>
    </row>
    <row r="2687" spans="4:4" x14ac:dyDescent="0.3">
      <c r="D2687" s="83"/>
    </row>
    <row r="2688" spans="4:4" x14ac:dyDescent="0.3">
      <c r="D2688" s="83"/>
    </row>
    <row r="2689" spans="4:4" x14ac:dyDescent="0.3">
      <c r="D2689" s="83"/>
    </row>
    <row r="2690" spans="4:4" x14ac:dyDescent="0.3">
      <c r="D2690" s="83"/>
    </row>
    <row r="2691" spans="4:4" x14ac:dyDescent="0.3">
      <c r="D2691" s="83"/>
    </row>
    <row r="2692" spans="4:4" x14ac:dyDescent="0.3">
      <c r="D2692" s="83"/>
    </row>
    <row r="2693" spans="4:4" x14ac:dyDescent="0.3">
      <c r="D2693" s="83"/>
    </row>
    <row r="2694" spans="4:4" x14ac:dyDescent="0.3">
      <c r="D2694" s="83"/>
    </row>
    <row r="2695" spans="4:4" x14ac:dyDescent="0.3">
      <c r="D2695" s="83"/>
    </row>
    <row r="2696" spans="4:4" x14ac:dyDescent="0.3">
      <c r="D2696" s="83"/>
    </row>
    <row r="2697" spans="4:4" x14ac:dyDescent="0.3">
      <c r="D2697" s="83"/>
    </row>
    <row r="2698" spans="4:4" x14ac:dyDescent="0.3">
      <c r="D2698" s="83"/>
    </row>
    <row r="2699" spans="4:4" x14ac:dyDescent="0.3">
      <c r="D2699" s="83"/>
    </row>
    <row r="2700" spans="4:4" x14ac:dyDescent="0.3">
      <c r="D2700" s="83"/>
    </row>
    <row r="2701" spans="4:4" x14ac:dyDescent="0.3">
      <c r="D2701" s="83"/>
    </row>
    <row r="2702" spans="4:4" x14ac:dyDescent="0.3">
      <c r="D2702" s="83"/>
    </row>
    <row r="2703" spans="4:4" x14ac:dyDescent="0.3">
      <c r="D2703" s="83"/>
    </row>
    <row r="2704" spans="4:4" x14ac:dyDescent="0.3">
      <c r="D2704" s="83"/>
    </row>
    <row r="2705" spans="4:4" x14ac:dyDescent="0.3">
      <c r="D2705" s="83"/>
    </row>
    <row r="2706" spans="4:4" x14ac:dyDescent="0.3">
      <c r="D2706" s="83"/>
    </row>
    <row r="2707" spans="4:4" x14ac:dyDescent="0.3">
      <c r="D2707" s="83"/>
    </row>
    <row r="2708" spans="4:4" x14ac:dyDescent="0.3">
      <c r="D2708" s="83"/>
    </row>
    <row r="2709" spans="4:4" x14ac:dyDescent="0.3">
      <c r="D2709" s="83"/>
    </row>
    <row r="2710" spans="4:4" x14ac:dyDescent="0.3">
      <c r="D2710" s="83"/>
    </row>
    <row r="2711" spans="4:4" x14ac:dyDescent="0.3">
      <c r="D2711" s="83"/>
    </row>
    <row r="2712" spans="4:4" x14ac:dyDescent="0.3">
      <c r="D2712" s="83"/>
    </row>
    <row r="2713" spans="4:4" x14ac:dyDescent="0.3">
      <c r="D2713" s="83"/>
    </row>
    <row r="2714" spans="4:4" x14ac:dyDescent="0.3">
      <c r="D2714" s="83"/>
    </row>
    <row r="2715" spans="4:4" x14ac:dyDescent="0.3">
      <c r="D2715" s="83"/>
    </row>
    <row r="2716" spans="4:4" x14ac:dyDescent="0.3">
      <c r="D2716" s="83"/>
    </row>
    <row r="2717" spans="4:4" x14ac:dyDescent="0.3">
      <c r="D2717" s="83"/>
    </row>
    <row r="2718" spans="4:4" x14ac:dyDescent="0.3">
      <c r="D2718" s="83"/>
    </row>
    <row r="2719" spans="4:4" x14ac:dyDescent="0.3">
      <c r="D2719" s="83"/>
    </row>
    <row r="2720" spans="4:4" x14ac:dyDescent="0.3">
      <c r="D2720" s="83"/>
    </row>
    <row r="2721" spans="4:4" x14ac:dyDescent="0.3">
      <c r="D2721" s="83"/>
    </row>
    <row r="2722" spans="4:4" x14ac:dyDescent="0.3">
      <c r="D2722" s="83"/>
    </row>
    <row r="2723" spans="4:4" x14ac:dyDescent="0.3">
      <c r="D2723" s="83"/>
    </row>
    <row r="2724" spans="4:4" x14ac:dyDescent="0.3">
      <c r="D2724" s="83"/>
    </row>
    <row r="2725" spans="4:4" x14ac:dyDescent="0.3">
      <c r="D2725" s="83"/>
    </row>
    <row r="2726" spans="4:4" x14ac:dyDescent="0.3">
      <c r="D2726" s="83"/>
    </row>
    <row r="2727" spans="4:4" x14ac:dyDescent="0.3">
      <c r="D2727" s="83"/>
    </row>
    <row r="2728" spans="4:4" x14ac:dyDescent="0.3">
      <c r="D2728" s="83"/>
    </row>
    <row r="2729" spans="4:4" x14ac:dyDescent="0.3">
      <c r="D2729" s="83"/>
    </row>
    <row r="2730" spans="4:4" x14ac:dyDescent="0.3">
      <c r="D2730" s="83"/>
    </row>
    <row r="2731" spans="4:4" x14ac:dyDescent="0.3">
      <c r="D2731" s="83"/>
    </row>
    <row r="2732" spans="4:4" x14ac:dyDescent="0.3">
      <c r="D2732" s="83"/>
    </row>
    <row r="2733" spans="4:4" x14ac:dyDescent="0.3">
      <c r="D2733" s="83"/>
    </row>
    <row r="2734" spans="4:4" x14ac:dyDescent="0.3">
      <c r="D2734" s="83"/>
    </row>
    <row r="2735" spans="4:4" x14ac:dyDescent="0.3">
      <c r="D2735" s="83"/>
    </row>
    <row r="2736" spans="4:4" x14ac:dyDescent="0.3">
      <c r="D2736" s="83"/>
    </row>
    <row r="2737" spans="4:4" x14ac:dyDescent="0.3">
      <c r="D2737" s="83"/>
    </row>
    <row r="2738" spans="4:4" x14ac:dyDescent="0.3">
      <c r="D2738" s="83"/>
    </row>
    <row r="2739" spans="4:4" x14ac:dyDescent="0.3">
      <c r="D2739" s="83"/>
    </row>
    <row r="2740" spans="4:4" x14ac:dyDescent="0.3">
      <c r="D2740" s="83"/>
    </row>
    <row r="2741" spans="4:4" x14ac:dyDescent="0.3">
      <c r="D2741" s="83"/>
    </row>
    <row r="2742" spans="4:4" x14ac:dyDescent="0.3">
      <c r="D2742" s="83"/>
    </row>
    <row r="2743" spans="4:4" x14ac:dyDescent="0.3">
      <c r="D2743" s="83"/>
    </row>
    <row r="2744" spans="4:4" x14ac:dyDescent="0.3">
      <c r="D2744" s="83"/>
    </row>
    <row r="2745" spans="4:4" x14ac:dyDescent="0.3">
      <c r="D2745" s="83"/>
    </row>
    <row r="2746" spans="4:4" x14ac:dyDescent="0.3">
      <c r="D2746" s="83"/>
    </row>
    <row r="2747" spans="4:4" x14ac:dyDescent="0.3">
      <c r="D2747" s="83"/>
    </row>
    <row r="2748" spans="4:4" x14ac:dyDescent="0.3">
      <c r="D2748" s="83"/>
    </row>
    <row r="2749" spans="4:4" x14ac:dyDescent="0.3">
      <c r="D2749" s="83"/>
    </row>
    <row r="2750" spans="4:4" x14ac:dyDescent="0.3">
      <c r="D2750" s="83"/>
    </row>
    <row r="2751" spans="4:4" x14ac:dyDescent="0.3">
      <c r="D2751" s="83"/>
    </row>
    <row r="2752" spans="4:4" x14ac:dyDescent="0.3">
      <c r="D2752" s="83"/>
    </row>
    <row r="2753" spans="4:4" x14ac:dyDescent="0.3">
      <c r="D2753" s="83"/>
    </row>
    <row r="2754" spans="4:4" x14ac:dyDescent="0.3">
      <c r="D2754" s="83"/>
    </row>
    <row r="2755" spans="4:4" x14ac:dyDescent="0.3">
      <c r="D2755" s="83"/>
    </row>
    <row r="2756" spans="4:4" x14ac:dyDescent="0.3">
      <c r="D2756" s="83"/>
    </row>
    <row r="2757" spans="4:4" x14ac:dyDescent="0.3">
      <c r="D2757" s="83"/>
    </row>
    <row r="2758" spans="4:4" x14ac:dyDescent="0.3">
      <c r="D2758" s="83"/>
    </row>
    <row r="2759" spans="4:4" x14ac:dyDescent="0.3">
      <c r="D2759" s="83"/>
    </row>
    <row r="2760" spans="4:4" x14ac:dyDescent="0.3">
      <c r="D2760" s="83"/>
    </row>
    <row r="2761" spans="4:4" x14ac:dyDescent="0.3">
      <c r="D2761" s="83"/>
    </row>
    <row r="2762" spans="4:4" x14ac:dyDescent="0.3">
      <c r="D2762" s="83"/>
    </row>
    <row r="2763" spans="4:4" x14ac:dyDescent="0.3">
      <c r="D2763" s="83"/>
    </row>
    <row r="2764" spans="4:4" x14ac:dyDescent="0.3">
      <c r="D2764" s="83"/>
    </row>
    <row r="2765" spans="4:4" x14ac:dyDescent="0.3">
      <c r="D2765" s="83"/>
    </row>
    <row r="2766" spans="4:4" x14ac:dyDescent="0.3">
      <c r="D2766" s="83"/>
    </row>
    <row r="2767" spans="4:4" x14ac:dyDescent="0.3">
      <c r="D2767" s="83"/>
    </row>
    <row r="2768" spans="4:4" x14ac:dyDescent="0.3">
      <c r="D2768" s="83"/>
    </row>
    <row r="2769" spans="4:4" x14ac:dyDescent="0.3">
      <c r="D2769" s="83"/>
    </row>
    <row r="2770" spans="4:4" x14ac:dyDescent="0.3">
      <c r="D2770" s="83"/>
    </row>
    <row r="2771" spans="4:4" x14ac:dyDescent="0.3">
      <c r="D2771" s="83"/>
    </row>
    <row r="2772" spans="4:4" x14ac:dyDescent="0.3">
      <c r="D2772" s="83"/>
    </row>
    <row r="2773" spans="4:4" x14ac:dyDescent="0.3">
      <c r="D2773" s="83"/>
    </row>
    <row r="2774" spans="4:4" x14ac:dyDescent="0.3">
      <c r="D2774" s="83"/>
    </row>
    <row r="2775" spans="4:4" x14ac:dyDescent="0.3">
      <c r="D2775" s="83"/>
    </row>
    <row r="2776" spans="4:4" x14ac:dyDescent="0.3">
      <c r="D2776" s="83"/>
    </row>
    <row r="2777" spans="4:4" x14ac:dyDescent="0.3">
      <c r="D2777" s="83"/>
    </row>
    <row r="2778" spans="4:4" x14ac:dyDescent="0.3">
      <c r="D2778" s="83"/>
    </row>
    <row r="2779" spans="4:4" x14ac:dyDescent="0.3">
      <c r="D2779" s="83"/>
    </row>
    <row r="2780" spans="4:4" x14ac:dyDescent="0.3">
      <c r="D2780" s="83"/>
    </row>
    <row r="2781" spans="4:4" x14ac:dyDescent="0.3">
      <c r="D2781" s="83"/>
    </row>
    <row r="2782" spans="4:4" x14ac:dyDescent="0.3">
      <c r="D2782" s="83"/>
    </row>
    <row r="2783" spans="4:4" x14ac:dyDescent="0.3">
      <c r="D2783" s="83"/>
    </row>
    <row r="2784" spans="4:4" x14ac:dyDescent="0.3">
      <c r="D2784" s="83"/>
    </row>
    <row r="2785" spans="4:4" x14ac:dyDescent="0.3">
      <c r="D2785" s="83"/>
    </row>
    <row r="2786" spans="4:4" x14ac:dyDescent="0.3">
      <c r="D2786" s="83"/>
    </row>
    <row r="2787" spans="4:4" x14ac:dyDescent="0.3">
      <c r="D2787" s="83"/>
    </row>
    <row r="2788" spans="4:4" x14ac:dyDescent="0.3">
      <c r="D2788" s="83"/>
    </row>
    <row r="2789" spans="4:4" x14ac:dyDescent="0.3">
      <c r="D2789" s="83"/>
    </row>
    <row r="2790" spans="4:4" x14ac:dyDescent="0.3">
      <c r="D2790" s="83"/>
    </row>
    <row r="2791" spans="4:4" x14ac:dyDescent="0.3">
      <c r="D2791" s="83"/>
    </row>
    <row r="2792" spans="4:4" x14ac:dyDescent="0.3">
      <c r="D2792" s="83"/>
    </row>
    <row r="2793" spans="4:4" x14ac:dyDescent="0.3">
      <c r="D2793" s="83"/>
    </row>
    <row r="2794" spans="4:4" x14ac:dyDescent="0.3">
      <c r="D2794" s="83"/>
    </row>
    <row r="2795" spans="4:4" x14ac:dyDescent="0.3">
      <c r="D2795" s="83"/>
    </row>
    <row r="2796" spans="4:4" x14ac:dyDescent="0.3">
      <c r="D2796" s="83"/>
    </row>
    <row r="2797" spans="4:4" x14ac:dyDescent="0.3">
      <c r="D2797" s="83"/>
    </row>
    <row r="2798" spans="4:4" x14ac:dyDescent="0.3">
      <c r="D2798" s="83"/>
    </row>
    <row r="2799" spans="4:4" x14ac:dyDescent="0.3">
      <c r="D2799" s="83"/>
    </row>
    <row r="2800" spans="4:4" x14ac:dyDescent="0.3">
      <c r="D2800" s="83"/>
    </row>
    <row r="2801" spans="4:4" x14ac:dyDescent="0.3">
      <c r="D2801" s="83"/>
    </row>
    <row r="2802" spans="4:4" x14ac:dyDescent="0.3">
      <c r="D2802" s="83"/>
    </row>
    <row r="2803" spans="4:4" x14ac:dyDescent="0.3">
      <c r="D2803" s="83"/>
    </row>
    <row r="2804" spans="4:4" x14ac:dyDescent="0.3">
      <c r="D2804" s="83"/>
    </row>
    <row r="2805" spans="4:4" x14ac:dyDescent="0.3">
      <c r="D2805" s="83"/>
    </row>
    <row r="2806" spans="4:4" x14ac:dyDescent="0.3">
      <c r="D2806" s="83"/>
    </row>
    <row r="2807" spans="4:4" x14ac:dyDescent="0.3">
      <c r="D2807" s="83"/>
    </row>
    <row r="2808" spans="4:4" x14ac:dyDescent="0.3">
      <c r="D2808" s="83"/>
    </row>
    <row r="2809" spans="4:4" x14ac:dyDescent="0.3">
      <c r="D2809" s="83"/>
    </row>
    <row r="2810" spans="4:4" x14ac:dyDescent="0.3">
      <c r="D2810" s="83"/>
    </row>
    <row r="2811" spans="4:4" x14ac:dyDescent="0.3">
      <c r="D2811" s="83"/>
    </row>
    <row r="2812" spans="4:4" x14ac:dyDescent="0.3">
      <c r="D2812" s="83"/>
    </row>
    <row r="2813" spans="4:4" x14ac:dyDescent="0.3">
      <c r="D2813" s="83"/>
    </row>
    <row r="2814" spans="4:4" x14ac:dyDescent="0.3">
      <c r="D2814" s="83"/>
    </row>
    <row r="2815" spans="4:4" x14ac:dyDescent="0.3">
      <c r="D2815" s="83"/>
    </row>
    <row r="2816" spans="4:4" x14ac:dyDescent="0.3">
      <c r="D2816" s="83"/>
    </row>
    <row r="2817" spans="4:4" x14ac:dyDescent="0.3">
      <c r="D2817" s="83"/>
    </row>
    <row r="2818" spans="4:4" x14ac:dyDescent="0.3">
      <c r="D2818" s="83"/>
    </row>
    <row r="2819" spans="4:4" x14ac:dyDescent="0.3">
      <c r="D2819" s="83"/>
    </row>
    <row r="2820" spans="4:4" x14ac:dyDescent="0.3">
      <c r="D2820" s="83"/>
    </row>
    <row r="2821" spans="4:4" x14ac:dyDescent="0.3">
      <c r="D2821" s="83"/>
    </row>
    <row r="2822" spans="4:4" x14ac:dyDescent="0.3">
      <c r="D2822" s="83"/>
    </row>
    <row r="2823" spans="4:4" x14ac:dyDescent="0.3">
      <c r="D2823" s="83"/>
    </row>
    <row r="2824" spans="4:4" x14ac:dyDescent="0.3">
      <c r="D2824" s="83"/>
    </row>
    <row r="2825" spans="4:4" x14ac:dyDescent="0.3">
      <c r="D2825" s="83"/>
    </row>
    <row r="2826" spans="4:4" x14ac:dyDescent="0.3">
      <c r="D2826" s="83"/>
    </row>
    <row r="2827" spans="4:4" x14ac:dyDescent="0.3">
      <c r="D2827" s="83"/>
    </row>
    <row r="2828" spans="4:4" x14ac:dyDescent="0.3">
      <c r="D2828" s="83"/>
    </row>
    <row r="2829" spans="4:4" x14ac:dyDescent="0.3">
      <c r="D2829" s="83"/>
    </row>
    <row r="2830" spans="4:4" x14ac:dyDescent="0.3">
      <c r="D2830" s="83"/>
    </row>
    <row r="2831" spans="4:4" x14ac:dyDescent="0.3">
      <c r="D2831" s="83"/>
    </row>
    <row r="2832" spans="4:4" x14ac:dyDescent="0.3">
      <c r="D2832" s="83"/>
    </row>
    <row r="2833" spans="4:4" x14ac:dyDescent="0.3">
      <c r="D2833" s="83"/>
    </row>
    <row r="2834" spans="4:4" x14ac:dyDescent="0.3">
      <c r="D2834" s="83"/>
    </row>
    <row r="2835" spans="4:4" x14ac:dyDescent="0.3">
      <c r="D2835" s="83"/>
    </row>
    <row r="2836" spans="4:4" x14ac:dyDescent="0.3">
      <c r="D2836" s="83"/>
    </row>
    <row r="2837" spans="4:4" x14ac:dyDescent="0.3">
      <c r="D2837" s="83"/>
    </row>
    <row r="2838" spans="4:4" x14ac:dyDescent="0.3">
      <c r="D2838" s="83"/>
    </row>
    <row r="2839" spans="4:4" x14ac:dyDescent="0.3">
      <c r="D2839" s="83"/>
    </row>
    <row r="2840" spans="4:4" x14ac:dyDescent="0.3">
      <c r="D2840" s="83"/>
    </row>
    <row r="2841" spans="4:4" x14ac:dyDescent="0.3">
      <c r="D2841" s="83"/>
    </row>
    <row r="2842" spans="4:4" x14ac:dyDescent="0.3">
      <c r="D2842" s="83"/>
    </row>
    <row r="2843" spans="4:4" x14ac:dyDescent="0.3">
      <c r="D2843" s="83"/>
    </row>
    <row r="2844" spans="4:4" x14ac:dyDescent="0.3">
      <c r="D2844" s="83"/>
    </row>
    <row r="2845" spans="4:4" x14ac:dyDescent="0.3">
      <c r="D2845" s="83"/>
    </row>
    <row r="2846" spans="4:4" x14ac:dyDescent="0.3">
      <c r="D2846" s="83"/>
    </row>
    <row r="2847" spans="4:4" x14ac:dyDescent="0.3">
      <c r="D2847" s="83"/>
    </row>
    <row r="2848" spans="4:4" x14ac:dyDescent="0.3">
      <c r="D2848" s="83"/>
    </row>
    <row r="2849" spans="4:4" x14ac:dyDescent="0.3">
      <c r="D2849" s="83"/>
    </row>
    <row r="2850" spans="4:4" x14ac:dyDescent="0.3">
      <c r="D2850" s="83"/>
    </row>
    <row r="2851" spans="4:4" x14ac:dyDescent="0.3">
      <c r="D2851" s="83"/>
    </row>
    <row r="2852" spans="4:4" x14ac:dyDescent="0.3">
      <c r="D2852" s="83"/>
    </row>
    <row r="2853" spans="4:4" x14ac:dyDescent="0.3">
      <c r="D2853" s="83"/>
    </row>
    <row r="2854" spans="4:4" x14ac:dyDescent="0.3">
      <c r="D2854" s="83"/>
    </row>
    <row r="2855" spans="4:4" x14ac:dyDescent="0.3">
      <c r="D2855" s="83"/>
    </row>
    <row r="2856" spans="4:4" x14ac:dyDescent="0.3">
      <c r="D2856" s="83"/>
    </row>
    <row r="2857" spans="4:4" x14ac:dyDescent="0.3">
      <c r="D2857" s="83"/>
    </row>
    <row r="2858" spans="4:4" x14ac:dyDescent="0.3">
      <c r="D2858" s="83"/>
    </row>
    <row r="2859" spans="4:4" x14ac:dyDescent="0.3">
      <c r="D2859" s="83"/>
    </row>
    <row r="2860" spans="4:4" x14ac:dyDescent="0.3">
      <c r="D2860" s="83"/>
    </row>
    <row r="2861" spans="4:4" x14ac:dyDescent="0.3">
      <c r="D2861" s="83"/>
    </row>
    <row r="2862" spans="4:4" x14ac:dyDescent="0.3">
      <c r="D2862" s="83"/>
    </row>
    <row r="2863" spans="4:4" x14ac:dyDescent="0.3">
      <c r="D2863" s="83"/>
    </row>
    <row r="2864" spans="4:4" x14ac:dyDescent="0.3">
      <c r="D2864" s="83"/>
    </row>
    <row r="2865" spans="4:4" x14ac:dyDescent="0.3">
      <c r="D2865" s="83"/>
    </row>
    <row r="2866" spans="4:4" x14ac:dyDescent="0.3">
      <c r="D2866" s="83"/>
    </row>
    <row r="2867" spans="4:4" x14ac:dyDescent="0.3">
      <c r="D2867" s="83"/>
    </row>
    <row r="2868" spans="4:4" x14ac:dyDescent="0.3">
      <c r="D2868" s="83"/>
    </row>
    <row r="2869" spans="4:4" x14ac:dyDescent="0.3">
      <c r="D2869" s="83"/>
    </row>
    <row r="2870" spans="4:4" x14ac:dyDescent="0.3">
      <c r="D2870" s="83"/>
    </row>
    <row r="2871" spans="4:4" x14ac:dyDescent="0.3">
      <c r="D2871" s="83"/>
    </row>
    <row r="2872" spans="4:4" x14ac:dyDescent="0.3">
      <c r="D2872" s="83"/>
    </row>
    <row r="2873" spans="4:4" x14ac:dyDescent="0.3">
      <c r="D2873" s="83"/>
    </row>
    <row r="2874" spans="4:4" x14ac:dyDescent="0.3">
      <c r="D2874" s="83"/>
    </row>
    <row r="2875" spans="4:4" x14ac:dyDescent="0.3">
      <c r="D2875" s="83"/>
    </row>
    <row r="2876" spans="4:4" x14ac:dyDescent="0.3">
      <c r="D2876" s="83"/>
    </row>
    <row r="2877" spans="4:4" x14ac:dyDescent="0.3">
      <c r="D2877" s="83"/>
    </row>
    <row r="2878" spans="4:4" x14ac:dyDescent="0.3">
      <c r="D2878" s="83"/>
    </row>
    <row r="2879" spans="4:4" x14ac:dyDescent="0.3">
      <c r="D2879" s="83"/>
    </row>
    <row r="2880" spans="4:4" x14ac:dyDescent="0.3">
      <c r="D2880" s="83"/>
    </row>
    <row r="2881" spans="4:4" x14ac:dyDescent="0.3">
      <c r="D2881" s="83"/>
    </row>
    <row r="2882" spans="4:4" x14ac:dyDescent="0.3">
      <c r="D2882" s="83"/>
    </row>
    <row r="2883" spans="4:4" x14ac:dyDescent="0.3">
      <c r="D2883" s="83"/>
    </row>
    <row r="2884" spans="4:4" x14ac:dyDescent="0.3">
      <c r="D2884" s="83"/>
    </row>
    <row r="2885" spans="4:4" x14ac:dyDescent="0.3">
      <c r="D2885" s="83"/>
    </row>
    <row r="2886" spans="4:4" x14ac:dyDescent="0.3">
      <c r="D2886" s="83"/>
    </row>
    <row r="2887" spans="4:4" x14ac:dyDescent="0.3">
      <c r="D2887" s="83"/>
    </row>
    <row r="2888" spans="4:4" x14ac:dyDescent="0.3">
      <c r="D2888" s="83"/>
    </row>
    <row r="2889" spans="4:4" x14ac:dyDescent="0.3">
      <c r="D2889" s="83"/>
    </row>
    <row r="2890" spans="4:4" x14ac:dyDescent="0.3">
      <c r="D2890" s="83"/>
    </row>
    <row r="2891" spans="4:4" x14ac:dyDescent="0.3">
      <c r="D2891" s="83"/>
    </row>
    <row r="2892" spans="4:4" x14ac:dyDescent="0.3">
      <c r="D2892" s="83"/>
    </row>
    <row r="2893" spans="4:4" x14ac:dyDescent="0.3">
      <c r="D2893" s="83"/>
    </row>
    <row r="2894" spans="4:4" x14ac:dyDescent="0.3">
      <c r="D2894" s="83"/>
    </row>
    <row r="2895" spans="4:4" x14ac:dyDescent="0.3">
      <c r="D2895" s="83"/>
    </row>
    <row r="2896" spans="4:4" x14ac:dyDescent="0.3">
      <c r="D2896" s="83"/>
    </row>
    <row r="2897" spans="4:4" x14ac:dyDescent="0.3">
      <c r="D2897" s="83"/>
    </row>
    <row r="2898" spans="4:4" x14ac:dyDescent="0.3">
      <c r="D2898" s="83"/>
    </row>
    <row r="2899" spans="4:4" x14ac:dyDescent="0.3">
      <c r="D2899" s="83"/>
    </row>
    <row r="2900" spans="4:4" x14ac:dyDescent="0.3">
      <c r="D2900" s="83"/>
    </row>
    <row r="2901" spans="4:4" x14ac:dyDescent="0.3">
      <c r="D2901" s="83"/>
    </row>
    <row r="2902" spans="4:4" x14ac:dyDescent="0.3">
      <c r="D2902" s="83"/>
    </row>
    <row r="2903" spans="4:4" x14ac:dyDescent="0.3">
      <c r="D2903" s="83"/>
    </row>
    <row r="2904" spans="4:4" x14ac:dyDescent="0.3">
      <c r="D2904" s="83"/>
    </row>
    <row r="2905" spans="4:4" x14ac:dyDescent="0.3">
      <c r="D2905" s="83"/>
    </row>
    <row r="2906" spans="4:4" x14ac:dyDescent="0.3">
      <c r="D2906" s="83"/>
    </row>
    <row r="2907" spans="4:4" x14ac:dyDescent="0.3">
      <c r="D2907" s="83"/>
    </row>
    <row r="2908" spans="4:4" x14ac:dyDescent="0.3">
      <c r="D2908" s="83"/>
    </row>
    <row r="2909" spans="4:4" x14ac:dyDescent="0.3">
      <c r="D2909" s="83"/>
    </row>
    <row r="2910" spans="4:4" x14ac:dyDescent="0.3">
      <c r="D2910" s="83"/>
    </row>
    <row r="2911" spans="4:4" x14ac:dyDescent="0.3">
      <c r="D2911" s="83"/>
    </row>
    <row r="2912" spans="4:4" x14ac:dyDescent="0.3">
      <c r="D2912" s="83"/>
    </row>
    <row r="2913" spans="4:4" x14ac:dyDescent="0.3">
      <c r="D2913" s="83"/>
    </row>
    <row r="2914" spans="4:4" x14ac:dyDescent="0.3">
      <c r="D2914" s="83"/>
    </row>
    <row r="2915" spans="4:4" x14ac:dyDescent="0.3">
      <c r="D2915" s="83"/>
    </row>
    <row r="2916" spans="4:4" x14ac:dyDescent="0.3">
      <c r="D2916" s="83"/>
    </row>
    <row r="2917" spans="4:4" x14ac:dyDescent="0.3">
      <c r="D2917" s="83"/>
    </row>
    <row r="2918" spans="4:4" x14ac:dyDescent="0.3">
      <c r="D2918" s="83"/>
    </row>
    <row r="2919" spans="4:4" x14ac:dyDescent="0.3">
      <c r="D2919" s="83"/>
    </row>
    <row r="2920" spans="4:4" x14ac:dyDescent="0.3">
      <c r="D2920" s="83"/>
    </row>
    <row r="2921" spans="4:4" x14ac:dyDescent="0.3">
      <c r="D2921" s="83"/>
    </row>
    <row r="2922" spans="4:4" x14ac:dyDescent="0.3">
      <c r="D2922" s="83"/>
    </row>
    <row r="2923" spans="4:4" x14ac:dyDescent="0.3">
      <c r="D2923" s="83"/>
    </row>
    <row r="2924" spans="4:4" x14ac:dyDescent="0.3">
      <c r="D2924" s="83"/>
    </row>
    <row r="2925" spans="4:4" x14ac:dyDescent="0.3">
      <c r="D2925" s="83"/>
    </row>
    <row r="2926" spans="4:4" x14ac:dyDescent="0.3">
      <c r="D2926" s="83"/>
    </row>
    <row r="2927" spans="4:4" x14ac:dyDescent="0.3">
      <c r="D2927" s="83"/>
    </row>
    <row r="2928" spans="4:4" x14ac:dyDescent="0.3">
      <c r="D2928" s="83"/>
    </row>
    <row r="2929" spans="4:4" x14ac:dyDescent="0.3">
      <c r="D2929" s="83"/>
    </row>
    <row r="2930" spans="4:4" x14ac:dyDescent="0.3">
      <c r="D2930" s="83"/>
    </row>
    <row r="2931" spans="4:4" x14ac:dyDescent="0.3">
      <c r="D2931" s="83"/>
    </row>
    <row r="2932" spans="4:4" x14ac:dyDescent="0.3">
      <c r="D2932" s="83"/>
    </row>
    <row r="2933" spans="4:4" x14ac:dyDescent="0.3">
      <c r="D2933" s="83"/>
    </row>
    <row r="2934" spans="4:4" x14ac:dyDescent="0.3">
      <c r="D2934" s="83"/>
    </row>
    <row r="2935" spans="4:4" x14ac:dyDescent="0.3">
      <c r="D2935" s="83"/>
    </row>
    <row r="2936" spans="4:4" x14ac:dyDescent="0.3">
      <c r="D2936" s="83"/>
    </row>
    <row r="2937" spans="4:4" x14ac:dyDescent="0.3">
      <c r="D2937" s="83"/>
    </row>
    <row r="2938" spans="4:4" x14ac:dyDescent="0.3">
      <c r="D2938" s="83"/>
    </row>
    <row r="2939" spans="4:4" x14ac:dyDescent="0.3">
      <c r="D2939" s="83"/>
    </row>
    <row r="2940" spans="4:4" x14ac:dyDescent="0.3">
      <c r="D2940" s="83"/>
    </row>
    <row r="2941" spans="4:4" x14ac:dyDescent="0.3">
      <c r="D2941" s="83"/>
    </row>
    <row r="2942" spans="4:4" x14ac:dyDescent="0.3">
      <c r="D2942" s="83"/>
    </row>
    <row r="2943" spans="4:4" x14ac:dyDescent="0.3">
      <c r="D2943" s="83"/>
    </row>
    <row r="2944" spans="4:4" x14ac:dyDescent="0.3">
      <c r="D2944" s="83"/>
    </row>
    <row r="2945" spans="4:4" x14ac:dyDescent="0.3">
      <c r="D2945" s="83"/>
    </row>
    <row r="2946" spans="4:4" x14ac:dyDescent="0.3">
      <c r="D2946" s="83"/>
    </row>
    <row r="2947" spans="4:4" x14ac:dyDescent="0.3">
      <c r="D2947" s="83"/>
    </row>
    <row r="2948" spans="4:4" x14ac:dyDescent="0.3">
      <c r="D2948" s="83"/>
    </row>
    <row r="2949" spans="4:4" x14ac:dyDescent="0.3">
      <c r="D2949" s="83"/>
    </row>
    <row r="2950" spans="4:4" x14ac:dyDescent="0.3">
      <c r="D2950" s="83"/>
    </row>
    <row r="2951" spans="4:4" x14ac:dyDescent="0.3">
      <c r="D2951" s="83"/>
    </row>
    <row r="2952" spans="4:4" x14ac:dyDescent="0.3">
      <c r="D2952" s="83"/>
    </row>
    <row r="2953" spans="4:4" x14ac:dyDescent="0.3">
      <c r="D2953" s="83"/>
    </row>
    <row r="2954" spans="4:4" x14ac:dyDescent="0.3">
      <c r="D2954" s="83"/>
    </row>
    <row r="2955" spans="4:4" x14ac:dyDescent="0.3">
      <c r="D2955" s="83"/>
    </row>
    <row r="2956" spans="4:4" x14ac:dyDescent="0.3">
      <c r="D2956" s="83"/>
    </row>
    <row r="2957" spans="4:4" x14ac:dyDescent="0.3">
      <c r="D2957" s="83"/>
    </row>
    <row r="2958" spans="4:4" x14ac:dyDescent="0.3">
      <c r="D2958" s="83"/>
    </row>
    <row r="2959" spans="4:4" x14ac:dyDescent="0.3">
      <c r="D2959" s="83"/>
    </row>
    <row r="2960" spans="4:4" x14ac:dyDescent="0.3">
      <c r="D2960" s="83"/>
    </row>
    <row r="2961" spans="4:4" x14ac:dyDescent="0.3">
      <c r="D2961" s="83"/>
    </row>
    <row r="2962" spans="4:4" x14ac:dyDescent="0.3">
      <c r="D2962" s="83"/>
    </row>
    <row r="2963" spans="4:4" x14ac:dyDescent="0.3">
      <c r="D2963" s="83"/>
    </row>
    <row r="2964" spans="4:4" x14ac:dyDescent="0.3">
      <c r="D2964" s="83"/>
    </row>
    <row r="2965" spans="4:4" x14ac:dyDescent="0.3">
      <c r="D2965" s="83"/>
    </row>
    <row r="2966" spans="4:4" x14ac:dyDescent="0.3">
      <c r="D2966" s="83"/>
    </row>
    <row r="2967" spans="4:4" x14ac:dyDescent="0.3">
      <c r="D2967" s="83"/>
    </row>
    <row r="2968" spans="4:4" x14ac:dyDescent="0.3">
      <c r="D2968" s="83"/>
    </row>
    <row r="2969" spans="4:4" x14ac:dyDescent="0.3">
      <c r="D2969" s="83"/>
    </row>
    <row r="2970" spans="4:4" x14ac:dyDescent="0.3">
      <c r="D2970" s="83"/>
    </row>
    <row r="2971" spans="4:4" x14ac:dyDescent="0.3">
      <c r="D2971" s="83"/>
    </row>
    <row r="2972" spans="4:4" x14ac:dyDescent="0.3">
      <c r="D2972" s="83"/>
    </row>
    <row r="2973" spans="4:4" x14ac:dyDescent="0.3">
      <c r="D2973" s="83"/>
    </row>
    <row r="2974" spans="4:4" x14ac:dyDescent="0.3">
      <c r="D2974" s="83"/>
    </row>
    <row r="2975" spans="4:4" x14ac:dyDescent="0.3">
      <c r="D2975" s="83"/>
    </row>
    <row r="2976" spans="4:4" x14ac:dyDescent="0.3">
      <c r="D2976" s="83"/>
    </row>
    <row r="2977" spans="4:4" x14ac:dyDescent="0.3">
      <c r="D2977" s="83"/>
    </row>
    <row r="2978" spans="4:4" x14ac:dyDescent="0.3">
      <c r="D2978" s="83"/>
    </row>
    <row r="2979" spans="4:4" x14ac:dyDescent="0.3">
      <c r="D2979" s="83"/>
    </row>
    <row r="2980" spans="4:4" x14ac:dyDescent="0.3">
      <c r="D2980" s="83"/>
    </row>
    <row r="2981" spans="4:4" x14ac:dyDescent="0.3">
      <c r="D2981" s="83"/>
    </row>
    <row r="2982" spans="4:4" x14ac:dyDescent="0.3">
      <c r="D2982" s="83"/>
    </row>
    <row r="2983" spans="4:4" x14ac:dyDescent="0.3">
      <c r="D2983" s="83"/>
    </row>
    <row r="2984" spans="4:4" x14ac:dyDescent="0.3">
      <c r="D2984" s="83"/>
    </row>
    <row r="2985" spans="4:4" x14ac:dyDescent="0.3">
      <c r="D2985" s="83"/>
    </row>
    <row r="2986" spans="4:4" x14ac:dyDescent="0.3">
      <c r="D2986" s="83"/>
    </row>
    <row r="2987" spans="4:4" x14ac:dyDescent="0.3">
      <c r="D2987" s="83"/>
    </row>
    <row r="2988" spans="4:4" x14ac:dyDescent="0.3">
      <c r="D2988" s="83"/>
    </row>
    <row r="2989" spans="4:4" x14ac:dyDescent="0.3">
      <c r="D2989" s="83"/>
    </row>
    <row r="2990" spans="4:4" x14ac:dyDescent="0.3">
      <c r="D2990" s="83"/>
    </row>
    <row r="2991" spans="4:4" x14ac:dyDescent="0.3">
      <c r="D2991" s="83"/>
    </row>
    <row r="2992" spans="4:4" x14ac:dyDescent="0.3">
      <c r="D2992" s="83"/>
    </row>
    <row r="2993" spans="4:4" x14ac:dyDescent="0.3">
      <c r="D2993" s="83"/>
    </row>
    <row r="2994" spans="4:4" x14ac:dyDescent="0.3">
      <c r="D2994" s="83"/>
    </row>
    <row r="2995" spans="4:4" x14ac:dyDescent="0.3">
      <c r="D2995" s="83"/>
    </row>
    <row r="2996" spans="4:4" x14ac:dyDescent="0.3">
      <c r="D2996" s="83"/>
    </row>
    <row r="2997" spans="4:4" x14ac:dyDescent="0.3">
      <c r="D2997" s="83"/>
    </row>
    <row r="2998" spans="4:4" x14ac:dyDescent="0.3">
      <c r="D2998" s="83"/>
    </row>
    <row r="2999" spans="4:4" x14ac:dyDescent="0.3">
      <c r="D2999" s="83"/>
    </row>
    <row r="3000" spans="4:4" x14ac:dyDescent="0.3">
      <c r="D3000" s="83"/>
    </row>
    <row r="3001" spans="4:4" x14ac:dyDescent="0.3">
      <c r="D3001" s="83"/>
    </row>
    <row r="3002" spans="4:4" x14ac:dyDescent="0.3">
      <c r="D3002" s="83"/>
    </row>
    <row r="3003" spans="4:4" x14ac:dyDescent="0.3">
      <c r="D3003" s="83"/>
    </row>
    <row r="3004" spans="4:4" x14ac:dyDescent="0.3">
      <c r="D3004" s="83"/>
    </row>
    <row r="3005" spans="4:4" x14ac:dyDescent="0.3">
      <c r="D3005" s="83"/>
    </row>
    <row r="3006" spans="4:4" x14ac:dyDescent="0.3">
      <c r="D3006" s="83"/>
    </row>
    <row r="3007" spans="4:4" x14ac:dyDescent="0.3">
      <c r="D3007" s="83"/>
    </row>
    <row r="3008" spans="4:4" x14ac:dyDescent="0.3">
      <c r="D3008" s="83"/>
    </row>
    <row r="3009" spans="4:4" x14ac:dyDescent="0.3">
      <c r="D3009" s="83"/>
    </row>
    <row r="3010" spans="4:4" x14ac:dyDescent="0.3">
      <c r="D3010" s="83"/>
    </row>
    <row r="3011" spans="4:4" x14ac:dyDescent="0.3">
      <c r="D3011" s="83"/>
    </row>
    <row r="3012" spans="4:4" x14ac:dyDescent="0.3">
      <c r="D3012" s="83"/>
    </row>
    <row r="3013" spans="4:4" x14ac:dyDescent="0.3">
      <c r="D3013" s="83"/>
    </row>
    <row r="3014" spans="4:4" x14ac:dyDescent="0.3">
      <c r="D3014" s="83"/>
    </row>
    <row r="3015" spans="4:4" x14ac:dyDescent="0.3">
      <c r="D3015" s="83"/>
    </row>
    <row r="3016" spans="4:4" x14ac:dyDescent="0.3">
      <c r="D3016" s="83"/>
    </row>
    <row r="3017" spans="4:4" x14ac:dyDescent="0.3">
      <c r="D3017" s="83"/>
    </row>
    <row r="3018" spans="4:4" x14ac:dyDescent="0.3">
      <c r="D3018" s="83"/>
    </row>
    <row r="3019" spans="4:4" x14ac:dyDescent="0.3">
      <c r="D3019" s="83"/>
    </row>
    <row r="3020" spans="4:4" x14ac:dyDescent="0.3">
      <c r="D3020" s="83"/>
    </row>
    <row r="3021" spans="4:4" x14ac:dyDescent="0.3">
      <c r="D3021" s="83"/>
    </row>
    <row r="3022" spans="4:4" x14ac:dyDescent="0.3">
      <c r="D3022" s="83"/>
    </row>
    <row r="3023" spans="4:4" x14ac:dyDescent="0.3">
      <c r="D3023" s="83"/>
    </row>
    <row r="3024" spans="4:4" x14ac:dyDescent="0.3">
      <c r="D3024" s="83"/>
    </row>
    <row r="3025" spans="4:4" x14ac:dyDescent="0.3">
      <c r="D3025" s="83"/>
    </row>
    <row r="3026" spans="4:4" x14ac:dyDescent="0.3">
      <c r="D3026" s="83"/>
    </row>
    <row r="3027" spans="4:4" x14ac:dyDescent="0.3">
      <c r="D3027" s="83"/>
    </row>
    <row r="3028" spans="4:4" x14ac:dyDescent="0.3">
      <c r="D3028" s="83"/>
    </row>
    <row r="3029" spans="4:4" x14ac:dyDescent="0.3">
      <c r="D3029" s="83"/>
    </row>
    <row r="3030" spans="4:4" x14ac:dyDescent="0.3">
      <c r="D3030" s="83"/>
    </row>
    <row r="3031" spans="4:4" x14ac:dyDescent="0.3">
      <c r="D3031" s="83"/>
    </row>
    <row r="3032" spans="4:4" x14ac:dyDescent="0.3">
      <c r="D3032" s="83"/>
    </row>
    <row r="3033" spans="4:4" x14ac:dyDescent="0.3">
      <c r="D3033" s="83"/>
    </row>
    <row r="3034" spans="4:4" x14ac:dyDescent="0.3">
      <c r="D3034" s="83"/>
    </row>
    <row r="3035" spans="4:4" x14ac:dyDescent="0.3">
      <c r="D3035" s="83"/>
    </row>
    <row r="3036" spans="4:4" x14ac:dyDescent="0.3">
      <c r="D3036" s="83"/>
    </row>
    <row r="3037" spans="4:4" x14ac:dyDescent="0.3">
      <c r="D3037" s="83"/>
    </row>
    <row r="3038" spans="4:4" x14ac:dyDescent="0.3">
      <c r="D3038" s="83"/>
    </row>
    <row r="3039" spans="4:4" x14ac:dyDescent="0.3">
      <c r="D3039" s="83"/>
    </row>
    <row r="3040" spans="4:4" x14ac:dyDescent="0.3">
      <c r="D3040" s="83"/>
    </row>
    <row r="3041" spans="4:4" x14ac:dyDescent="0.3">
      <c r="D3041" s="83"/>
    </row>
    <row r="3042" spans="4:4" x14ac:dyDescent="0.3">
      <c r="D3042" s="83"/>
    </row>
    <row r="3043" spans="4:4" x14ac:dyDescent="0.3">
      <c r="D3043" s="83"/>
    </row>
    <row r="3044" spans="4:4" x14ac:dyDescent="0.3">
      <c r="D3044" s="83"/>
    </row>
    <row r="3045" spans="4:4" x14ac:dyDescent="0.3">
      <c r="D3045" s="83"/>
    </row>
    <row r="3046" spans="4:4" x14ac:dyDescent="0.3">
      <c r="D3046" s="83"/>
    </row>
    <row r="3047" spans="4:4" x14ac:dyDescent="0.3">
      <c r="D3047" s="83"/>
    </row>
    <row r="3048" spans="4:4" x14ac:dyDescent="0.3">
      <c r="D3048" s="83"/>
    </row>
    <row r="3049" spans="4:4" x14ac:dyDescent="0.3">
      <c r="D3049" s="83"/>
    </row>
    <row r="3050" spans="4:4" x14ac:dyDescent="0.3">
      <c r="D3050" s="83"/>
    </row>
    <row r="3051" spans="4:4" x14ac:dyDescent="0.3">
      <c r="D3051" s="83"/>
    </row>
    <row r="3052" spans="4:4" x14ac:dyDescent="0.3">
      <c r="D3052" s="83"/>
    </row>
    <row r="3053" spans="4:4" x14ac:dyDescent="0.3">
      <c r="D3053" s="83"/>
    </row>
    <row r="3054" spans="4:4" x14ac:dyDescent="0.3">
      <c r="D3054" s="83"/>
    </row>
    <row r="3055" spans="4:4" x14ac:dyDescent="0.3">
      <c r="D3055" s="83"/>
    </row>
    <row r="3056" spans="4:4" x14ac:dyDescent="0.3">
      <c r="D3056" s="83"/>
    </row>
    <row r="3057" spans="4:4" x14ac:dyDescent="0.3">
      <c r="D3057" s="83"/>
    </row>
    <row r="3058" spans="4:4" x14ac:dyDescent="0.3">
      <c r="D3058" s="83"/>
    </row>
    <row r="3059" spans="4:4" x14ac:dyDescent="0.3">
      <c r="D3059" s="83"/>
    </row>
    <row r="3060" spans="4:4" x14ac:dyDescent="0.3">
      <c r="D3060" s="83"/>
    </row>
    <row r="3061" spans="4:4" x14ac:dyDescent="0.3">
      <c r="D3061" s="83"/>
    </row>
    <row r="3062" spans="4:4" x14ac:dyDescent="0.3">
      <c r="D3062" s="83"/>
    </row>
    <row r="3063" spans="4:4" x14ac:dyDescent="0.3">
      <c r="D3063" s="83"/>
    </row>
    <row r="3064" spans="4:4" x14ac:dyDescent="0.3">
      <c r="D3064" s="83"/>
    </row>
    <row r="3065" spans="4:4" x14ac:dyDescent="0.3">
      <c r="D3065" s="83"/>
    </row>
    <row r="3066" spans="4:4" x14ac:dyDescent="0.3">
      <c r="D3066" s="83"/>
    </row>
    <row r="3067" spans="4:4" x14ac:dyDescent="0.3">
      <c r="D3067" s="83"/>
    </row>
    <row r="3068" spans="4:4" x14ac:dyDescent="0.3">
      <c r="D3068" s="83"/>
    </row>
    <row r="3069" spans="4:4" x14ac:dyDescent="0.3">
      <c r="D3069" s="83"/>
    </row>
    <row r="3070" spans="4:4" x14ac:dyDescent="0.3">
      <c r="D3070" s="83"/>
    </row>
    <row r="3071" spans="4:4" x14ac:dyDescent="0.3">
      <c r="D3071" s="83"/>
    </row>
    <row r="3072" spans="4:4" x14ac:dyDescent="0.3">
      <c r="D3072" s="83"/>
    </row>
    <row r="3073" spans="4:4" x14ac:dyDescent="0.3">
      <c r="D3073" s="83"/>
    </row>
    <row r="3074" spans="4:4" x14ac:dyDescent="0.3">
      <c r="D3074" s="83"/>
    </row>
    <row r="3075" spans="4:4" x14ac:dyDescent="0.3">
      <c r="D3075" s="83"/>
    </row>
    <row r="3076" spans="4:4" x14ac:dyDescent="0.3">
      <c r="D3076" s="83"/>
    </row>
    <row r="3077" spans="4:4" x14ac:dyDescent="0.3">
      <c r="D3077" s="83"/>
    </row>
    <row r="3078" spans="4:4" x14ac:dyDescent="0.3">
      <c r="D3078" s="83"/>
    </row>
    <row r="3079" spans="4:4" x14ac:dyDescent="0.3">
      <c r="D3079" s="83"/>
    </row>
    <row r="3080" spans="4:4" x14ac:dyDescent="0.3">
      <c r="D3080" s="83"/>
    </row>
    <row r="3081" spans="4:4" x14ac:dyDescent="0.3">
      <c r="D3081" s="83"/>
    </row>
    <row r="3082" spans="4:4" x14ac:dyDescent="0.3">
      <c r="D3082" s="83"/>
    </row>
    <row r="3083" spans="4:4" x14ac:dyDescent="0.3">
      <c r="D3083" s="83"/>
    </row>
    <row r="3084" spans="4:4" x14ac:dyDescent="0.3">
      <c r="D3084" s="83"/>
    </row>
    <row r="3085" spans="4:4" x14ac:dyDescent="0.3">
      <c r="D3085" s="83"/>
    </row>
    <row r="3086" spans="4:4" x14ac:dyDescent="0.3">
      <c r="D3086" s="83"/>
    </row>
    <row r="3087" spans="4:4" x14ac:dyDescent="0.3">
      <c r="D3087" s="83"/>
    </row>
    <row r="3088" spans="4:4" x14ac:dyDescent="0.3">
      <c r="D3088" s="83"/>
    </row>
    <row r="3089" spans="4:4" x14ac:dyDescent="0.3">
      <c r="D3089" s="83"/>
    </row>
    <row r="3090" spans="4:4" x14ac:dyDescent="0.3">
      <c r="D3090" s="83"/>
    </row>
    <row r="3091" spans="4:4" x14ac:dyDescent="0.3">
      <c r="D3091" s="83"/>
    </row>
    <row r="3092" spans="4:4" x14ac:dyDescent="0.3">
      <c r="D3092" s="83"/>
    </row>
    <row r="3093" spans="4:4" x14ac:dyDescent="0.3">
      <c r="D3093" s="83"/>
    </row>
    <row r="3094" spans="4:4" x14ac:dyDescent="0.3">
      <c r="D3094" s="83"/>
    </row>
    <row r="3095" spans="4:4" x14ac:dyDescent="0.3">
      <c r="D3095" s="83"/>
    </row>
    <row r="3096" spans="4:4" x14ac:dyDescent="0.3">
      <c r="D3096" s="83"/>
    </row>
    <row r="3097" spans="4:4" x14ac:dyDescent="0.3">
      <c r="D3097" s="83"/>
    </row>
    <row r="3098" spans="4:4" x14ac:dyDescent="0.3">
      <c r="D3098" s="83"/>
    </row>
    <row r="3099" spans="4:4" x14ac:dyDescent="0.3">
      <c r="D3099" s="83"/>
    </row>
    <row r="3100" spans="4:4" x14ac:dyDescent="0.3">
      <c r="D3100" s="83"/>
    </row>
    <row r="3101" spans="4:4" x14ac:dyDescent="0.3">
      <c r="D3101" s="83"/>
    </row>
    <row r="3102" spans="4:4" x14ac:dyDescent="0.3">
      <c r="D3102" s="83"/>
    </row>
    <row r="3103" spans="4:4" x14ac:dyDescent="0.3">
      <c r="D3103" s="83"/>
    </row>
    <row r="3104" spans="4:4" x14ac:dyDescent="0.3">
      <c r="D3104" s="83"/>
    </row>
    <row r="3105" spans="4:4" x14ac:dyDescent="0.3">
      <c r="D3105" s="83"/>
    </row>
    <row r="3106" spans="4:4" x14ac:dyDescent="0.3">
      <c r="D3106" s="83"/>
    </row>
    <row r="3107" spans="4:4" x14ac:dyDescent="0.3">
      <c r="D3107" s="83"/>
    </row>
    <row r="3108" spans="4:4" x14ac:dyDescent="0.3">
      <c r="D3108" s="83"/>
    </row>
    <row r="3109" spans="4:4" x14ac:dyDescent="0.3">
      <c r="D3109" s="83"/>
    </row>
    <row r="3110" spans="4:4" x14ac:dyDescent="0.3">
      <c r="D3110" s="83"/>
    </row>
    <row r="3111" spans="4:4" x14ac:dyDescent="0.3">
      <c r="D3111" s="83"/>
    </row>
    <row r="3112" spans="4:4" x14ac:dyDescent="0.3">
      <c r="D3112" s="83"/>
    </row>
    <row r="3113" spans="4:4" x14ac:dyDescent="0.3">
      <c r="D3113" s="83"/>
    </row>
    <row r="3114" spans="4:4" x14ac:dyDescent="0.3">
      <c r="D3114" s="83"/>
    </row>
    <row r="3115" spans="4:4" x14ac:dyDescent="0.3">
      <c r="D3115" s="83"/>
    </row>
    <row r="3116" spans="4:4" x14ac:dyDescent="0.3">
      <c r="D3116" s="83"/>
    </row>
    <row r="3117" spans="4:4" x14ac:dyDescent="0.3">
      <c r="D3117" s="83"/>
    </row>
    <row r="3118" spans="4:4" x14ac:dyDescent="0.3">
      <c r="D3118" s="83"/>
    </row>
    <row r="3119" spans="4:4" x14ac:dyDescent="0.3">
      <c r="D3119" s="83"/>
    </row>
    <row r="3120" spans="4:4" x14ac:dyDescent="0.3">
      <c r="D3120" s="83"/>
    </row>
    <row r="3121" spans="4:4" x14ac:dyDescent="0.3">
      <c r="D3121" s="83"/>
    </row>
    <row r="3122" spans="4:4" x14ac:dyDescent="0.3">
      <c r="D3122" s="83"/>
    </row>
    <row r="3123" spans="4:4" x14ac:dyDescent="0.3">
      <c r="D3123" s="83"/>
    </row>
    <row r="3124" spans="4:4" x14ac:dyDescent="0.3">
      <c r="D3124" s="83"/>
    </row>
    <row r="3125" spans="4:4" x14ac:dyDescent="0.3">
      <c r="D3125" s="83"/>
    </row>
    <row r="3126" spans="4:4" x14ac:dyDescent="0.3">
      <c r="D3126" s="83"/>
    </row>
    <row r="3127" spans="4:4" x14ac:dyDescent="0.3">
      <c r="D3127" s="83"/>
    </row>
    <row r="3128" spans="4:4" x14ac:dyDescent="0.3">
      <c r="D3128" s="83"/>
    </row>
    <row r="3129" spans="4:4" x14ac:dyDescent="0.3">
      <c r="D3129" s="83"/>
    </row>
    <row r="3130" spans="4:4" x14ac:dyDescent="0.3">
      <c r="D3130" s="83"/>
    </row>
    <row r="3131" spans="4:4" x14ac:dyDescent="0.3">
      <c r="D3131" s="83"/>
    </row>
    <row r="3132" spans="4:4" x14ac:dyDescent="0.3">
      <c r="D3132" s="83"/>
    </row>
    <row r="3133" spans="4:4" x14ac:dyDescent="0.3">
      <c r="D3133" s="83"/>
    </row>
    <row r="3134" spans="4:4" x14ac:dyDescent="0.3">
      <c r="D3134" s="83"/>
    </row>
    <row r="3135" spans="4:4" x14ac:dyDescent="0.3">
      <c r="D3135" s="83"/>
    </row>
    <row r="3136" spans="4:4" x14ac:dyDescent="0.3">
      <c r="D3136" s="83"/>
    </row>
    <row r="3137" spans="4:4" x14ac:dyDescent="0.3">
      <c r="D3137" s="83"/>
    </row>
    <row r="3138" spans="4:4" x14ac:dyDescent="0.3">
      <c r="D3138" s="83"/>
    </row>
    <row r="3139" spans="4:4" x14ac:dyDescent="0.3">
      <c r="D3139" s="83"/>
    </row>
    <row r="3140" spans="4:4" x14ac:dyDescent="0.3">
      <c r="D3140" s="83"/>
    </row>
    <row r="3141" spans="4:4" x14ac:dyDescent="0.3">
      <c r="D3141" s="83"/>
    </row>
    <row r="3142" spans="4:4" x14ac:dyDescent="0.3">
      <c r="D3142" s="83"/>
    </row>
    <row r="3143" spans="4:4" x14ac:dyDescent="0.3">
      <c r="D3143" s="83"/>
    </row>
    <row r="3144" spans="4:4" x14ac:dyDescent="0.3">
      <c r="D3144" s="83"/>
    </row>
    <row r="3145" spans="4:4" x14ac:dyDescent="0.3">
      <c r="D3145" s="83"/>
    </row>
    <row r="3146" spans="4:4" x14ac:dyDescent="0.3">
      <c r="D3146" s="83"/>
    </row>
    <row r="3147" spans="4:4" x14ac:dyDescent="0.3">
      <c r="D3147" s="83"/>
    </row>
    <row r="3148" spans="4:4" x14ac:dyDescent="0.3">
      <c r="D3148" s="83"/>
    </row>
    <row r="3149" spans="4:4" x14ac:dyDescent="0.3">
      <c r="D3149" s="83"/>
    </row>
    <row r="3150" spans="4:4" x14ac:dyDescent="0.3">
      <c r="D3150" s="83"/>
    </row>
    <row r="3151" spans="4:4" x14ac:dyDescent="0.3">
      <c r="D3151" s="83"/>
    </row>
    <row r="3152" spans="4:4" x14ac:dyDescent="0.3">
      <c r="D3152" s="83"/>
    </row>
    <row r="3153" spans="4:4" x14ac:dyDescent="0.3">
      <c r="D3153" s="83"/>
    </row>
    <row r="3154" spans="4:4" x14ac:dyDescent="0.3">
      <c r="D3154" s="83"/>
    </row>
    <row r="3155" spans="4:4" x14ac:dyDescent="0.3">
      <c r="D3155" s="83"/>
    </row>
    <row r="3156" spans="4:4" x14ac:dyDescent="0.3">
      <c r="D3156" s="83"/>
    </row>
    <row r="3157" spans="4:4" x14ac:dyDescent="0.3">
      <c r="D3157" s="83"/>
    </row>
    <row r="3158" spans="4:4" x14ac:dyDescent="0.3">
      <c r="D3158" s="83"/>
    </row>
    <row r="3159" spans="4:4" x14ac:dyDescent="0.3">
      <c r="D3159" s="83"/>
    </row>
    <row r="3160" spans="4:4" x14ac:dyDescent="0.3">
      <c r="D3160" s="83"/>
    </row>
    <row r="3161" spans="4:4" x14ac:dyDescent="0.3">
      <c r="D3161" s="83"/>
    </row>
    <row r="3162" spans="4:4" x14ac:dyDescent="0.3">
      <c r="D3162" s="83"/>
    </row>
    <row r="3163" spans="4:4" x14ac:dyDescent="0.3">
      <c r="D3163" s="83"/>
    </row>
    <row r="3164" spans="4:4" x14ac:dyDescent="0.3">
      <c r="D3164" s="83"/>
    </row>
    <row r="3165" spans="4:4" x14ac:dyDescent="0.3">
      <c r="D3165" s="83"/>
    </row>
    <row r="3166" spans="4:4" x14ac:dyDescent="0.3">
      <c r="D3166" s="83"/>
    </row>
    <row r="3167" spans="4:4" x14ac:dyDescent="0.3">
      <c r="D3167" s="83"/>
    </row>
    <row r="3168" spans="4:4" x14ac:dyDescent="0.3">
      <c r="D3168" s="83"/>
    </row>
    <row r="3169" spans="4:4" x14ac:dyDescent="0.3">
      <c r="D3169" s="83"/>
    </row>
    <row r="3170" spans="4:4" x14ac:dyDescent="0.3">
      <c r="D3170" s="83"/>
    </row>
    <row r="3171" spans="4:4" x14ac:dyDescent="0.3">
      <c r="D3171" s="83"/>
    </row>
    <row r="3172" spans="4:4" x14ac:dyDescent="0.3">
      <c r="D3172" s="83"/>
    </row>
    <row r="3173" spans="4:4" x14ac:dyDescent="0.3">
      <c r="D3173" s="83"/>
    </row>
    <row r="3174" spans="4:4" x14ac:dyDescent="0.3">
      <c r="D3174" s="83"/>
    </row>
    <row r="3175" spans="4:4" x14ac:dyDescent="0.3">
      <c r="D3175" s="83"/>
    </row>
    <row r="3176" spans="4:4" x14ac:dyDescent="0.3">
      <c r="D3176" s="83"/>
    </row>
    <row r="3177" spans="4:4" x14ac:dyDescent="0.3">
      <c r="D3177" s="83"/>
    </row>
    <row r="3178" spans="4:4" x14ac:dyDescent="0.3">
      <c r="D3178" s="83"/>
    </row>
    <row r="3179" spans="4:4" x14ac:dyDescent="0.3">
      <c r="D3179" s="83"/>
    </row>
    <row r="3180" spans="4:4" x14ac:dyDescent="0.3">
      <c r="D3180" s="83"/>
    </row>
    <row r="3181" spans="4:4" x14ac:dyDescent="0.3">
      <c r="D3181" s="83"/>
    </row>
    <row r="3182" spans="4:4" x14ac:dyDescent="0.3">
      <c r="D3182" s="83"/>
    </row>
    <row r="3183" spans="4:4" x14ac:dyDescent="0.3">
      <c r="D3183" s="83"/>
    </row>
    <row r="3184" spans="4:4" x14ac:dyDescent="0.3">
      <c r="D3184" s="83"/>
    </row>
    <row r="3185" spans="4:4" x14ac:dyDescent="0.3">
      <c r="D3185" s="83"/>
    </row>
    <row r="3186" spans="4:4" x14ac:dyDescent="0.3">
      <c r="D3186" s="83"/>
    </row>
    <row r="3187" spans="4:4" x14ac:dyDescent="0.3">
      <c r="D3187" s="83"/>
    </row>
    <row r="3188" spans="4:4" x14ac:dyDescent="0.3">
      <c r="D3188" s="83"/>
    </row>
    <row r="3189" spans="4:4" x14ac:dyDescent="0.3">
      <c r="D3189" s="83"/>
    </row>
    <row r="3190" spans="4:4" x14ac:dyDescent="0.3">
      <c r="D3190" s="83"/>
    </row>
    <row r="3191" spans="4:4" x14ac:dyDescent="0.3">
      <c r="D3191" s="83"/>
    </row>
    <row r="3192" spans="4:4" x14ac:dyDescent="0.3">
      <c r="D3192" s="83"/>
    </row>
    <row r="3193" spans="4:4" x14ac:dyDescent="0.3">
      <c r="D3193" s="83"/>
    </row>
    <row r="3194" spans="4:4" x14ac:dyDescent="0.3">
      <c r="D3194" s="83"/>
    </row>
    <row r="3195" spans="4:4" x14ac:dyDescent="0.3">
      <c r="D3195" s="83"/>
    </row>
    <row r="3196" spans="4:4" x14ac:dyDescent="0.3">
      <c r="D3196" s="83"/>
    </row>
    <row r="3197" spans="4:4" x14ac:dyDescent="0.3">
      <c r="D3197" s="83"/>
    </row>
    <row r="3198" spans="4:4" x14ac:dyDescent="0.3">
      <c r="D3198" s="83"/>
    </row>
    <row r="3199" spans="4:4" x14ac:dyDescent="0.3">
      <c r="D3199" s="83"/>
    </row>
    <row r="3200" spans="4:4" x14ac:dyDescent="0.3">
      <c r="D3200" s="83"/>
    </row>
    <row r="3201" spans="4:4" x14ac:dyDescent="0.3">
      <c r="D3201" s="83"/>
    </row>
    <row r="3202" spans="4:4" x14ac:dyDescent="0.3">
      <c r="D3202" s="83"/>
    </row>
    <row r="3203" spans="4:4" x14ac:dyDescent="0.3">
      <c r="D3203" s="83"/>
    </row>
    <row r="3204" spans="4:4" x14ac:dyDescent="0.3">
      <c r="D3204" s="83"/>
    </row>
    <row r="3205" spans="4:4" x14ac:dyDescent="0.3">
      <c r="D3205" s="83"/>
    </row>
    <row r="3206" spans="4:4" x14ac:dyDescent="0.3">
      <c r="D3206" s="83"/>
    </row>
    <row r="3207" spans="4:4" x14ac:dyDescent="0.3">
      <c r="D3207" s="83"/>
    </row>
    <row r="3208" spans="4:4" x14ac:dyDescent="0.3">
      <c r="D3208" s="83"/>
    </row>
    <row r="3209" spans="4:4" x14ac:dyDescent="0.3">
      <c r="D3209" s="83"/>
    </row>
    <row r="3210" spans="4:4" x14ac:dyDescent="0.3">
      <c r="D3210" s="83"/>
    </row>
    <row r="3211" spans="4:4" x14ac:dyDescent="0.3">
      <c r="D3211" s="83"/>
    </row>
    <row r="3212" spans="4:4" x14ac:dyDescent="0.3">
      <c r="D3212" s="83"/>
    </row>
    <row r="3213" spans="4:4" x14ac:dyDescent="0.3">
      <c r="D3213" s="83"/>
    </row>
    <row r="3214" spans="4:4" x14ac:dyDescent="0.3">
      <c r="D3214" s="83"/>
    </row>
    <row r="3215" spans="4:4" x14ac:dyDescent="0.3">
      <c r="D3215" s="83"/>
    </row>
    <row r="3216" spans="4:4" x14ac:dyDescent="0.3">
      <c r="D3216" s="83"/>
    </row>
    <row r="3217" spans="4:4" x14ac:dyDescent="0.3">
      <c r="D3217" s="83"/>
    </row>
    <row r="3218" spans="4:4" x14ac:dyDescent="0.3">
      <c r="D3218" s="83"/>
    </row>
    <row r="3219" spans="4:4" x14ac:dyDescent="0.3">
      <c r="D3219" s="83"/>
    </row>
    <row r="3220" spans="4:4" x14ac:dyDescent="0.3">
      <c r="D3220" s="83"/>
    </row>
    <row r="3221" spans="4:4" x14ac:dyDescent="0.3">
      <c r="D3221" s="83"/>
    </row>
    <row r="3222" spans="4:4" x14ac:dyDescent="0.3">
      <c r="D3222" s="83"/>
    </row>
    <row r="3223" spans="4:4" x14ac:dyDescent="0.3">
      <c r="D3223" s="83"/>
    </row>
    <row r="3224" spans="4:4" x14ac:dyDescent="0.3">
      <c r="D3224" s="83"/>
    </row>
    <row r="3225" spans="4:4" x14ac:dyDescent="0.3">
      <c r="D3225" s="83"/>
    </row>
    <row r="3226" spans="4:4" x14ac:dyDescent="0.3">
      <c r="D3226" s="83"/>
    </row>
    <row r="3227" spans="4:4" x14ac:dyDescent="0.3">
      <c r="D3227" s="83"/>
    </row>
    <row r="3228" spans="4:4" x14ac:dyDescent="0.3">
      <c r="D3228" s="83"/>
    </row>
    <row r="3229" spans="4:4" x14ac:dyDescent="0.3">
      <c r="D3229" s="83"/>
    </row>
    <row r="3230" spans="4:4" x14ac:dyDescent="0.3">
      <c r="D3230" s="83"/>
    </row>
    <row r="3231" spans="4:4" x14ac:dyDescent="0.3">
      <c r="D3231" s="83"/>
    </row>
    <row r="3232" spans="4:4" x14ac:dyDescent="0.3">
      <c r="D3232" s="83"/>
    </row>
    <row r="3233" spans="4:4" x14ac:dyDescent="0.3">
      <c r="D3233" s="83"/>
    </row>
    <row r="3234" spans="4:4" x14ac:dyDescent="0.3">
      <c r="D3234" s="83"/>
    </row>
    <row r="3235" spans="4:4" x14ac:dyDescent="0.3">
      <c r="D3235" s="83"/>
    </row>
    <row r="3236" spans="4:4" x14ac:dyDescent="0.3">
      <c r="D3236" s="83"/>
    </row>
    <row r="3237" spans="4:4" x14ac:dyDescent="0.3">
      <c r="D3237" s="83"/>
    </row>
    <row r="3238" spans="4:4" x14ac:dyDescent="0.3">
      <c r="D3238" s="83"/>
    </row>
    <row r="3239" spans="4:4" x14ac:dyDescent="0.3">
      <c r="D3239" s="83"/>
    </row>
    <row r="3240" spans="4:4" x14ac:dyDescent="0.3">
      <c r="D3240" s="83"/>
    </row>
    <row r="3241" spans="4:4" x14ac:dyDescent="0.3">
      <c r="D3241" s="83"/>
    </row>
    <row r="3242" spans="4:4" x14ac:dyDescent="0.3">
      <c r="D3242" s="83"/>
    </row>
    <row r="3243" spans="4:4" x14ac:dyDescent="0.3">
      <c r="D3243" s="83"/>
    </row>
    <row r="3244" spans="4:4" x14ac:dyDescent="0.3">
      <c r="D3244" s="83"/>
    </row>
    <row r="3245" spans="4:4" x14ac:dyDescent="0.3">
      <c r="D3245" s="83"/>
    </row>
    <row r="3246" spans="4:4" x14ac:dyDescent="0.3">
      <c r="D3246" s="83"/>
    </row>
    <row r="3247" spans="4:4" x14ac:dyDescent="0.3">
      <c r="D3247" s="83"/>
    </row>
    <row r="3248" spans="4:4" x14ac:dyDescent="0.3">
      <c r="D3248" s="83"/>
    </row>
    <row r="3249" spans="4:4" x14ac:dyDescent="0.3">
      <c r="D3249" s="83"/>
    </row>
    <row r="3250" spans="4:4" x14ac:dyDescent="0.3">
      <c r="D3250" s="83"/>
    </row>
    <row r="3251" spans="4:4" x14ac:dyDescent="0.3">
      <c r="D3251" s="83"/>
    </row>
    <row r="3252" spans="4:4" x14ac:dyDescent="0.3">
      <c r="D3252" s="83"/>
    </row>
    <row r="3253" spans="4:4" x14ac:dyDescent="0.3">
      <c r="D3253" s="83"/>
    </row>
    <row r="3254" spans="4:4" x14ac:dyDescent="0.3">
      <c r="D3254" s="83"/>
    </row>
    <row r="3255" spans="4:4" x14ac:dyDescent="0.3">
      <c r="D3255" s="83"/>
    </row>
    <row r="3256" spans="4:4" x14ac:dyDescent="0.3">
      <c r="D3256" s="83"/>
    </row>
    <row r="3257" spans="4:4" x14ac:dyDescent="0.3">
      <c r="D3257" s="83"/>
    </row>
    <row r="3258" spans="4:4" x14ac:dyDescent="0.3">
      <c r="D3258" s="83"/>
    </row>
    <row r="3259" spans="4:4" x14ac:dyDescent="0.3">
      <c r="D3259" s="83"/>
    </row>
    <row r="3260" spans="4:4" x14ac:dyDescent="0.3">
      <c r="D3260" s="83"/>
    </row>
    <row r="3261" spans="4:4" x14ac:dyDescent="0.3">
      <c r="D3261" s="83"/>
    </row>
    <row r="3262" spans="4:4" x14ac:dyDescent="0.3">
      <c r="D3262" s="83"/>
    </row>
    <row r="3263" spans="4:4" x14ac:dyDescent="0.3">
      <c r="D3263" s="83"/>
    </row>
    <row r="3264" spans="4:4" x14ac:dyDescent="0.3">
      <c r="D3264" s="83"/>
    </row>
    <row r="3265" spans="4:4" x14ac:dyDescent="0.3">
      <c r="D3265" s="83"/>
    </row>
    <row r="3266" spans="4:4" x14ac:dyDescent="0.3">
      <c r="D3266" s="83"/>
    </row>
    <row r="3267" spans="4:4" x14ac:dyDescent="0.3">
      <c r="D3267" s="83"/>
    </row>
    <row r="3268" spans="4:4" x14ac:dyDescent="0.3">
      <c r="D3268" s="83"/>
    </row>
    <row r="3269" spans="4:4" x14ac:dyDescent="0.3">
      <c r="D3269" s="83"/>
    </row>
    <row r="3270" spans="4:4" x14ac:dyDescent="0.3">
      <c r="D3270" s="83"/>
    </row>
    <row r="3271" spans="4:4" x14ac:dyDescent="0.3">
      <c r="D3271" s="83"/>
    </row>
    <row r="3272" spans="4:4" x14ac:dyDescent="0.3">
      <c r="D3272" s="83"/>
    </row>
    <row r="3273" spans="4:4" x14ac:dyDescent="0.3">
      <c r="D3273" s="83"/>
    </row>
    <row r="3274" spans="4:4" x14ac:dyDescent="0.3">
      <c r="D3274" s="83"/>
    </row>
    <row r="3275" spans="4:4" x14ac:dyDescent="0.3">
      <c r="D3275" s="83"/>
    </row>
    <row r="3276" spans="4:4" x14ac:dyDescent="0.3">
      <c r="D3276" s="83"/>
    </row>
    <row r="3277" spans="4:4" x14ac:dyDescent="0.3">
      <c r="D3277" s="83"/>
    </row>
    <row r="3278" spans="4:4" x14ac:dyDescent="0.3">
      <c r="D3278" s="83"/>
    </row>
    <row r="3279" spans="4:4" x14ac:dyDescent="0.3">
      <c r="D3279" s="83"/>
    </row>
    <row r="3280" spans="4:4" x14ac:dyDescent="0.3">
      <c r="D3280" s="83"/>
    </row>
    <row r="3281" spans="4:4" x14ac:dyDescent="0.3">
      <c r="D3281" s="83"/>
    </row>
    <row r="3282" spans="4:4" x14ac:dyDescent="0.3">
      <c r="D3282" s="83"/>
    </row>
    <row r="3283" spans="4:4" x14ac:dyDescent="0.3">
      <c r="D3283" s="83"/>
    </row>
    <row r="3284" spans="4:4" x14ac:dyDescent="0.3">
      <c r="D3284" s="83"/>
    </row>
    <row r="3285" spans="4:4" x14ac:dyDescent="0.3">
      <c r="D3285" s="83"/>
    </row>
    <row r="3286" spans="4:4" x14ac:dyDescent="0.3">
      <c r="D3286" s="83"/>
    </row>
    <row r="3287" spans="4:4" x14ac:dyDescent="0.3">
      <c r="D3287" s="83"/>
    </row>
    <row r="3288" spans="4:4" x14ac:dyDescent="0.3">
      <c r="D3288" s="83"/>
    </row>
    <row r="3289" spans="4:4" x14ac:dyDescent="0.3">
      <c r="D3289" s="83"/>
    </row>
    <row r="3290" spans="4:4" x14ac:dyDescent="0.3">
      <c r="D3290" s="83"/>
    </row>
    <row r="3291" spans="4:4" x14ac:dyDescent="0.3">
      <c r="D3291" s="83"/>
    </row>
    <row r="3292" spans="4:4" x14ac:dyDescent="0.3">
      <c r="D3292" s="83"/>
    </row>
    <row r="3293" spans="4:4" x14ac:dyDescent="0.3">
      <c r="D3293" s="83"/>
    </row>
    <row r="3294" spans="4:4" x14ac:dyDescent="0.3">
      <c r="D3294" s="83"/>
    </row>
    <row r="3295" spans="4:4" x14ac:dyDescent="0.3">
      <c r="D3295" s="83"/>
    </row>
    <row r="3296" spans="4:4" x14ac:dyDescent="0.3">
      <c r="D3296" s="83"/>
    </row>
    <row r="3297" spans="4:4" x14ac:dyDescent="0.3">
      <c r="D3297" s="83"/>
    </row>
    <row r="3298" spans="4:4" x14ac:dyDescent="0.3">
      <c r="D3298" s="83"/>
    </row>
    <row r="3299" spans="4:4" x14ac:dyDescent="0.3">
      <c r="D3299" s="83"/>
    </row>
    <row r="3300" spans="4:4" x14ac:dyDescent="0.3">
      <c r="D3300" s="83"/>
    </row>
    <row r="3301" spans="4:4" x14ac:dyDescent="0.3">
      <c r="D3301" s="83"/>
    </row>
    <row r="3302" spans="4:4" x14ac:dyDescent="0.3">
      <c r="D3302" s="83"/>
    </row>
    <row r="3303" spans="4:4" x14ac:dyDescent="0.3">
      <c r="D3303" s="83"/>
    </row>
    <row r="3304" spans="4:4" x14ac:dyDescent="0.3">
      <c r="D3304" s="83"/>
    </row>
    <row r="3305" spans="4:4" x14ac:dyDescent="0.3">
      <c r="D3305" s="83"/>
    </row>
    <row r="3306" spans="4:4" x14ac:dyDescent="0.3">
      <c r="D3306" s="83"/>
    </row>
    <row r="3307" spans="4:4" x14ac:dyDescent="0.3">
      <c r="D3307" s="83"/>
    </row>
    <row r="3308" spans="4:4" x14ac:dyDescent="0.3">
      <c r="D3308" s="83"/>
    </row>
    <row r="3309" spans="4:4" x14ac:dyDescent="0.3">
      <c r="D3309" s="83"/>
    </row>
    <row r="3310" spans="4:4" x14ac:dyDescent="0.3">
      <c r="D3310" s="83"/>
    </row>
    <row r="3311" spans="4:4" x14ac:dyDescent="0.3">
      <c r="D3311" s="83"/>
    </row>
    <row r="3312" spans="4:4" x14ac:dyDescent="0.3">
      <c r="D3312" s="83"/>
    </row>
    <row r="3313" spans="4:4" x14ac:dyDescent="0.3">
      <c r="D3313" s="83"/>
    </row>
    <row r="3314" spans="4:4" x14ac:dyDescent="0.3">
      <c r="D3314" s="83"/>
    </row>
    <row r="3315" spans="4:4" x14ac:dyDescent="0.3">
      <c r="D3315" s="83"/>
    </row>
    <row r="3316" spans="4:4" x14ac:dyDescent="0.3">
      <c r="D3316" s="83"/>
    </row>
    <row r="3317" spans="4:4" x14ac:dyDescent="0.3">
      <c r="D3317" s="83"/>
    </row>
    <row r="3318" spans="4:4" x14ac:dyDescent="0.3">
      <c r="D3318" s="83"/>
    </row>
    <row r="3319" spans="4:4" x14ac:dyDescent="0.3">
      <c r="D3319" s="83"/>
    </row>
    <row r="3320" spans="4:4" x14ac:dyDescent="0.3">
      <c r="D3320" s="83"/>
    </row>
    <row r="3321" spans="4:4" x14ac:dyDescent="0.3">
      <c r="D3321" s="83"/>
    </row>
    <row r="3322" spans="4:4" x14ac:dyDescent="0.3">
      <c r="D3322" s="83"/>
    </row>
    <row r="3323" spans="4:4" x14ac:dyDescent="0.3">
      <c r="D3323" s="83"/>
    </row>
    <row r="3324" spans="4:4" x14ac:dyDescent="0.3">
      <c r="D3324" s="83"/>
    </row>
    <row r="3325" spans="4:4" x14ac:dyDescent="0.3">
      <c r="D3325" s="83"/>
    </row>
    <row r="3326" spans="4:4" x14ac:dyDescent="0.3">
      <c r="D3326" s="83"/>
    </row>
    <row r="3327" spans="4:4" x14ac:dyDescent="0.3">
      <c r="D3327" s="83"/>
    </row>
    <row r="3328" spans="4:4" x14ac:dyDescent="0.3">
      <c r="D3328" s="83"/>
    </row>
    <row r="3329" spans="4:4" x14ac:dyDescent="0.3">
      <c r="D3329" s="83"/>
    </row>
    <row r="3330" spans="4:4" x14ac:dyDescent="0.3">
      <c r="D3330" s="83"/>
    </row>
    <row r="3331" spans="4:4" x14ac:dyDescent="0.3">
      <c r="D3331" s="83"/>
    </row>
    <row r="3332" spans="4:4" x14ac:dyDescent="0.3">
      <c r="D3332" s="83"/>
    </row>
    <row r="3333" spans="4:4" x14ac:dyDescent="0.3">
      <c r="D3333" s="83"/>
    </row>
    <row r="3334" spans="4:4" x14ac:dyDescent="0.3">
      <c r="D3334" s="83"/>
    </row>
    <row r="3335" spans="4:4" x14ac:dyDescent="0.3">
      <c r="D3335" s="83"/>
    </row>
    <row r="3336" spans="4:4" x14ac:dyDescent="0.3">
      <c r="D3336" s="83"/>
    </row>
    <row r="3337" spans="4:4" x14ac:dyDescent="0.3">
      <c r="D3337" s="83"/>
    </row>
    <row r="3338" spans="4:4" x14ac:dyDescent="0.3">
      <c r="D3338" s="83"/>
    </row>
    <row r="3339" spans="4:4" x14ac:dyDescent="0.3">
      <c r="D3339" s="83"/>
    </row>
    <row r="3340" spans="4:4" x14ac:dyDescent="0.3">
      <c r="D3340" s="83"/>
    </row>
    <row r="3341" spans="4:4" x14ac:dyDescent="0.3">
      <c r="D3341" s="83"/>
    </row>
    <row r="3342" spans="4:4" x14ac:dyDescent="0.3">
      <c r="D3342" s="83"/>
    </row>
    <row r="3343" spans="4:4" x14ac:dyDescent="0.3">
      <c r="D3343" s="83"/>
    </row>
    <row r="3344" spans="4:4" x14ac:dyDescent="0.3">
      <c r="D3344" s="83"/>
    </row>
    <row r="3345" spans="4:4" x14ac:dyDescent="0.3">
      <c r="D3345" s="83"/>
    </row>
    <row r="3346" spans="4:4" x14ac:dyDescent="0.3">
      <c r="D3346" s="83"/>
    </row>
    <row r="3347" spans="4:4" x14ac:dyDescent="0.3">
      <c r="D3347" s="83"/>
    </row>
    <row r="3348" spans="4:4" x14ac:dyDescent="0.3">
      <c r="D3348" s="83"/>
    </row>
    <row r="3349" spans="4:4" x14ac:dyDescent="0.3">
      <c r="D3349" s="83"/>
    </row>
    <row r="3350" spans="4:4" x14ac:dyDescent="0.3">
      <c r="D3350" s="83"/>
    </row>
    <row r="3351" spans="4:4" x14ac:dyDescent="0.3">
      <c r="D3351" s="83"/>
    </row>
    <row r="3352" spans="4:4" x14ac:dyDescent="0.3">
      <c r="D3352" s="83"/>
    </row>
    <row r="3353" spans="4:4" x14ac:dyDescent="0.3">
      <c r="D3353" s="83"/>
    </row>
    <row r="3354" spans="4:4" x14ac:dyDescent="0.3">
      <c r="D3354" s="83"/>
    </row>
    <row r="3355" spans="4:4" x14ac:dyDescent="0.3">
      <c r="D3355" s="83"/>
    </row>
    <row r="3356" spans="4:4" x14ac:dyDescent="0.3">
      <c r="D3356" s="83"/>
    </row>
    <row r="3357" spans="4:4" x14ac:dyDescent="0.3">
      <c r="D3357" s="83"/>
    </row>
    <row r="3358" spans="4:4" x14ac:dyDescent="0.3">
      <c r="D3358" s="83"/>
    </row>
    <row r="3359" spans="4:4" x14ac:dyDescent="0.3">
      <c r="D3359" s="83"/>
    </row>
    <row r="3360" spans="4:4" x14ac:dyDescent="0.3">
      <c r="D3360" s="83"/>
    </row>
    <row r="3361" spans="4:4" x14ac:dyDescent="0.3">
      <c r="D3361" s="83"/>
    </row>
    <row r="3362" spans="4:4" x14ac:dyDescent="0.3">
      <c r="D3362" s="83"/>
    </row>
    <row r="3363" spans="4:4" x14ac:dyDescent="0.3">
      <c r="D3363" s="83"/>
    </row>
    <row r="3364" spans="4:4" x14ac:dyDescent="0.3">
      <c r="D3364" s="83"/>
    </row>
    <row r="3365" spans="4:4" x14ac:dyDescent="0.3">
      <c r="D3365" s="83"/>
    </row>
    <row r="3366" spans="4:4" x14ac:dyDescent="0.3">
      <c r="D3366" s="83"/>
    </row>
    <row r="3367" spans="4:4" x14ac:dyDescent="0.3">
      <c r="D3367" s="83"/>
    </row>
    <row r="3368" spans="4:4" x14ac:dyDescent="0.3">
      <c r="D3368" s="83"/>
    </row>
    <row r="3369" spans="4:4" x14ac:dyDescent="0.3">
      <c r="D3369" s="83"/>
    </row>
    <row r="3370" spans="4:4" x14ac:dyDescent="0.3">
      <c r="D3370" s="83"/>
    </row>
    <row r="3371" spans="4:4" x14ac:dyDescent="0.3">
      <c r="D3371" s="83"/>
    </row>
    <row r="3372" spans="4:4" x14ac:dyDescent="0.3">
      <c r="D3372" s="83"/>
    </row>
    <row r="3373" spans="4:4" x14ac:dyDescent="0.3">
      <c r="D3373" s="83"/>
    </row>
    <row r="3374" spans="4:4" x14ac:dyDescent="0.3">
      <c r="D3374" s="83"/>
    </row>
    <row r="3375" spans="4:4" x14ac:dyDescent="0.3">
      <c r="D3375" s="83"/>
    </row>
    <row r="3376" spans="4:4" x14ac:dyDescent="0.3">
      <c r="D3376" s="83"/>
    </row>
    <row r="3377" spans="4:4" x14ac:dyDescent="0.3">
      <c r="D3377" s="83"/>
    </row>
    <row r="3378" spans="4:4" x14ac:dyDescent="0.3">
      <c r="D3378" s="83"/>
    </row>
    <row r="3379" spans="4:4" x14ac:dyDescent="0.3">
      <c r="D3379" s="83"/>
    </row>
    <row r="3380" spans="4:4" x14ac:dyDescent="0.3">
      <c r="D3380" s="83"/>
    </row>
    <row r="3381" spans="4:4" x14ac:dyDescent="0.3">
      <c r="D3381" s="83"/>
    </row>
    <row r="3382" spans="4:4" x14ac:dyDescent="0.3">
      <c r="D3382" s="83"/>
    </row>
    <row r="3383" spans="4:4" x14ac:dyDescent="0.3">
      <c r="D3383" s="83"/>
    </row>
    <row r="3384" spans="4:4" x14ac:dyDescent="0.3">
      <c r="D3384" s="83"/>
    </row>
    <row r="3385" spans="4:4" x14ac:dyDescent="0.3">
      <c r="D3385" s="83"/>
    </row>
    <row r="3386" spans="4:4" x14ac:dyDescent="0.3">
      <c r="D3386" s="83"/>
    </row>
    <row r="3387" spans="4:4" x14ac:dyDescent="0.3">
      <c r="D3387" s="83"/>
    </row>
    <row r="3388" spans="4:4" x14ac:dyDescent="0.3">
      <c r="D3388" s="83"/>
    </row>
    <row r="3389" spans="4:4" x14ac:dyDescent="0.3">
      <c r="D3389" s="83"/>
    </row>
    <row r="3390" spans="4:4" x14ac:dyDescent="0.3">
      <c r="D3390" s="83"/>
    </row>
    <row r="3391" spans="4:4" x14ac:dyDescent="0.3">
      <c r="D3391" s="83"/>
    </row>
    <row r="3392" spans="4:4" x14ac:dyDescent="0.3">
      <c r="D3392" s="83"/>
    </row>
    <row r="3393" spans="4:4" x14ac:dyDescent="0.3">
      <c r="D3393" s="83"/>
    </row>
    <row r="3394" spans="4:4" x14ac:dyDescent="0.3">
      <c r="D3394" s="83"/>
    </row>
    <row r="3395" spans="4:4" x14ac:dyDescent="0.3">
      <c r="D3395" s="83"/>
    </row>
    <row r="3396" spans="4:4" x14ac:dyDescent="0.3">
      <c r="D3396" s="83"/>
    </row>
    <row r="3397" spans="4:4" x14ac:dyDescent="0.3">
      <c r="D3397" s="83"/>
    </row>
    <row r="3398" spans="4:4" x14ac:dyDescent="0.3">
      <c r="D3398" s="83"/>
    </row>
    <row r="3399" spans="4:4" x14ac:dyDescent="0.3">
      <c r="D3399" s="83"/>
    </row>
    <row r="3400" spans="4:4" x14ac:dyDescent="0.3">
      <c r="D3400" s="83"/>
    </row>
    <row r="3401" spans="4:4" x14ac:dyDescent="0.3">
      <c r="D3401" s="83"/>
    </row>
    <row r="3402" spans="4:4" x14ac:dyDescent="0.3">
      <c r="D3402" s="83"/>
    </row>
    <row r="3403" spans="4:4" x14ac:dyDescent="0.3">
      <c r="D3403" s="83"/>
    </row>
    <row r="3404" spans="4:4" x14ac:dyDescent="0.3">
      <c r="D3404" s="83"/>
    </row>
    <row r="3405" spans="4:4" x14ac:dyDescent="0.3">
      <c r="D3405" s="83"/>
    </row>
    <row r="3406" spans="4:4" x14ac:dyDescent="0.3">
      <c r="D3406" s="83"/>
    </row>
    <row r="3407" spans="4:4" x14ac:dyDescent="0.3">
      <c r="D3407" s="83"/>
    </row>
    <row r="3408" spans="4:4" x14ac:dyDescent="0.3">
      <c r="D3408" s="83"/>
    </row>
    <row r="3409" spans="4:4" x14ac:dyDescent="0.3">
      <c r="D3409" s="83"/>
    </row>
    <row r="3410" spans="4:4" x14ac:dyDescent="0.3">
      <c r="D3410" s="83"/>
    </row>
    <row r="3411" spans="4:4" x14ac:dyDescent="0.3">
      <c r="D3411" s="83"/>
    </row>
    <row r="3412" spans="4:4" x14ac:dyDescent="0.3">
      <c r="D3412" s="83"/>
    </row>
    <row r="3413" spans="4:4" x14ac:dyDescent="0.3">
      <c r="D3413" s="83"/>
    </row>
    <row r="3414" spans="4:4" x14ac:dyDescent="0.3">
      <c r="D3414" s="83"/>
    </row>
    <row r="3415" spans="4:4" x14ac:dyDescent="0.3">
      <c r="D3415" s="83"/>
    </row>
    <row r="3416" spans="4:4" x14ac:dyDescent="0.3">
      <c r="D3416" s="83"/>
    </row>
    <row r="3417" spans="4:4" x14ac:dyDescent="0.3">
      <c r="D3417" s="83"/>
    </row>
    <row r="3418" spans="4:4" x14ac:dyDescent="0.3">
      <c r="D3418" s="83"/>
    </row>
    <row r="3419" spans="4:4" x14ac:dyDescent="0.3">
      <c r="D3419" s="83"/>
    </row>
    <row r="3420" spans="4:4" x14ac:dyDescent="0.3">
      <c r="D3420" s="83"/>
    </row>
    <row r="3421" spans="4:4" x14ac:dyDescent="0.3">
      <c r="D3421" s="83"/>
    </row>
    <row r="3422" spans="4:4" x14ac:dyDescent="0.3">
      <c r="D3422" s="83"/>
    </row>
    <row r="3423" spans="4:4" x14ac:dyDescent="0.3">
      <c r="D3423" s="83"/>
    </row>
    <row r="3424" spans="4:4" x14ac:dyDescent="0.3">
      <c r="D3424" s="83"/>
    </row>
    <row r="3425" spans="4:4" x14ac:dyDescent="0.3">
      <c r="D3425" s="83"/>
    </row>
    <row r="3426" spans="4:4" x14ac:dyDescent="0.3">
      <c r="D3426" s="83"/>
    </row>
    <row r="3427" spans="4:4" x14ac:dyDescent="0.3">
      <c r="D3427" s="83"/>
    </row>
    <row r="3428" spans="4:4" x14ac:dyDescent="0.3">
      <c r="D3428" s="83"/>
    </row>
    <row r="3429" spans="4:4" x14ac:dyDescent="0.3">
      <c r="D3429" s="83"/>
    </row>
    <row r="3430" spans="4:4" x14ac:dyDescent="0.3">
      <c r="D3430" s="83"/>
    </row>
    <row r="3431" spans="4:4" x14ac:dyDescent="0.3">
      <c r="D3431" s="83"/>
    </row>
    <row r="3432" spans="4:4" x14ac:dyDescent="0.3">
      <c r="D3432" s="83"/>
    </row>
    <row r="3433" spans="4:4" x14ac:dyDescent="0.3">
      <c r="D3433" s="83"/>
    </row>
    <row r="3434" spans="4:4" x14ac:dyDescent="0.3">
      <c r="D3434" s="83"/>
    </row>
    <row r="3435" spans="4:4" x14ac:dyDescent="0.3">
      <c r="D3435" s="83"/>
    </row>
    <row r="3436" spans="4:4" x14ac:dyDescent="0.3">
      <c r="D3436" s="83"/>
    </row>
    <row r="3437" spans="4:4" x14ac:dyDescent="0.3">
      <c r="D3437" s="83"/>
    </row>
    <row r="3438" spans="4:4" x14ac:dyDescent="0.3">
      <c r="D3438" s="83"/>
    </row>
    <row r="3439" spans="4:4" x14ac:dyDescent="0.3">
      <c r="D3439" s="83"/>
    </row>
    <row r="3440" spans="4:4" x14ac:dyDescent="0.3">
      <c r="D3440" s="83"/>
    </row>
    <row r="3441" spans="4:4" x14ac:dyDescent="0.3">
      <c r="D3441" s="83"/>
    </row>
    <row r="3442" spans="4:4" x14ac:dyDescent="0.3">
      <c r="D3442" s="83"/>
    </row>
    <row r="3443" spans="4:4" x14ac:dyDescent="0.3">
      <c r="D3443" s="83"/>
    </row>
    <row r="3444" spans="4:4" x14ac:dyDescent="0.3">
      <c r="D3444" s="83"/>
    </row>
    <row r="3445" spans="4:4" x14ac:dyDescent="0.3">
      <c r="D3445" s="83"/>
    </row>
    <row r="3446" spans="4:4" x14ac:dyDescent="0.3">
      <c r="D3446" s="83"/>
    </row>
    <row r="3447" spans="4:4" x14ac:dyDescent="0.3">
      <c r="D3447" s="83"/>
    </row>
    <row r="3448" spans="4:4" x14ac:dyDescent="0.3">
      <c r="D3448" s="83"/>
    </row>
    <row r="3449" spans="4:4" x14ac:dyDescent="0.3">
      <c r="D3449" s="83"/>
    </row>
    <row r="3450" spans="4:4" x14ac:dyDescent="0.3">
      <c r="D3450" s="83"/>
    </row>
    <row r="3451" spans="4:4" x14ac:dyDescent="0.3">
      <c r="D3451" s="83"/>
    </row>
    <row r="3452" spans="4:4" x14ac:dyDescent="0.3">
      <c r="D3452" s="83"/>
    </row>
    <row r="3453" spans="4:4" x14ac:dyDescent="0.3">
      <c r="D3453" s="83"/>
    </row>
    <row r="3454" spans="4:4" x14ac:dyDescent="0.3">
      <c r="D3454" s="83"/>
    </row>
    <row r="3455" spans="4:4" x14ac:dyDescent="0.3">
      <c r="D3455" s="83"/>
    </row>
    <row r="3456" spans="4:4" x14ac:dyDescent="0.3">
      <c r="D3456" s="83"/>
    </row>
    <row r="3457" spans="4:4" x14ac:dyDescent="0.3">
      <c r="D3457" s="83"/>
    </row>
    <row r="3458" spans="4:4" x14ac:dyDescent="0.3">
      <c r="D3458" s="83"/>
    </row>
    <row r="3459" spans="4:4" x14ac:dyDescent="0.3">
      <c r="D3459" s="83"/>
    </row>
    <row r="3460" spans="4:4" x14ac:dyDescent="0.3">
      <c r="D3460" s="83"/>
    </row>
    <row r="3461" spans="4:4" x14ac:dyDescent="0.3">
      <c r="D3461" s="83"/>
    </row>
    <row r="3462" spans="4:4" x14ac:dyDescent="0.3">
      <c r="D3462" s="83"/>
    </row>
    <row r="3463" spans="4:4" x14ac:dyDescent="0.3">
      <c r="D3463" s="83"/>
    </row>
    <row r="3464" spans="4:4" x14ac:dyDescent="0.3">
      <c r="D3464" s="83"/>
    </row>
    <row r="3465" spans="4:4" x14ac:dyDescent="0.3">
      <c r="D3465" s="83"/>
    </row>
    <row r="3466" spans="4:4" x14ac:dyDescent="0.3">
      <c r="D3466" s="83"/>
    </row>
    <row r="3467" spans="4:4" x14ac:dyDescent="0.3">
      <c r="D3467" s="83"/>
    </row>
    <row r="3468" spans="4:4" x14ac:dyDescent="0.3">
      <c r="D3468" s="83"/>
    </row>
    <row r="3469" spans="4:4" x14ac:dyDescent="0.3">
      <c r="D3469" s="83"/>
    </row>
    <row r="3470" spans="4:4" x14ac:dyDescent="0.3">
      <c r="D3470" s="83"/>
    </row>
    <row r="3471" spans="4:4" x14ac:dyDescent="0.3">
      <c r="D3471" s="83"/>
    </row>
    <row r="3472" spans="4:4" x14ac:dyDescent="0.3">
      <c r="D3472" s="83"/>
    </row>
    <row r="3473" spans="4:4" x14ac:dyDescent="0.3">
      <c r="D3473" s="83"/>
    </row>
    <row r="3474" spans="4:4" x14ac:dyDescent="0.3">
      <c r="D3474" s="83"/>
    </row>
    <row r="3475" spans="4:4" x14ac:dyDescent="0.3">
      <c r="D3475" s="83"/>
    </row>
    <row r="3476" spans="4:4" x14ac:dyDescent="0.3">
      <c r="D3476" s="83"/>
    </row>
    <row r="3477" spans="4:4" x14ac:dyDescent="0.3">
      <c r="D3477" s="83"/>
    </row>
    <row r="3478" spans="4:4" x14ac:dyDescent="0.3">
      <c r="D3478" s="83"/>
    </row>
    <row r="3479" spans="4:4" x14ac:dyDescent="0.3">
      <c r="D3479" s="83"/>
    </row>
    <row r="3480" spans="4:4" x14ac:dyDescent="0.3">
      <c r="D3480" s="83"/>
    </row>
    <row r="3481" spans="4:4" x14ac:dyDescent="0.3">
      <c r="D3481" s="83"/>
    </row>
    <row r="3482" spans="4:4" x14ac:dyDescent="0.3">
      <c r="D3482" s="83"/>
    </row>
    <row r="3483" spans="4:4" x14ac:dyDescent="0.3">
      <c r="D3483" s="83"/>
    </row>
    <row r="3484" spans="4:4" x14ac:dyDescent="0.3">
      <c r="D3484" s="83"/>
    </row>
    <row r="3485" spans="4:4" x14ac:dyDescent="0.3">
      <c r="D3485" s="83"/>
    </row>
    <row r="3486" spans="4:4" x14ac:dyDescent="0.3">
      <c r="D3486" s="83"/>
    </row>
    <row r="3487" spans="4:4" x14ac:dyDescent="0.3">
      <c r="D3487" s="83"/>
    </row>
    <row r="3488" spans="4:4" x14ac:dyDescent="0.3">
      <c r="D3488" s="83"/>
    </row>
    <row r="3489" spans="4:4" x14ac:dyDescent="0.3">
      <c r="D3489" s="83"/>
    </row>
    <row r="3490" spans="4:4" x14ac:dyDescent="0.3">
      <c r="D3490" s="83"/>
    </row>
    <row r="3491" spans="4:4" x14ac:dyDescent="0.3">
      <c r="D3491" s="83"/>
    </row>
    <row r="3492" spans="4:4" x14ac:dyDescent="0.3">
      <c r="D3492" s="83"/>
    </row>
    <row r="3493" spans="4:4" x14ac:dyDescent="0.3">
      <c r="D3493" s="83"/>
    </row>
    <row r="3494" spans="4:4" x14ac:dyDescent="0.3">
      <c r="D3494" s="83"/>
    </row>
    <row r="3495" spans="4:4" x14ac:dyDescent="0.3">
      <c r="D3495" s="83"/>
    </row>
    <row r="3496" spans="4:4" x14ac:dyDescent="0.3">
      <c r="D3496" s="83"/>
    </row>
    <row r="3497" spans="4:4" x14ac:dyDescent="0.3">
      <c r="D3497" s="83"/>
    </row>
    <row r="3498" spans="4:4" x14ac:dyDescent="0.3">
      <c r="D3498" s="83"/>
    </row>
    <row r="3499" spans="4:4" x14ac:dyDescent="0.3">
      <c r="D3499" s="83"/>
    </row>
    <row r="3500" spans="4:4" x14ac:dyDescent="0.3">
      <c r="D3500" s="83"/>
    </row>
    <row r="3501" spans="4:4" x14ac:dyDescent="0.3">
      <c r="D3501" s="83"/>
    </row>
    <row r="3502" spans="4:4" x14ac:dyDescent="0.3">
      <c r="D3502" s="83"/>
    </row>
    <row r="3503" spans="4:4" x14ac:dyDescent="0.3">
      <c r="D3503" s="83"/>
    </row>
    <row r="3504" spans="4:4" x14ac:dyDescent="0.3">
      <c r="D3504" s="83"/>
    </row>
    <row r="3505" spans="4:4" x14ac:dyDescent="0.3">
      <c r="D3505" s="83"/>
    </row>
    <row r="3506" spans="4:4" x14ac:dyDescent="0.3">
      <c r="D3506" s="83"/>
    </row>
    <row r="3507" spans="4:4" x14ac:dyDescent="0.3">
      <c r="D3507" s="83"/>
    </row>
    <row r="3508" spans="4:4" x14ac:dyDescent="0.3">
      <c r="D3508" s="83"/>
    </row>
    <row r="3509" spans="4:4" x14ac:dyDescent="0.3">
      <c r="D3509" s="83"/>
    </row>
    <row r="3510" spans="4:4" x14ac:dyDescent="0.3">
      <c r="D3510" s="83"/>
    </row>
    <row r="3511" spans="4:4" x14ac:dyDescent="0.3">
      <c r="D3511" s="83"/>
    </row>
    <row r="3512" spans="4:4" x14ac:dyDescent="0.3">
      <c r="D3512" s="83"/>
    </row>
    <row r="3513" spans="4:4" x14ac:dyDescent="0.3">
      <c r="D3513" s="83"/>
    </row>
    <row r="3514" spans="4:4" x14ac:dyDescent="0.3">
      <c r="D3514" s="83"/>
    </row>
    <row r="3515" spans="4:4" x14ac:dyDescent="0.3">
      <c r="D3515" s="83"/>
    </row>
    <row r="3516" spans="4:4" x14ac:dyDescent="0.3">
      <c r="D3516" s="83"/>
    </row>
    <row r="3517" spans="4:4" x14ac:dyDescent="0.3">
      <c r="D3517" s="83"/>
    </row>
    <row r="3518" spans="4:4" x14ac:dyDescent="0.3">
      <c r="D3518" s="83"/>
    </row>
    <row r="3519" spans="4:4" x14ac:dyDescent="0.3">
      <c r="D3519" s="83"/>
    </row>
    <row r="3520" spans="4:4" x14ac:dyDescent="0.3">
      <c r="D3520" s="83"/>
    </row>
    <row r="3521" spans="4:4" x14ac:dyDescent="0.3">
      <c r="D3521" s="83"/>
    </row>
    <row r="3522" spans="4:4" x14ac:dyDescent="0.3">
      <c r="D3522" s="83"/>
    </row>
    <row r="3523" spans="4:4" x14ac:dyDescent="0.3">
      <c r="D3523" s="83"/>
    </row>
    <row r="3524" spans="4:4" x14ac:dyDescent="0.3">
      <c r="D3524" s="83"/>
    </row>
    <row r="3525" spans="4:4" x14ac:dyDescent="0.3">
      <c r="D3525" s="83"/>
    </row>
    <row r="3526" spans="4:4" x14ac:dyDescent="0.3">
      <c r="D3526" s="83"/>
    </row>
    <row r="3527" spans="4:4" x14ac:dyDescent="0.3">
      <c r="D3527" s="83"/>
    </row>
    <row r="3528" spans="4:4" x14ac:dyDescent="0.3">
      <c r="D3528" s="83"/>
    </row>
    <row r="3529" spans="4:4" x14ac:dyDescent="0.3">
      <c r="D3529" s="83"/>
    </row>
    <row r="3530" spans="4:4" x14ac:dyDescent="0.3">
      <c r="D3530" s="83"/>
    </row>
    <row r="3531" spans="4:4" x14ac:dyDescent="0.3">
      <c r="D3531" s="83"/>
    </row>
    <row r="3532" spans="4:4" x14ac:dyDescent="0.3">
      <c r="D3532" s="83"/>
    </row>
    <row r="3533" spans="4:4" x14ac:dyDescent="0.3">
      <c r="D3533" s="83"/>
    </row>
    <row r="3534" spans="4:4" x14ac:dyDescent="0.3">
      <c r="D3534" s="83"/>
    </row>
    <row r="3535" spans="4:4" x14ac:dyDescent="0.3">
      <c r="D3535" s="83"/>
    </row>
    <row r="3536" spans="4:4" x14ac:dyDescent="0.3">
      <c r="D3536" s="83"/>
    </row>
    <row r="3537" spans="4:4" x14ac:dyDescent="0.3">
      <c r="D3537" s="83"/>
    </row>
    <row r="3538" spans="4:4" x14ac:dyDescent="0.3">
      <c r="D3538" s="83"/>
    </row>
    <row r="3539" spans="4:4" x14ac:dyDescent="0.3">
      <c r="D3539" s="83"/>
    </row>
    <row r="3540" spans="4:4" x14ac:dyDescent="0.3">
      <c r="D3540" s="83"/>
    </row>
    <row r="3541" spans="4:4" x14ac:dyDescent="0.3">
      <c r="D3541" s="83"/>
    </row>
    <row r="3542" spans="4:4" x14ac:dyDescent="0.3">
      <c r="D3542" s="83"/>
    </row>
    <row r="3543" spans="4:4" x14ac:dyDescent="0.3">
      <c r="D3543" s="83"/>
    </row>
    <row r="3544" spans="4:4" x14ac:dyDescent="0.3">
      <c r="D3544" s="83"/>
    </row>
    <row r="3545" spans="4:4" x14ac:dyDescent="0.3">
      <c r="D3545" s="83"/>
    </row>
    <row r="3546" spans="4:4" x14ac:dyDescent="0.3">
      <c r="D3546" s="83"/>
    </row>
    <row r="3547" spans="4:4" x14ac:dyDescent="0.3">
      <c r="D3547" s="83"/>
    </row>
    <row r="3548" spans="4:4" x14ac:dyDescent="0.3">
      <c r="D3548" s="83"/>
    </row>
    <row r="3549" spans="4:4" x14ac:dyDescent="0.3">
      <c r="D3549" s="83"/>
    </row>
    <row r="3550" spans="4:4" x14ac:dyDescent="0.3">
      <c r="D3550" s="83"/>
    </row>
    <row r="3551" spans="4:4" x14ac:dyDescent="0.3">
      <c r="D3551" s="83"/>
    </row>
    <row r="3552" spans="4:4" x14ac:dyDescent="0.3">
      <c r="D3552" s="83"/>
    </row>
    <row r="3553" spans="4:4" x14ac:dyDescent="0.3">
      <c r="D3553" s="83"/>
    </row>
    <row r="3554" spans="4:4" x14ac:dyDescent="0.3">
      <c r="D3554" s="83"/>
    </row>
    <row r="3555" spans="4:4" x14ac:dyDescent="0.3">
      <c r="D3555" s="83"/>
    </row>
    <row r="3556" spans="4:4" x14ac:dyDescent="0.3">
      <c r="D3556" s="83"/>
    </row>
    <row r="3557" spans="4:4" x14ac:dyDescent="0.3">
      <c r="D3557" s="83"/>
    </row>
    <row r="3558" spans="4:4" x14ac:dyDescent="0.3">
      <c r="D3558" s="83"/>
    </row>
    <row r="3559" spans="4:4" x14ac:dyDescent="0.3">
      <c r="D3559" s="83"/>
    </row>
    <row r="3560" spans="4:4" x14ac:dyDescent="0.3">
      <c r="D3560" s="83"/>
    </row>
    <row r="3561" spans="4:4" x14ac:dyDescent="0.3">
      <c r="D3561" s="83"/>
    </row>
    <row r="3562" spans="4:4" x14ac:dyDescent="0.3">
      <c r="D3562" s="83"/>
    </row>
    <row r="3563" spans="4:4" x14ac:dyDescent="0.3">
      <c r="D3563" s="83"/>
    </row>
    <row r="3564" spans="4:4" x14ac:dyDescent="0.3">
      <c r="D3564" s="83"/>
    </row>
    <row r="3565" spans="4:4" x14ac:dyDescent="0.3">
      <c r="D3565" s="83"/>
    </row>
    <row r="3566" spans="4:4" x14ac:dyDescent="0.3">
      <c r="D3566" s="83"/>
    </row>
    <row r="3567" spans="4:4" x14ac:dyDescent="0.3">
      <c r="D3567" s="83"/>
    </row>
    <row r="3568" spans="4:4" x14ac:dyDescent="0.3">
      <c r="D3568" s="83"/>
    </row>
    <row r="3569" spans="4:4" x14ac:dyDescent="0.3">
      <c r="D3569" s="83"/>
    </row>
    <row r="3570" spans="4:4" x14ac:dyDescent="0.3">
      <c r="D3570" s="83"/>
    </row>
    <row r="3571" spans="4:4" x14ac:dyDescent="0.3">
      <c r="D3571" s="83"/>
    </row>
    <row r="3572" spans="4:4" x14ac:dyDescent="0.3">
      <c r="D3572" s="83"/>
    </row>
    <row r="3573" spans="4:4" x14ac:dyDescent="0.3">
      <c r="D3573" s="83"/>
    </row>
    <row r="3574" spans="4:4" x14ac:dyDescent="0.3">
      <c r="D3574" s="83"/>
    </row>
    <row r="3575" spans="4:4" x14ac:dyDescent="0.3">
      <c r="D3575" s="83"/>
    </row>
    <row r="3576" spans="4:4" x14ac:dyDescent="0.3">
      <c r="D3576" s="83"/>
    </row>
    <row r="3577" spans="4:4" x14ac:dyDescent="0.3">
      <c r="D3577" s="83"/>
    </row>
    <row r="3578" spans="4:4" x14ac:dyDescent="0.3">
      <c r="D3578" s="83"/>
    </row>
    <row r="3579" spans="4:4" x14ac:dyDescent="0.3">
      <c r="D3579" s="83"/>
    </row>
    <row r="3580" spans="4:4" x14ac:dyDescent="0.3">
      <c r="D3580" s="83"/>
    </row>
    <row r="3581" spans="4:4" x14ac:dyDescent="0.3">
      <c r="D3581" s="83"/>
    </row>
    <row r="3582" spans="4:4" x14ac:dyDescent="0.3">
      <c r="D3582" s="83"/>
    </row>
    <row r="3583" spans="4:4" x14ac:dyDescent="0.3">
      <c r="D3583" s="83"/>
    </row>
    <row r="3584" spans="4:4" x14ac:dyDescent="0.3">
      <c r="D3584" s="83"/>
    </row>
    <row r="3585" spans="4:4" x14ac:dyDescent="0.3">
      <c r="D3585" s="83"/>
    </row>
    <row r="3586" spans="4:4" x14ac:dyDescent="0.3">
      <c r="D3586" s="83"/>
    </row>
    <row r="3587" spans="4:4" x14ac:dyDescent="0.3">
      <c r="D3587" s="83"/>
    </row>
    <row r="3588" spans="4:4" x14ac:dyDescent="0.3">
      <c r="D3588" s="83"/>
    </row>
    <row r="3589" spans="4:4" x14ac:dyDescent="0.3">
      <c r="D3589" s="83"/>
    </row>
    <row r="3590" spans="4:4" x14ac:dyDescent="0.3">
      <c r="D3590" s="83"/>
    </row>
    <row r="3591" spans="4:4" x14ac:dyDescent="0.3">
      <c r="D3591" s="83"/>
    </row>
    <row r="3592" spans="4:4" x14ac:dyDescent="0.3">
      <c r="D3592" s="83"/>
    </row>
    <row r="3593" spans="4:4" x14ac:dyDescent="0.3">
      <c r="D3593" s="83"/>
    </row>
    <row r="3594" spans="4:4" x14ac:dyDescent="0.3">
      <c r="D3594" s="83"/>
    </row>
    <row r="3595" spans="4:4" x14ac:dyDescent="0.3">
      <c r="D3595" s="83"/>
    </row>
    <row r="3596" spans="4:4" x14ac:dyDescent="0.3">
      <c r="D3596" s="83"/>
    </row>
    <row r="3597" spans="4:4" x14ac:dyDescent="0.3">
      <c r="D3597" s="83"/>
    </row>
    <row r="3598" spans="4:4" x14ac:dyDescent="0.3">
      <c r="D3598" s="83"/>
    </row>
    <row r="3599" spans="4:4" x14ac:dyDescent="0.3">
      <c r="D3599" s="83"/>
    </row>
    <row r="3600" spans="4:4" x14ac:dyDescent="0.3">
      <c r="D3600" s="83"/>
    </row>
    <row r="3601" spans="4:4" x14ac:dyDescent="0.3">
      <c r="D3601" s="83"/>
    </row>
    <row r="3602" spans="4:4" x14ac:dyDescent="0.3">
      <c r="D3602" s="83"/>
    </row>
    <row r="3603" spans="4:4" x14ac:dyDescent="0.3">
      <c r="D3603" s="83"/>
    </row>
    <row r="3604" spans="4:4" x14ac:dyDescent="0.3">
      <c r="D3604" s="83"/>
    </row>
    <row r="3605" spans="4:4" x14ac:dyDescent="0.3">
      <c r="D3605" s="83"/>
    </row>
    <row r="3606" spans="4:4" x14ac:dyDescent="0.3">
      <c r="D3606" s="83"/>
    </row>
    <row r="3607" spans="4:4" x14ac:dyDescent="0.3">
      <c r="D3607" s="83"/>
    </row>
    <row r="3608" spans="4:4" x14ac:dyDescent="0.3">
      <c r="D3608" s="83"/>
    </row>
    <row r="3609" spans="4:4" x14ac:dyDescent="0.3">
      <c r="D3609" s="83"/>
    </row>
    <row r="3610" spans="4:4" x14ac:dyDescent="0.3">
      <c r="D3610" s="83"/>
    </row>
    <row r="3611" spans="4:4" x14ac:dyDescent="0.3">
      <c r="D3611" s="83"/>
    </row>
    <row r="3612" spans="4:4" x14ac:dyDescent="0.3">
      <c r="D3612" s="83"/>
    </row>
    <row r="3613" spans="4:4" x14ac:dyDescent="0.3">
      <c r="D3613" s="83"/>
    </row>
    <row r="3614" spans="4:4" x14ac:dyDescent="0.3">
      <c r="D3614" s="83"/>
    </row>
    <row r="3615" spans="4:4" x14ac:dyDescent="0.3">
      <c r="D3615" s="83"/>
    </row>
    <row r="3616" spans="4:4" x14ac:dyDescent="0.3">
      <c r="D3616" s="83"/>
    </row>
    <row r="3617" spans="4:4" x14ac:dyDescent="0.3">
      <c r="D3617" s="83"/>
    </row>
    <row r="3618" spans="4:4" x14ac:dyDescent="0.3">
      <c r="D3618" s="83"/>
    </row>
    <row r="3619" spans="4:4" x14ac:dyDescent="0.3">
      <c r="D3619" s="83"/>
    </row>
    <row r="3620" spans="4:4" x14ac:dyDescent="0.3">
      <c r="D3620" s="83"/>
    </row>
    <row r="3621" spans="4:4" x14ac:dyDescent="0.3">
      <c r="D3621" s="83"/>
    </row>
    <row r="3622" spans="4:4" x14ac:dyDescent="0.3">
      <c r="D3622" s="83"/>
    </row>
    <row r="3623" spans="4:4" x14ac:dyDescent="0.3">
      <c r="D3623" s="83"/>
    </row>
    <row r="3624" spans="4:4" x14ac:dyDescent="0.3">
      <c r="D3624" s="83"/>
    </row>
    <row r="3625" spans="4:4" x14ac:dyDescent="0.3">
      <c r="D3625" s="83"/>
    </row>
    <row r="3626" spans="4:4" x14ac:dyDescent="0.3">
      <c r="D3626" s="83"/>
    </row>
    <row r="3627" spans="4:4" x14ac:dyDescent="0.3">
      <c r="D3627" s="83"/>
    </row>
    <row r="3628" spans="4:4" x14ac:dyDescent="0.3">
      <c r="D3628" s="83"/>
    </row>
    <row r="3629" spans="4:4" x14ac:dyDescent="0.3">
      <c r="D3629" s="83"/>
    </row>
    <row r="3630" spans="4:4" x14ac:dyDescent="0.3">
      <c r="D3630" s="83"/>
    </row>
    <row r="3631" spans="4:4" x14ac:dyDescent="0.3">
      <c r="D3631" s="83"/>
    </row>
    <row r="3632" spans="4:4" x14ac:dyDescent="0.3">
      <c r="D3632" s="83"/>
    </row>
    <row r="3633" spans="4:4" x14ac:dyDescent="0.3">
      <c r="D3633" s="83"/>
    </row>
    <row r="3634" spans="4:4" x14ac:dyDescent="0.3">
      <c r="D3634" s="83"/>
    </row>
    <row r="3635" spans="4:4" x14ac:dyDescent="0.3">
      <c r="D3635" s="83"/>
    </row>
    <row r="3636" spans="4:4" x14ac:dyDescent="0.3">
      <c r="D3636" s="83"/>
    </row>
    <row r="3637" spans="4:4" x14ac:dyDescent="0.3">
      <c r="D3637" s="83"/>
    </row>
    <row r="3638" spans="4:4" x14ac:dyDescent="0.3">
      <c r="D3638" s="83"/>
    </row>
    <row r="3639" spans="4:4" x14ac:dyDescent="0.3">
      <c r="D3639" s="83"/>
    </row>
    <row r="3640" spans="4:4" x14ac:dyDescent="0.3">
      <c r="D3640" s="83"/>
    </row>
    <row r="3641" spans="4:4" x14ac:dyDescent="0.3">
      <c r="D3641" s="83"/>
    </row>
    <row r="3642" spans="4:4" x14ac:dyDescent="0.3">
      <c r="D3642" s="83"/>
    </row>
    <row r="3643" spans="4:4" x14ac:dyDescent="0.3">
      <c r="D3643" s="83"/>
    </row>
    <row r="3644" spans="4:4" x14ac:dyDescent="0.3">
      <c r="D3644" s="83"/>
    </row>
    <row r="3645" spans="4:4" x14ac:dyDescent="0.3">
      <c r="D3645" s="83"/>
    </row>
    <row r="3646" spans="4:4" x14ac:dyDescent="0.3">
      <c r="D3646" s="83"/>
    </row>
    <row r="3647" spans="4:4" x14ac:dyDescent="0.3">
      <c r="D3647" s="83"/>
    </row>
    <row r="3648" spans="4:4" x14ac:dyDescent="0.3">
      <c r="D3648" s="83"/>
    </row>
    <row r="3649" spans="4:4" x14ac:dyDescent="0.3">
      <c r="D3649" s="83"/>
    </row>
    <row r="3650" spans="4:4" x14ac:dyDescent="0.3">
      <c r="D3650" s="83"/>
    </row>
    <row r="3651" spans="4:4" x14ac:dyDescent="0.3">
      <c r="D3651" s="83"/>
    </row>
    <row r="3652" spans="4:4" x14ac:dyDescent="0.3">
      <c r="D3652" s="83"/>
    </row>
    <row r="3653" spans="4:4" x14ac:dyDescent="0.3">
      <c r="D3653" s="83"/>
    </row>
    <row r="3654" spans="4:4" x14ac:dyDescent="0.3">
      <c r="D3654" s="83"/>
    </row>
    <row r="3655" spans="4:4" x14ac:dyDescent="0.3">
      <c r="D3655" s="83"/>
    </row>
    <row r="3656" spans="4:4" x14ac:dyDescent="0.3">
      <c r="D3656" s="83"/>
    </row>
    <row r="3657" spans="4:4" x14ac:dyDescent="0.3">
      <c r="D3657" s="83"/>
    </row>
    <row r="3658" spans="4:4" x14ac:dyDescent="0.3">
      <c r="D3658" s="83"/>
    </row>
    <row r="3659" spans="4:4" x14ac:dyDescent="0.3">
      <c r="D3659" s="83"/>
    </row>
    <row r="3660" spans="4:4" x14ac:dyDescent="0.3">
      <c r="D3660" s="83"/>
    </row>
    <row r="3661" spans="4:4" x14ac:dyDescent="0.3">
      <c r="D3661" s="83"/>
    </row>
    <row r="3662" spans="4:4" x14ac:dyDescent="0.3">
      <c r="D3662" s="83"/>
    </row>
    <row r="3663" spans="4:4" x14ac:dyDescent="0.3">
      <c r="D3663" s="83"/>
    </row>
    <row r="3664" spans="4:4" x14ac:dyDescent="0.3">
      <c r="D3664" s="83"/>
    </row>
    <row r="3665" spans="4:4" x14ac:dyDescent="0.3">
      <c r="D3665" s="83"/>
    </row>
    <row r="3666" spans="4:4" x14ac:dyDescent="0.3">
      <c r="D3666" s="83"/>
    </row>
    <row r="3667" spans="4:4" x14ac:dyDescent="0.3">
      <c r="D3667" s="83"/>
    </row>
    <row r="3668" spans="4:4" x14ac:dyDescent="0.3">
      <c r="D3668" s="83"/>
    </row>
    <row r="3669" spans="4:4" x14ac:dyDescent="0.3">
      <c r="D3669" s="83"/>
    </row>
    <row r="3670" spans="4:4" x14ac:dyDescent="0.3">
      <c r="D3670" s="83"/>
    </row>
    <row r="3671" spans="4:4" x14ac:dyDescent="0.3">
      <c r="D3671" s="83"/>
    </row>
    <row r="3672" spans="4:4" x14ac:dyDescent="0.3">
      <c r="D3672" s="83"/>
    </row>
    <row r="3673" spans="4:4" x14ac:dyDescent="0.3">
      <c r="D3673" s="83"/>
    </row>
    <row r="3674" spans="4:4" x14ac:dyDescent="0.3">
      <c r="D3674" s="83"/>
    </row>
    <row r="3675" spans="4:4" x14ac:dyDescent="0.3">
      <c r="D3675" s="83"/>
    </row>
    <row r="3676" spans="4:4" x14ac:dyDescent="0.3">
      <c r="D3676" s="83"/>
    </row>
    <row r="3677" spans="4:4" x14ac:dyDescent="0.3">
      <c r="D3677" s="83"/>
    </row>
    <row r="3678" spans="4:4" x14ac:dyDescent="0.3">
      <c r="D3678" s="83"/>
    </row>
    <row r="3679" spans="4:4" x14ac:dyDescent="0.3">
      <c r="D3679" s="83"/>
    </row>
    <row r="3680" spans="4:4" x14ac:dyDescent="0.3">
      <c r="D3680" s="83"/>
    </row>
    <row r="3681" spans="4:4" x14ac:dyDescent="0.3">
      <c r="D3681" s="83"/>
    </row>
    <row r="3682" spans="4:4" x14ac:dyDescent="0.3">
      <c r="D3682" s="83"/>
    </row>
    <row r="3683" spans="4:4" x14ac:dyDescent="0.3">
      <c r="D3683" s="83"/>
    </row>
    <row r="3684" spans="4:4" x14ac:dyDescent="0.3">
      <c r="D3684" s="83"/>
    </row>
    <row r="3685" spans="4:4" x14ac:dyDescent="0.3">
      <c r="D3685" s="83"/>
    </row>
    <row r="3686" spans="4:4" x14ac:dyDescent="0.3">
      <c r="D3686" s="83"/>
    </row>
    <row r="3687" spans="4:4" x14ac:dyDescent="0.3">
      <c r="D3687" s="83"/>
    </row>
    <row r="3688" spans="4:4" x14ac:dyDescent="0.3">
      <c r="D3688" s="83"/>
    </row>
    <row r="3689" spans="4:4" x14ac:dyDescent="0.3">
      <c r="D3689" s="83"/>
    </row>
    <row r="3690" spans="4:4" x14ac:dyDescent="0.3">
      <c r="D3690" s="83"/>
    </row>
    <row r="3691" spans="4:4" x14ac:dyDescent="0.3">
      <c r="D3691" s="83"/>
    </row>
    <row r="3692" spans="4:4" x14ac:dyDescent="0.3">
      <c r="D3692" s="83"/>
    </row>
    <row r="3693" spans="4:4" x14ac:dyDescent="0.3">
      <c r="D3693" s="83"/>
    </row>
    <row r="3694" spans="4:4" x14ac:dyDescent="0.3">
      <c r="D3694" s="83"/>
    </row>
    <row r="3695" spans="4:4" x14ac:dyDescent="0.3">
      <c r="D3695" s="83"/>
    </row>
    <row r="3696" spans="4:4" x14ac:dyDescent="0.3">
      <c r="D3696" s="83"/>
    </row>
    <row r="3697" spans="4:4" x14ac:dyDescent="0.3">
      <c r="D3697" s="83"/>
    </row>
    <row r="3698" spans="4:4" x14ac:dyDescent="0.3">
      <c r="D3698" s="83"/>
    </row>
    <row r="3699" spans="4:4" x14ac:dyDescent="0.3">
      <c r="D3699" s="83"/>
    </row>
    <row r="3700" spans="4:4" x14ac:dyDescent="0.3">
      <c r="D3700" s="83"/>
    </row>
    <row r="3701" spans="4:4" x14ac:dyDescent="0.3">
      <c r="D3701" s="83"/>
    </row>
    <row r="3702" spans="4:4" x14ac:dyDescent="0.3">
      <c r="D3702" s="83"/>
    </row>
    <row r="3703" spans="4:4" x14ac:dyDescent="0.3">
      <c r="D3703" s="83"/>
    </row>
    <row r="3704" spans="4:4" x14ac:dyDescent="0.3">
      <c r="D3704" s="83"/>
    </row>
    <row r="3705" spans="4:4" x14ac:dyDescent="0.3">
      <c r="D3705" s="83"/>
    </row>
    <row r="3706" spans="4:4" x14ac:dyDescent="0.3">
      <c r="D3706" s="83"/>
    </row>
    <row r="3707" spans="4:4" x14ac:dyDescent="0.3">
      <c r="D3707" s="83"/>
    </row>
    <row r="3708" spans="4:4" x14ac:dyDescent="0.3">
      <c r="D3708" s="83"/>
    </row>
    <row r="3709" spans="4:4" x14ac:dyDescent="0.3">
      <c r="D3709" s="83"/>
    </row>
    <row r="3710" spans="4:4" x14ac:dyDescent="0.3">
      <c r="D3710" s="83"/>
    </row>
    <row r="3711" spans="4:4" x14ac:dyDescent="0.3">
      <c r="D3711" s="83"/>
    </row>
    <row r="3712" spans="4:4" x14ac:dyDescent="0.3">
      <c r="D3712" s="83"/>
    </row>
    <row r="3713" spans="4:4" x14ac:dyDescent="0.3">
      <c r="D3713" s="83"/>
    </row>
    <row r="3714" spans="4:4" x14ac:dyDescent="0.3">
      <c r="D3714" s="83"/>
    </row>
    <row r="3715" spans="4:4" x14ac:dyDescent="0.3">
      <c r="D3715" s="83"/>
    </row>
    <row r="3716" spans="4:4" x14ac:dyDescent="0.3">
      <c r="D3716" s="83"/>
    </row>
    <row r="3717" spans="4:4" x14ac:dyDescent="0.3">
      <c r="D3717" s="83"/>
    </row>
    <row r="3718" spans="4:4" x14ac:dyDescent="0.3">
      <c r="D3718" s="83"/>
    </row>
    <row r="3719" spans="4:4" x14ac:dyDescent="0.3">
      <c r="D3719" s="83"/>
    </row>
    <row r="3720" spans="4:4" x14ac:dyDescent="0.3">
      <c r="D3720" s="83"/>
    </row>
    <row r="3721" spans="4:4" x14ac:dyDescent="0.3">
      <c r="D3721" s="83"/>
    </row>
    <row r="3722" spans="4:4" x14ac:dyDescent="0.3">
      <c r="D3722" s="83"/>
    </row>
    <row r="3723" spans="4:4" x14ac:dyDescent="0.3">
      <c r="D3723" s="83"/>
    </row>
    <row r="3724" spans="4:4" x14ac:dyDescent="0.3">
      <c r="D3724" s="83"/>
    </row>
    <row r="3725" spans="4:4" x14ac:dyDescent="0.3">
      <c r="D3725" s="83"/>
    </row>
    <row r="3726" spans="4:4" x14ac:dyDescent="0.3">
      <c r="D3726" s="83"/>
    </row>
    <row r="3727" spans="4:4" x14ac:dyDescent="0.3">
      <c r="D3727" s="83"/>
    </row>
    <row r="3728" spans="4:4" x14ac:dyDescent="0.3">
      <c r="D3728" s="83"/>
    </row>
    <row r="3729" spans="4:4" x14ac:dyDescent="0.3">
      <c r="D3729" s="83"/>
    </row>
    <row r="3730" spans="4:4" x14ac:dyDescent="0.3">
      <c r="D3730" s="83"/>
    </row>
    <row r="3731" spans="4:4" x14ac:dyDescent="0.3">
      <c r="D3731" s="83"/>
    </row>
    <row r="3732" spans="4:4" x14ac:dyDescent="0.3">
      <c r="D3732" s="83"/>
    </row>
    <row r="3733" spans="4:4" x14ac:dyDescent="0.3">
      <c r="D3733" s="83"/>
    </row>
    <row r="3734" spans="4:4" x14ac:dyDescent="0.3">
      <c r="D3734" s="83"/>
    </row>
    <row r="3735" spans="4:4" x14ac:dyDescent="0.3">
      <c r="D3735" s="83"/>
    </row>
    <row r="3736" spans="4:4" x14ac:dyDescent="0.3">
      <c r="D3736" s="83"/>
    </row>
    <row r="3737" spans="4:4" x14ac:dyDescent="0.3">
      <c r="D3737" s="83"/>
    </row>
    <row r="3738" spans="4:4" x14ac:dyDescent="0.3">
      <c r="D3738" s="83"/>
    </row>
    <row r="3739" spans="4:4" x14ac:dyDescent="0.3">
      <c r="D3739" s="83"/>
    </row>
    <row r="3740" spans="4:4" x14ac:dyDescent="0.3">
      <c r="D3740" s="83"/>
    </row>
    <row r="3741" spans="4:4" x14ac:dyDescent="0.3">
      <c r="D3741" s="83"/>
    </row>
    <row r="3742" spans="4:4" x14ac:dyDescent="0.3">
      <c r="D3742" s="83"/>
    </row>
    <row r="3743" spans="4:4" x14ac:dyDescent="0.3">
      <c r="D3743" s="83"/>
    </row>
    <row r="3744" spans="4:4" x14ac:dyDescent="0.3">
      <c r="D3744" s="83"/>
    </row>
    <row r="3745" spans="4:4" x14ac:dyDescent="0.3">
      <c r="D3745" s="83"/>
    </row>
    <row r="3746" spans="4:4" x14ac:dyDescent="0.3">
      <c r="D3746" s="83"/>
    </row>
    <row r="3747" spans="4:4" x14ac:dyDescent="0.3">
      <c r="D3747" s="83"/>
    </row>
    <row r="3748" spans="4:4" x14ac:dyDescent="0.3">
      <c r="D3748" s="83"/>
    </row>
    <row r="3749" spans="4:4" x14ac:dyDescent="0.3">
      <c r="D3749" s="83"/>
    </row>
    <row r="3750" spans="4:4" x14ac:dyDescent="0.3">
      <c r="D3750" s="83"/>
    </row>
    <row r="3751" spans="4:4" x14ac:dyDescent="0.3">
      <c r="D3751" s="83"/>
    </row>
    <row r="3752" spans="4:4" x14ac:dyDescent="0.3">
      <c r="D3752" s="83"/>
    </row>
    <row r="3753" spans="4:4" x14ac:dyDescent="0.3">
      <c r="D3753" s="83"/>
    </row>
    <row r="3754" spans="4:4" x14ac:dyDescent="0.3">
      <c r="D3754" s="83"/>
    </row>
    <row r="3755" spans="4:4" x14ac:dyDescent="0.3">
      <c r="D3755" s="83"/>
    </row>
    <row r="3756" spans="4:4" x14ac:dyDescent="0.3">
      <c r="D3756" s="83"/>
    </row>
    <row r="3757" spans="4:4" x14ac:dyDescent="0.3">
      <c r="D3757" s="83"/>
    </row>
    <row r="3758" spans="4:4" x14ac:dyDescent="0.3">
      <c r="D3758" s="83"/>
    </row>
    <row r="3759" spans="4:4" x14ac:dyDescent="0.3">
      <c r="D3759" s="83"/>
    </row>
    <row r="3760" spans="4:4" x14ac:dyDescent="0.3">
      <c r="D3760" s="83"/>
    </row>
    <row r="3761" spans="4:4" x14ac:dyDescent="0.3">
      <c r="D3761" s="83"/>
    </row>
    <row r="3762" spans="4:4" x14ac:dyDescent="0.3">
      <c r="D3762" s="83"/>
    </row>
    <row r="3763" spans="4:4" x14ac:dyDescent="0.3">
      <c r="D3763" s="83"/>
    </row>
    <row r="3764" spans="4:4" x14ac:dyDescent="0.3">
      <c r="D3764" s="83"/>
    </row>
    <row r="3765" spans="4:4" x14ac:dyDescent="0.3">
      <c r="D3765" s="83"/>
    </row>
    <row r="3766" spans="4:4" x14ac:dyDescent="0.3">
      <c r="D3766" s="83"/>
    </row>
    <row r="3767" spans="4:4" x14ac:dyDescent="0.3">
      <c r="D3767" s="83"/>
    </row>
    <row r="3768" spans="4:4" x14ac:dyDescent="0.3">
      <c r="D3768" s="83"/>
    </row>
    <row r="3769" spans="4:4" x14ac:dyDescent="0.3">
      <c r="D3769" s="83"/>
    </row>
    <row r="3770" spans="4:4" x14ac:dyDescent="0.3">
      <c r="D3770" s="83"/>
    </row>
    <row r="3771" spans="4:4" x14ac:dyDescent="0.3">
      <c r="D3771" s="83"/>
    </row>
    <row r="3772" spans="4:4" x14ac:dyDescent="0.3">
      <c r="D3772" s="83"/>
    </row>
    <row r="3773" spans="4:4" x14ac:dyDescent="0.3">
      <c r="D3773" s="83"/>
    </row>
    <row r="3774" spans="4:4" x14ac:dyDescent="0.3">
      <c r="D3774" s="83"/>
    </row>
    <row r="3775" spans="4:4" x14ac:dyDescent="0.3">
      <c r="D3775" s="83"/>
    </row>
    <row r="3776" spans="4:4" x14ac:dyDescent="0.3">
      <c r="D3776" s="83"/>
    </row>
    <row r="3777" spans="4:4" x14ac:dyDescent="0.3">
      <c r="D3777" s="83"/>
    </row>
    <row r="3778" spans="4:4" x14ac:dyDescent="0.3">
      <c r="D3778" s="83"/>
    </row>
    <row r="3779" spans="4:4" x14ac:dyDescent="0.3">
      <c r="D3779" s="83"/>
    </row>
    <row r="3780" spans="4:4" x14ac:dyDescent="0.3">
      <c r="D3780" s="83"/>
    </row>
    <row r="3781" spans="4:4" x14ac:dyDescent="0.3">
      <c r="D3781" s="83"/>
    </row>
    <row r="3782" spans="4:4" x14ac:dyDescent="0.3">
      <c r="D3782" s="83"/>
    </row>
    <row r="3783" spans="4:4" x14ac:dyDescent="0.3">
      <c r="D3783" s="83"/>
    </row>
    <row r="3784" spans="4:4" x14ac:dyDescent="0.3">
      <c r="D3784" s="83"/>
    </row>
    <row r="3785" spans="4:4" x14ac:dyDescent="0.3">
      <c r="D3785" s="83"/>
    </row>
    <row r="3786" spans="4:4" x14ac:dyDescent="0.3">
      <c r="D3786" s="83"/>
    </row>
    <row r="3787" spans="4:4" x14ac:dyDescent="0.3">
      <c r="D3787" s="83"/>
    </row>
    <row r="3788" spans="4:4" x14ac:dyDescent="0.3">
      <c r="D3788" s="83"/>
    </row>
    <row r="3789" spans="4:4" x14ac:dyDescent="0.3">
      <c r="D3789" s="83"/>
    </row>
    <row r="3790" spans="4:4" x14ac:dyDescent="0.3">
      <c r="D3790" s="83"/>
    </row>
    <row r="3791" spans="4:4" x14ac:dyDescent="0.3">
      <c r="D3791" s="83"/>
    </row>
    <row r="3792" spans="4:4" x14ac:dyDescent="0.3">
      <c r="D3792" s="83"/>
    </row>
    <row r="3793" spans="4:4" x14ac:dyDescent="0.3">
      <c r="D3793" s="83"/>
    </row>
    <row r="3794" spans="4:4" x14ac:dyDescent="0.3">
      <c r="D3794" s="83"/>
    </row>
    <row r="3795" spans="4:4" x14ac:dyDescent="0.3">
      <c r="D3795" s="83"/>
    </row>
    <row r="3796" spans="4:4" x14ac:dyDescent="0.3">
      <c r="D3796" s="83"/>
    </row>
    <row r="3797" spans="4:4" x14ac:dyDescent="0.3">
      <c r="D3797" s="83"/>
    </row>
    <row r="3798" spans="4:4" x14ac:dyDescent="0.3">
      <c r="D3798" s="83"/>
    </row>
    <row r="3799" spans="4:4" x14ac:dyDescent="0.3">
      <c r="D3799" s="83"/>
    </row>
    <row r="3800" spans="4:4" x14ac:dyDescent="0.3">
      <c r="D3800" s="83"/>
    </row>
    <row r="3801" spans="4:4" x14ac:dyDescent="0.3">
      <c r="D3801" s="83"/>
    </row>
    <row r="3802" spans="4:4" x14ac:dyDescent="0.3">
      <c r="D3802" s="83"/>
    </row>
    <row r="3803" spans="4:4" x14ac:dyDescent="0.3">
      <c r="D3803" s="83"/>
    </row>
    <row r="3804" spans="4:4" x14ac:dyDescent="0.3">
      <c r="D3804" s="83"/>
    </row>
    <row r="3805" spans="4:4" x14ac:dyDescent="0.3">
      <c r="D3805" s="83"/>
    </row>
    <row r="3806" spans="4:4" x14ac:dyDescent="0.3">
      <c r="D3806" s="83"/>
    </row>
    <row r="3807" spans="4:4" x14ac:dyDescent="0.3">
      <c r="D3807" s="83"/>
    </row>
    <row r="3808" spans="4:4" x14ac:dyDescent="0.3">
      <c r="D3808" s="83"/>
    </row>
    <row r="3809" spans="4:4" x14ac:dyDescent="0.3">
      <c r="D3809" s="83"/>
    </row>
    <row r="3810" spans="4:4" x14ac:dyDescent="0.3">
      <c r="D3810" s="83"/>
    </row>
    <row r="3811" spans="4:4" x14ac:dyDescent="0.3">
      <c r="D3811" s="83"/>
    </row>
    <row r="3812" spans="4:4" x14ac:dyDescent="0.3">
      <c r="D3812" s="83"/>
    </row>
    <row r="3813" spans="4:4" x14ac:dyDescent="0.3">
      <c r="D3813" s="83"/>
    </row>
    <row r="3814" spans="4:4" x14ac:dyDescent="0.3">
      <c r="D3814" s="83"/>
    </row>
    <row r="3815" spans="4:4" x14ac:dyDescent="0.3">
      <c r="D3815" s="83"/>
    </row>
    <row r="3816" spans="4:4" x14ac:dyDescent="0.3">
      <c r="D3816" s="83"/>
    </row>
    <row r="3817" spans="4:4" x14ac:dyDescent="0.3">
      <c r="D3817" s="83"/>
    </row>
    <row r="3818" spans="4:4" x14ac:dyDescent="0.3">
      <c r="D3818" s="83"/>
    </row>
    <row r="3819" spans="4:4" x14ac:dyDescent="0.3">
      <c r="D3819" s="83"/>
    </row>
    <row r="3820" spans="4:4" x14ac:dyDescent="0.3">
      <c r="D3820" s="83"/>
    </row>
    <row r="3821" spans="4:4" x14ac:dyDescent="0.3">
      <c r="D3821" s="83"/>
    </row>
    <row r="3822" spans="4:4" x14ac:dyDescent="0.3">
      <c r="D3822" s="83"/>
    </row>
    <row r="3823" spans="4:4" x14ac:dyDescent="0.3">
      <c r="D3823" s="83"/>
    </row>
    <row r="3824" spans="4:4" x14ac:dyDescent="0.3">
      <c r="D3824" s="83"/>
    </row>
    <row r="3825" spans="4:4" x14ac:dyDescent="0.3">
      <c r="D3825" s="83"/>
    </row>
    <row r="3826" spans="4:4" x14ac:dyDescent="0.3">
      <c r="D3826" s="83"/>
    </row>
    <row r="3827" spans="4:4" x14ac:dyDescent="0.3">
      <c r="D3827" s="83"/>
    </row>
    <row r="3828" spans="4:4" x14ac:dyDescent="0.3">
      <c r="D3828" s="83"/>
    </row>
    <row r="3829" spans="4:4" x14ac:dyDescent="0.3">
      <c r="D3829" s="83"/>
    </row>
    <row r="3830" spans="4:4" x14ac:dyDescent="0.3">
      <c r="D3830" s="83"/>
    </row>
    <row r="3831" spans="4:4" x14ac:dyDescent="0.3">
      <c r="D3831" s="83"/>
    </row>
    <row r="3832" spans="4:4" x14ac:dyDescent="0.3">
      <c r="D3832" s="83"/>
    </row>
    <row r="3833" spans="4:4" x14ac:dyDescent="0.3">
      <c r="D3833" s="83"/>
    </row>
    <row r="3834" spans="4:4" x14ac:dyDescent="0.3">
      <c r="D3834" s="83"/>
    </row>
    <row r="3835" spans="4:4" x14ac:dyDescent="0.3">
      <c r="D3835" s="83"/>
    </row>
    <row r="3836" spans="4:4" x14ac:dyDescent="0.3">
      <c r="D3836" s="83"/>
    </row>
    <row r="3837" spans="4:4" x14ac:dyDescent="0.3">
      <c r="D3837" s="83"/>
    </row>
    <row r="3838" spans="4:4" x14ac:dyDescent="0.3">
      <c r="D3838" s="83"/>
    </row>
    <row r="3839" spans="4:4" x14ac:dyDescent="0.3">
      <c r="D3839" s="83"/>
    </row>
    <row r="3840" spans="4:4" x14ac:dyDescent="0.3">
      <c r="D3840" s="83"/>
    </row>
    <row r="3841" spans="4:4" x14ac:dyDescent="0.3">
      <c r="D3841" s="83"/>
    </row>
    <row r="3842" spans="4:4" x14ac:dyDescent="0.3">
      <c r="D3842" s="83"/>
    </row>
    <row r="3843" spans="4:4" x14ac:dyDescent="0.3">
      <c r="D3843" s="83"/>
    </row>
    <row r="3844" spans="4:4" x14ac:dyDescent="0.3">
      <c r="D3844" s="83"/>
    </row>
    <row r="3845" spans="4:4" x14ac:dyDescent="0.3">
      <c r="D3845" s="83"/>
    </row>
    <row r="3846" spans="4:4" x14ac:dyDescent="0.3">
      <c r="D3846" s="83"/>
    </row>
    <row r="3847" spans="4:4" x14ac:dyDescent="0.3">
      <c r="D3847" s="83"/>
    </row>
    <row r="3848" spans="4:4" x14ac:dyDescent="0.3">
      <c r="D3848" s="83"/>
    </row>
    <row r="3849" spans="4:4" x14ac:dyDescent="0.3">
      <c r="D3849" s="83"/>
    </row>
    <row r="3850" spans="4:4" x14ac:dyDescent="0.3">
      <c r="D3850" s="83"/>
    </row>
    <row r="3851" spans="4:4" x14ac:dyDescent="0.3">
      <c r="D3851" s="83"/>
    </row>
    <row r="3852" spans="4:4" x14ac:dyDescent="0.3">
      <c r="D3852" s="83"/>
    </row>
    <row r="3853" spans="4:4" x14ac:dyDescent="0.3">
      <c r="D3853" s="83"/>
    </row>
    <row r="3854" spans="4:4" x14ac:dyDescent="0.3">
      <c r="D3854" s="83"/>
    </row>
    <row r="3855" spans="4:4" x14ac:dyDescent="0.3">
      <c r="D3855" s="83"/>
    </row>
    <row r="3856" spans="4:4" x14ac:dyDescent="0.3">
      <c r="D3856" s="83"/>
    </row>
    <row r="3857" spans="4:4" x14ac:dyDescent="0.3">
      <c r="D3857" s="83"/>
    </row>
    <row r="3858" spans="4:4" x14ac:dyDescent="0.3">
      <c r="D3858" s="83"/>
    </row>
    <row r="3859" spans="4:4" x14ac:dyDescent="0.3">
      <c r="D3859" s="83"/>
    </row>
    <row r="3860" spans="4:4" x14ac:dyDescent="0.3">
      <c r="D3860" s="83"/>
    </row>
    <row r="3861" spans="4:4" x14ac:dyDescent="0.3">
      <c r="D3861" s="83"/>
    </row>
    <row r="3862" spans="4:4" x14ac:dyDescent="0.3">
      <c r="D3862" s="83"/>
    </row>
    <row r="3863" spans="4:4" x14ac:dyDescent="0.3">
      <c r="D3863" s="83"/>
    </row>
    <row r="3864" spans="4:4" x14ac:dyDescent="0.3">
      <c r="D3864" s="83"/>
    </row>
    <row r="3865" spans="4:4" x14ac:dyDescent="0.3">
      <c r="D3865" s="83"/>
    </row>
    <row r="3866" spans="4:4" x14ac:dyDescent="0.3">
      <c r="D3866" s="83"/>
    </row>
    <row r="3867" spans="4:4" x14ac:dyDescent="0.3">
      <c r="D3867" s="83"/>
    </row>
    <row r="3868" spans="4:4" x14ac:dyDescent="0.3">
      <c r="D3868" s="83"/>
    </row>
    <row r="3869" spans="4:4" x14ac:dyDescent="0.3">
      <c r="D3869" s="83"/>
    </row>
    <row r="3870" spans="4:4" x14ac:dyDescent="0.3">
      <c r="D3870" s="83"/>
    </row>
    <row r="3871" spans="4:4" x14ac:dyDescent="0.3">
      <c r="D3871" s="83"/>
    </row>
    <row r="3872" spans="4:4" x14ac:dyDescent="0.3">
      <c r="D3872" s="83"/>
    </row>
    <row r="3873" spans="4:4" x14ac:dyDescent="0.3">
      <c r="D3873" s="83"/>
    </row>
    <row r="3874" spans="4:4" x14ac:dyDescent="0.3">
      <c r="D3874" s="83"/>
    </row>
    <row r="3875" spans="4:4" x14ac:dyDescent="0.3">
      <c r="D3875" s="83"/>
    </row>
    <row r="3876" spans="4:4" x14ac:dyDescent="0.3">
      <c r="D3876" s="83"/>
    </row>
    <row r="3877" spans="4:4" x14ac:dyDescent="0.3">
      <c r="D3877" s="83"/>
    </row>
    <row r="3878" spans="4:4" x14ac:dyDescent="0.3">
      <c r="D3878" s="83"/>
    </row>
    <row r="3879" spans="4:4" x14ac:dyDescent="0.3">
      <c r="D3879" s="83"/>
    </row>
    <row r="3880" spans="4:4" x14ac:dyDescent="0.3">
      <c r="D3880" s="83"/>
    </row>
    <row r="3881" spans="4:4" x14ac:dyDescent="0.3">
      <c r="D3881" s="83"/>
    </row>
    <row r="3882" spans="4:4" x14ac:dyDescent="0.3">
      <c r="D3882" s="83"/>
    </row>
    <row r="3883" spans="4:4" x14ac:dyDescent="0.3">
      <c r="D3883" s="83"/>
    </row>
    <row r="3884" spans="4:4" x14ac:dyDescent="0.3">
      <c r="D3884" s="83"/>
    </row>
    <row r="3885" spans="4:4" x14ac:dyDescent="0.3">
      <c r="D3885" s="83"/>
    </row>
    <row r="3886" spans="4:4" x14ac:dyDescent="0.3">
      <c r="D3886" s="83"/>
    </row>
    <row r="3887" spans="4:4" x14ac:dyDescent="0.3">
      <c r="D3887" s="83"/>
    </row>
    <row r="3888" spans="4:4" x14ac:dyDescent="0.3">
      <c r="D3888" s="83"/>
    </row>
    <row r="3889" spans="4:4" x14ac:dyDescent="0.3">
      <c r="D3889" s="83"/>
    </row>
    <row r="3890" spans="4:4" x14ac:dyDescent="0.3">
      <c r="D3890" s="83"/>
    </row>
    <row r="3891" spans="4:4" x14ac:dyDescent="0.3">
      <c r="D3891" s="83"/>
    </row>
    <row r="3892" spans="4:4" x14ac:dyDescent="0.3">
      <c r="D3892" s="83"/>
    </row>
    <row r="3893" spans="4:4" x14ac:dyDescent="0.3">
      <c r="D3893" s="83"/>
    </row>
    <row r="3894" spans="4:4" x14ac:dyDescent="0.3">
      <c r="D3894" s="83"/>
    </row>
    <row r="3895" spans="4:4" x14ac:dyDescent="0.3">
      <c r="D3895" s="83"/>
    </row>
    <row r="3896" spans="4:4" x14ac:dyDescent="0.3">
      <c r="D3896" s="83"/>
    </row>
    <row r="3897" spans="4:4" x14ac:dyDescent="0.3">
      <c r="D3897" s="83"/>
    </row>
    <row r="3898" spans="4:4" x14ac:dyDescent="0.3">
      <c r="D3898" s="83"/>
    </row>
    <row r="3899" spans="4:4" x14ac:dyDescent="0.3">
      <c r="D3899" s="83"/>
    </row>
    <row r="3900" spans="4:4" x14ac:dyDescent="0.3">
      <c r="D3900" s="83"/>
    </row>
    <row r="3901" spans="4:4" x14ac:dyDescent="0.3">
      <c r="D3901" s="83"/>
    </row>
    <row r="3902" spans="4:4" x14ac:dyDescent="0.3">
      <c r="D3902" s="83"/>
    </row>
    <row r="3903" spans="4:4" x14ac:dyDescent="0.3">
      <c r="D3903" s="83"/>
    </row>
    <row r="3904" spans="4:4" x14ac:dyDescent="0.3">
      <c r="D3904" s="83"/>
    </row>
    <row r="3905" spans="4:4" x14ac:dyDescent="0.3">
      <c r="D3905" s="83"/>
    </row>
    <row r="3906" spans="4:4" x14ac:dyDescent="0.3">
      <c r="D3906" s="83"/>
    </row>
    <row r="3907" spans="4:4" x14ac:dyDescent="0.3">
      <c r="D3907" s="83"/>
    </row>
    <row r="3908" spans="4:4" x14ac:dyDescent="0.3">
      <c r="D3908" s="83"/>
    </row>
    <row r="3909" spans="4:4" x14ac:dyDescent="0.3">
      <c r="D3909" s="83"/>
    </row>
    <row r="3910" spans="4:4" x14ac:dyDescent="0.3">
      <c r="D3910" s="83"/>
    </row>
    <row r="3911" spans="4:4" x14ac:dyDescent="0.3">
      <c r="D3911" s="83"/>
    </row>
    <row r="3912" spans="4:4" x14ac:dyDescent="0.3">
      <c r="D3912" s="83"/>
    </row>
    <row r="3913" spans="4:4" x14ac:dyDescent="0.3">
      <c r="D3913" s="83"/>
    </row>
    <row r="3914" spans="4:4" x14ac:dyDescent="0.3">
      <c r="D3914" s="83"/>
    </row>
    <row r="3915" spans="4:4" x14ac:dyDescent="0.3">
      <c r="D3915" s="83"/>
    </row>
    <row r="3916" spans="4:4" x14ac:dyDescent="0.3">
      <c r="D3916" s="83"/>
    </row>
    <row r="3917" spans="4:4" x14ac:dyDescent="0.3">
      <c r="D3917" s="83"/>
    </row>
    <row r="3918" spans="4:4" x14ac:dyDescent="0.3">
      <c r="D3918" s="83"/>
    </row>
    <row r="3919" spans="4:4" x14ac:dyDescent="0.3">
      <c r="D3919" s="83"/>
    </row>
    <row r="3920" spans="4:4" x14ac:dyDescent="0.3">
      <c r="D3920" s="83"/>
    </row>
    <row r="3921" spans="4:4" x14ac:dyDescent="0.3">
      <c r="D3921" s="83"/>
    </row>
    <row r="3922" spans="4:4" x14ac:dyDescent="0.3">
      <c r="D3922" s="83"/>
    </row>
    <row r="3923" spans="4:4" x14ac:dyDescent="0.3">
      <c r="D3923" s="83"/>
    </row>
    <row r="3924" spans="4:4" x14ac:dyDescent="0.3">
      <c r="D3924" s="83"/>
    </row>
    <row r="3925" spans="4:4" x14ac:dyDescent="0.3">
      <c r="D3925" s="83"/>
    </row>
    <row r="3926" spans="4:4" x14ac:dyDescent="0.3">
      <c r="D3926" s="83"/>
    </row>
    <row r="3927" spans="4:4" x14ac:dyDescent="0.3">
      <c r="D3927" s="83"/>
    </row>
    <row r="3928" spans="4:4" x14ac:dyDescent="0.3">
      <c r="D3928" s="83"/>
    </row>
    <row r="3929" spans="4:4" x14ac:dyDescent="0.3">
      <c r="D3929" s="83"/>
    </row>
    <row r="3930" spans="4:4" x14ac:dyDescent="0.3">
      <c r="D3930" s="83"/>
    </row>
    <row r="3931" spans="4:4" x14ac:dyDescent="0.3">
      <c r="D3931" s="83"/>
    </row>
    <row r="3932" spans="4:4" x14ac:dyDescent="0.3">
      <c r="D3932" s="83"/>
    </row>
    <row r="3933" spans="4:4" x14ac:dyDescent="0.3">
      <c r="D3933" s="83"/>
    </row>
    <row r="3934" spans="4:4" x14ac:dyDescent="0.3">
      <c r="D3934" s="83"/>
    </row>
    <row r="3935" spans="4:4" x14ac:dyDescent="0.3">
      <c r="D3935" s="83"/>
    </row>
    <row r="3936" spans="4:4" x14ac:dyDescent="0.3">
      <c r="D3936" s="83"/>
    </row>
    <row r="3937" spans="4:4" x14ac:dyDescent="0.3">
      <c r="D3937" s="83"/>
    </row>
    <row r="3938" spans="4:4" x14ac:dyDescent="0.3">
      <c r="D3938" s="83"/>
    </row>
    <row r="3939" spans="4:4" x14ac:dyDescent="0.3">
      <c r="D3939" s="83"/>
    </row>
    <row r="3940" spans="4:4" x14ac:dyDescent="0.3">
      <c r="D3940" s="83"/>
    </row>
    <row r="3941" spans="4:4" x14ac:dyDescent="0.3">
      <c r="D3941" s="83"/>
    </row>
    <row r="3942" spans="4:4" x14ac:dyDescent="0.3">
      <c r="D3942" s="83"/>
    </row>
    <row r="3943" spans="4:4" x14ac:dyDescent="0.3">
      <c r="D3943" s="83"/>
    </row>
    <row r="3944" spans="4:4" x14ac:dyDescent="0.3">
      <c r="D3944" s="83"/>
    </row>
    <row r="3945" spans="4:4" x14ac:dyDescent="0.3">
      <c r="D3945" s="83"/>
    </row>
    <row r="3946" spans="4:4" x14ac:dyDescent="0.3">
      <c r="D3946" s="83"/>
    </row>
    <row r="3947" spans="4:4" x14ac:dyDescent="0.3">
      <c r="D3947" s="83"/>
    </row>
    <row r="3948" spans="4:4" x14ac:dyDescent="0.3">
      <c r="D3948" s="83"/>
    </row>
    <row r="3949" spans="4:4" x14ac:dyDescent="0.3">
      <c r="D3949" s="83"/>
    </row>
    <row r="3950" spans="4:4" x14ac:dyDescent="0.3">
      <c r="D3950" s="83"/>
    </row>
    <row r="3951" spans="4:4" x14ac:dyDescent="0.3">
      <c r="D3951" s="83"/>
    </row>
    <row r="3952" spans="4:4" x14ac:dyDescent="0.3">
      <c r="D3952" s="83"/>
    </row>
    <row r="3953" spans="4:4" x14ac:dyDescent="0.3">
      <c r="D3953" s="83"/>
    </row>
    <row r="3954" spans="4:4" x14ac:dyDescent="0.3">
      <c r="D3954" s="83"/>
    </row>
    <row r="3955" spans="4:4" x14ac:dyDescent="0.3">
      <c r="D3955" s="83"/>
    </row>
    <row r="3956" spans="4:4" x14ac:dyDescent="0.3">
      <c r="D3956" s="83"/>
    </row>
    <row r="3957" spans="4:4" x14ac:dyDescent="0.3">
      <c r="D3957" s="83"/>
    </row>
    <row r="3958" spans="4:4" x14ac:dyDescent="0.3">
      <c r="D3958" s="83"/>
    </row>
    <row r="3959" spans="4:4" x14ac:dyDescent="0.3">
      <c r="D3959" s="83"/>
    </row>
    <row r="3960" spans="4:4" x14ac:dyDescent="0.3">
      <c r="D3960" s="83"/>
    </row>
    <row r="3961" spans="4:4" x14ac:dyDescent="0.3">
      <c r="D3961" s="83"/>
    </row>
    <row r="3962" spans="4:4" x14ac:dyDescent="0.3">
      <c r="D3962" s="83"/>
    </row>
    <row r="3963" spans="4:4" x14ac:dyDescent="0.3">
      <c r="D3963" s="83"/>
    </row>
    <row r="3964" spans="4:4" x14ac:dyDescent="0.3">
      <c r="D3964" s="83"/>
    </row>
    <row r="3965" spans="4:4" x14ac:dyDescent="0.3">
      <c r="D3965" s="83"/>
    </row>
    <row r="3966" spans="4:4" x14ac:dyDescent="0.3">
      <c r="D3966" s="83"/>
    </row>
    <row r="3967" spans="4:4" x14ac:dyDescent="0.3">
      <c r="D3967" s="83"/>
    </row>
    <row r="3968" spans="4:4" x14ac:dyDescent="0.3">
      <c r="D3968" s="83"/>
    </row>
    <row r="3969" spans="4:4" x14ac:dyDescent="0.3">
      <c r="D3969" s="83"/>
    </row>
    <row r="3970" spans="4:4" x14ac:dyDescent="0.3">
      <c r="D3970" s="83"/>
    </row>
    <row r="3971" spans="4:4" x14ac:dyDescent="0.3">
      <c r="D3971" s="83"/>
    </row>
    <row r="3972" spans="4:4" x14ac:dyDescent="0.3">
      <c r="D3972" s="83"/>
    </row>
    <row r="3973" spans="4:4" x14ac:dyDescent="0.3">
      <c r="D3973" s="83"/>
    </row>
    <row r="3974" spans="4:4" x14ac:dyDescent="0.3">
      <c r="D3974" s="83"/>
    </row>
    <row r="3975" spans="4:4" x14ac:dyDescent="0.3">
      <c r="D3975" s="83"/>
    </row>
    <row r="3976" spans="4:4" x14ac:dyDescent="0.3">
      <c r="D3976" s="83"/>
    </row>
    <row r="3977" spans="4:4" x14ac:dyDescent="0.3">
      <c r="D3977" s="83"/>
    </row>
    <row r="3978" spans="4:4" x14ac:dyDescent="0.3">
      <c r="D3978" s="83"/>
    </row>
    <row r="3979" spans="4:4" x14ac:dyDescent="0.3">
      <c r="D3979" s="83"/>
    </row>
    <row r="3980" spans="4:4" x14ac:dyDescent="0.3">
      <c r="D3980" s="83"/>
    </row>
    <row r="3981" spans="4:4" x14ac:dyDescent="0.3">
      <c r="D3981" s="83"/>
    </row>
    <row r="3982" spans="4:4" x14ac:dyDescent="0.3">
      <c r="D3982" s="83"/>
    </row>
    <row r="3983" spans="4:4" x14ac:dyDescent="0.3">
      <c r="D3983" s="83"/>
    </row>
    <row r="3984" spans="4:4" x14ac:dyDescent="0.3">
      <c r="D3984" s="83"/>
    </row>
    <row r="3985" spans="4:4" x14ac:dyDescent="0.3">
      <c r="D3985" s="83"/>
    </row>
    <row r="3986" spans="4:4" x14ac:dyDescent="0.3">
      <c r="D3986" s="83"/>
    </row>
    <row r="3987" spans="4:4" x14ac:dyDescent="0.3">
      <c r="D3987" s="83"/>
    </row>
    <row r="3988" spans="4:4" x14ac:dyDescent="0.3">
      <c r="D3988" s="83"/>
    </row>
    <row r="3989" spans="4:4" x14ac:dyDescent="0.3">
      <c r="D3989" s="83"/>
    </row>
    <row r="3990" spans="4:4" x14ac:dyDescent="0.3">
      <c r="D3990" s="83"/>
    </row>
    <row r="3991" spans="4:4" x14ac:dyDescent="0.3">
      <c r="D3991" s="83"/>
    </row>
    <row r="3992" spans="4:4" x14ac:dyDescent="0.3">
      <c r="D3992" s="83"/>
    </row>
    <row r="3993" spans="4:4" x14ac:dyDescent="0.3">
      <c r="D3993" s="83"/>
    </row>
    <row r="3994" spans="4:4" x14ac:dyDescent="0.3">
      <c r="D3994" s="83"/>
    </row>
    <row r="3995" spans="4:4" x14ac:dyDescent="0.3">
      <c r="D3995" s="83"/>
    </row>
    <row r="3996" spans="4:4" x14ac:dyDescent="0.3">
      <c r="D3996" s="83"/>
    </row>
    <row r="3997" spans="4:4" x14ac:dyDescent="0.3">
      <c r="D3997" s="83"/>
    </row>
    <row r="3998" spans="4:4" x14ac:dyDescent="0.3">
      <c r="D3998" s="83"/>
    </row>
    <row r="3999" spans="4:4" x14ac:dyDescent="0.3">
      <c r="D3999" s="83"/>
    </row>
    <row r="4000" spans="4:4" x14ac:dyDescent="0.3">
      <c r="D4000" s="83"/>
    </row>
    <row r="4001" spans="4:4" x14ac:dyDescent="0.3">
      <c r="D4001" s="83"/>
    </row>
    <row r="4002" spans="4:4" x14ac:dyDescent="0.3">
      <c r="D4002" s="83"/>
    </row>
    <row r="4003" spans="4:4" x14ac:dyDescent="0.3">
      <c r="D4003" s="83"/>
    </row>
    <row r="4004" spans="4:4" x14ac:dyDescent="0.3">
      <c r="D4004" s="83"/>
    </row>
    <row r="4005" spans="4:4" x14ac:dyDescent="0.3">
      <c r="D4005" s="83"/>
    </row>
    <row r="4006" spans="4:4" x14ac:dyDescent="0.3">
      <c r="D4006" s="83"/>
    </row>
    <row r="4007" spans="4:4" x14ac:dyDescent="0.3">
      <c r="D4007" s="83"/>
    </row>
    <row r="4008" spans="4:4" x14ac:dyDescent="0.3">
      <c r="D4008" s="83"/>
    </row>
    <row r="4009" spans="4:4" x14ac:dyDescent="0.3">
      <c r="D4009" s="83"/>
    </row>
    <row r="4010" spans="4:4" x14ac:dyDescent="0.3">
      <c r="D4010" s="83"/>
    </row>
    <row r="4011" spans="4:4" x14ac:dyDescent="0.3">
      <c r="D4011" s="83"/>
    </row>
    <row r="4012" spans="4:4" x14ac:dyDescent="0.3">
      <c r="D4012" s="83"/>
    </row>
    <row r="4013" spans="4:4" x14ac:dyDescent="0.3">
      <c r="D4013" s="83"/>
    </row>
    <row r="4014" spans="4:4" x14ac:dyDescent="0.3">
      <c r="D4014" s="83"/>
    </row>
    <row r="4015" spans="4:4" x14ac:dyDescent="0.3">
      <c r="D4015" s="83"/>
    </row>
    <row r="4016" spans="4:4" x14ac:dyDescent="0.3">
      <c r="D4016" s="83"/>
    </row>
    <row r="4017" spans="4:4" x14ac:dyDescent="0.3">
      <c r="D4017" s="83"/>
    </row>
    <row r="4018" spans="4:4" x14ac:dyDescent="0.3">
      <c r="D4018" s="83"/>
    </row>
    <row r="4019" spans="4:4" x14ac:dyDescent="0.3">
      <c r="D4019" s="83"/>
    </row>
    <row r="4020" spans="4:4" x14ac:dyDescent="0.3">
      <c r="D4020" s="83"/>
    </row>
    <row r="4021" spans="4:4" x14ac:dyDescent="0.3">
      <c r="D4021" s="83"/>
    </row>
    <row r="4022" spans="4:4" x14ac:dyDescent="0.3">
      <c r="D4022" s="83"/>
    </row>
    <row r="4023" spans="4:4" x14ac:dyDescent="0.3">
      <c r="D4023" s="83"/>
    </row>
    <row r="4024" spans="4:4" x14ac:dyDescent="0.3">
      <c r="D4024" s="83"/>
    </row>
    <row r="4025" spans="4:4" x14ac:dyDescent="0.3">
      <c r="D4025" s="83"/>
    </row>
    <row r="4026" spans="4:4" x14ac:dyDescent="0.3">
      <c r="D4026" s="83"/>
    </row>
    <row r="4027" spans="4:4" x14ac:dyDescent="0.3">
      <c r="D4027" s="83"/>
    </row>
    <row r="4028" spans="4:4" x14ac:dyDescent="0.3">
      <c r="D4028" s="83"/>
    </row>
    <row r="4029" spans="4:4" x14ac:dyDescent="0.3">
      <c r="D4029" s="83"/>
    </row>
    <row r="4030" spans="4:4" x14ac:dyDescent="0.3">
      <c r="D4030" s="83"/>
    </row>
    <row r="4031" spans="4:4" x14ac:dyDescent="0.3">
      <c r="D4031" s="83"/>
    </row>
    <row r="4032" spans="4:4" x14ac:dyDescent="0.3">
      <c r="D4032" s="83"/>
    </row>
    <row r="4033" spans="4:4" x14ac:dyDescent="0.3">
      <c r="D4033" s="83"/>
    </row>
    <row r="4034" spans="4:4" x14ac:dyDescent="0.3">
      <c r="D4034" s="83"/>
    </row>
    <row r="4035" spans="4:4" x14ac:dyDescent="0.3">
      <c r="D4035" s="83"/>
    </row>
    <row r="4036" spans="4:4" x14ac:dyDescent="0.3">
      <c r="D4036" s="83"/>
    </row>
    <row r="4037" spans="4:4" x14ac:dyDescent="0.3">
      <c r="D4037" s="83"/>
    </row>
    <row r="4038" spans="4:4" x14ac:dyDescent="0.3">
      <c r="D4038" s="83"/>
    </row>
    <row r="4039" spans="4:4" x14ac:dyDescent="0.3">
      <c r="D4039" s="83"/>
    </row>
    <row r="4040" spans="4:4" x14ac:dyDescent="0.3">
      <c r="D4040" s="83"/>
    </row>
    <row r="4041" spans="4:4" x14ac:dyDescent="0.3">
      <c r="D4041" s="83"/>
    </row>
    <row r="4042" spans="4:4" x14ac:dyDescent="0.3">
      <c r="D4042" s="83"/>
    </row>
    <row r="4043" spans="4:4" x14ac:dyDescent="0.3">
      <c r="D4043" s="83"/>
    </row>
    <row r="4044" spans="4:4" x14ac:dyDescent="0.3">
      <c r="D4044" s="83"/>
    </row>
    <row r="4045" spans="4:4" x14ac:dyDescent="0.3">
      <c r="D4045" s="83"/>
    </row>
    <row r="4046" spans="4:4" x14ac:dyDescent="0.3">
      <c r="D4046" s="83"/>
    </row>
    <row r="4047" spans="4:4" x14ac:dyDescent="0.3">
      <c r="D4047" s="83"/>
    </row>
    <row r="4048" spans="4:4" x14ac:dyDescent="0.3">
      <c r="D4048" s="83"/>
    </row>
    <row r="4049" spans="4:4" x14ac:dyDescent="0.3">
      <c r="D4049" s="83"/>
    </row>
    <row r="4050" spans="4:4" x14ac:dyDescent="0.3">
      <c r="D4050" s="83"/>
    </row>
    <row r="4051" spans="4:4" x14ac:dyDescent="0.3">
      <c r="D4051" s="83"/>
    </row>
    <row r="4052" spans="4:4" x14ac:dyDescent="0.3">
      <c r="D4052" s="83"/>
    </row>
    <row r="4053" spans="4:4" x14ac:dyDescent="0.3">
      <c r="D4053" s="83"/>
    </row>
    <row r="4054" spans="4:4" x14ac:dyDescent="0.3">
      <c r="D4054" s="83"/>
    </row>
    <row r="4055" spans="4:4" x14ac:dyDescent="0.3">
      <c r="D4055" s="83"/>
    </row>
    <row r="4056" spans="4:4" x14ac:dyDescent="0.3">
      <c r="D4056" s="83"/>
    </row>
    <row r="4057" spans="4:4" x14ac:dyDescent="0.3">
      <c r="D4057" s="83"/>
    </row>
    <row r="4058" spans="4:4" x14ac:dyDescent="0.3">
      <c r="D4058" s="83"/>
    </row>
    <row r="4059" spans="4:4" x14ac:dyDescent="0.3">
      <c r="D4059" s="83"/>
    </row>
    <row r="4060" spans="4:4" x14ac:dyDescent="0.3">
      <c r="D4060" s="83"/>
    </row>
    <row r="4061" spans="4:4" x14ac:dyDescent="0.3">
      <c r="D4061" s="83"/>
    </row>
    <row r="4062" spans="4:4" x14ac:dyDescent="0.3">
      <c r="D4062" s="83"/>
    </row>
    <row r="4063" spans="4:4" x14ac:dyDescent="0.3">
      <c r="D4063" s="83"/>
    </row>
    <row r="4064" spans="4:4" x14ac:dyDescent="0.3">
      <c r="D4064" s="83"/>
    </row>
    <row r="4065" spans="4:4" x14ac:dyDescent="0.3">
      <c r="D4065" s="83"/>
    </row>
    <row r="4066" spans="4:4" x14ac:dyDescent="0.3">
      <c r="D4066" s="83"/>
    </row>
    <row r="4067" spans="4:4" x14ac:dyDescent="0.3">
      <c r="D4067" s="83"/>
    </row>
    <row r="4068" spans="4:4" x14ac:dyDescent="0.3">
      <c r="D4068" s="83"/>
    </row>
    <row r="4069" spans="4:4" x14ac:dyDescent="0.3">
      <c r="D4069" s="83"/>
    </row>
    <row r="4070" spans="4:4" x14ac:dyDescent="0.3">
      <c r="D4070" s="83"/>
    </row>
    <row r="4071" spans="4:4" x14ac:dyDescent="0.3">
      <c r="D4071" s="83"/>
    </row>
    <row r="4072" spans="4:4" x14ac:dyDescent="0.3">
      <c r="D4072" s="83"/>
    </row>
    <row r="4073" spans="4:4" x14ac:dyDescent="0.3">
      <c r="D4073" s="83"/>
    </row>
    <row r="4074" spans="4:4" x14ac:dyDescent="0.3">
      <c r="D4074" s="83"/>
    </row>
    <row r="4075" spans="4:4" x14ac:dyDescent="0.3">
      <c r="D4075" s="83"/>
    </row>
    <row r="4076" spans="4:4" x14ac:dyDescent="0.3">
      <c r="D4076" s="83"/>
    </row>
    <row r="4077" spans="4:4" x14ac:dyDescent="0.3">
      <c r="D4077" s="83"/>
    </row>
    <row r="4078" spans="4:4" x14ac:dyDescent="0.3">
      <c r="D4078" s="83"/>
    </row>
    <row r="4079" spans="4:4" x14ac:dyDescent="0.3">
      <c r="D4079" s="83"/>
    </row>
    <row r="4080" spans="4:4" x14ac:dyDescent="0.3">
      <c r="D4080" s="83"/>
    </row>
    <row r="4081" spans="4:4" x14ac:dyDescent="0.3">
      <c r="D4081" s="83"/>
    </row>
    <row r="4082" spans="4:4" x14ac:dyDescent="0.3">
      <c r="D4082" s="83"/>
    </row>
    <row r="4083" spans="4:4" x14ac:dyDescent="0.3">
      <c r="D4083" s="83"/>
    </row>
    <row r="4084" spans="4:4" x14ac:dyDescent="0.3">
      <c r="D4084" s="83"/>
    </row>
    <row r="4085" spans="4:4" x14ac:dyDescent="0.3">
      <c r="D4085" s="83"/>
    </row>
    <row r="4086" spans="4:4" x14ac:dyDescent="0.3">
      <c r="D4086" s="83"/>
    </row>
    <row r="4087" spans="4:4" x14ac:dyDescent="0.3">
      <c r="D4087" s="83"/>
    </row>
    <row r="4088" spans="4:4" x14ac:dyDescent="0.3">
      <c r="D4088" s="83"/>
    </row>
    <row r="4089" spans="4:4" x14ac:dyDescent="0.3">
      <c r="D4089" s="83"/>
    </row>
    <row r="4090" spans="4:4" x14ac:dyDescent="0.3">
      <c r="D4090" s="83"/>
    </row>
    <row r="4091" spans="4:4" x14ac:dyDescent="0.3">
      <c r="D4091" s="83"/>
    </row>
    <row r="4092" spans="4:4" x14ac:dyDescent="0.3">
      <c r="D4092" s="83"/>
    </row>
    <row r="4093" spans="4:4" x14ac:dyDescent="0.3">
      <c r="D4093" s="83"/>
    </row>
    <row r="4094" spans="4:4" x14ac:dyDescent="0.3">
      <c r="D4094" s="83"/>
    </row>
    <row r="4095" spans="4:4" x14ac:dyDescent="0.3">
      <c r="D4095" s="83"/>
    </row>
    <row r="4096" spans="4:4" x14ac:dyDescent="0.3">
      <c r="D4096" s="83"/>
    </row>
    <row r="4097" spans="4:4" x14ac:dyDescent="0.3">
      <c r="D4097" s="83"/>
    </row>
    <row r="4098" spans="4:4" x14ac:dyDescent="0.3">
      <c r="D4098" s="83"/>
    </row>
    <row r="4099" spans="4:4" x14ac:dyDescent="0.3">
      <c r="D4099" s="83"/>
    </row>
    <row r="4100" spans="4:4" x14ac:dyDescent="0.3">
      <c r="D4100" s="83"/>
    </row>
    <row r="4101" spans="4:4" x14ac:dyDescent="0.3">
      <c r="D4101" s="83"/>
    </row>
    <row r="4102" spans="4:4" x14ac:dyDescent="0.3">
      <c r="D4102" s="83"/>
    </row>
    <row r="4103" spans="4:4" x14ac:dyDescent="0.3">
      <c r="D4103" s="83"/>
    </row>
    <row r="4104" spans="4:4" x14ac:dyDescent="0.3">
      <c r="D4104" s="83"/>
    </row>
    <row r="4105" spans="4:4" x14ac:dyDescent="0.3">
      <c r="D4105" s="83"/>
    </row>
    <row r="4106" spans="4:4" x14ac:dyDescent="0.3">
      <c r="D4106" s="83"/>
    </row>
    <row r="4107" spans="4:4" x14ac:dyDescent="0.3">
      <c r="D4107" s="83"/>
    </row>
    <row r="4108" spans="4:4" x14ac:dyDescent="0.3">
      <c r="D4108" s="83"/>
    </row>
    <row r="4109" spans="4:4" x14ac:dyDescent="0.3">
      <c r="D4109" s="83"/>
    </row>
    <row r="4110" spans="4:4" x14ac:dyDescent="0.3">
      <c r="D4110" s="83"/>
    </row>
    <row r="4111" spans="4:4" x14ac:dyDescent="0.3">
      <c r="D4111" s="83"/>
    </row>
    <row r="4112" spans="4:4" x14ac:dyDescent="0.3">
      <c r="D4112" s="83"/>
    </row>
    <row r="4113" spans="4:4" x14ac:dyDescent="0.3">
      <c r="D4113" s="83"/>
    </row>
    <row r="4114" spans="4:4" x14ac:dyDescent="0.3">
      <c r="D4114" s="83"/>
    </row>
    <row r="4115" spans="4:4" x14ac:dyDescent="0.3">
      <c r="D4115" s="83"/>
    </row>
    <row r="4116" spans="4:4" x14ac:dyDescent="0.3">
      <c r="D4116" s="83"/>
    </row>
    <row r="4117" spans="4:4" x14ac:dyDescent="0.3">
      <c r="D4117" s="83"/>
    </row>
    <row r="4118" spans="4:4" x14ac:dyDescent="0.3">
      <c r="D4118" s="83"/>
    </row>
    <row r="4119" spans="4:4" x14ac:dyDescent="0.3">
      <c r="D4119" s="83"/>
    </row>
    <row r="4120" spans="4:4" x14ac:dyDescent="0.3">
      <c r="D4120" s="83"/>
    </row>
    <row r="4121" spans="4:4" x14ac:dyDescent="0.3">
      <c r="D4121" s="83"/>
    </row>
    <row r="4122" spans="4:4" x14ac:dyDescent="0.3">
      <c r="D4122" s="83"/>
    </row>
    <row r="4123" spans="4:4" x14ac:dyDescent="0.3">
      <c r="D4123" s="83"/>
    </row>
    <row r="4124" spans="4:4" x14ac:dyDescent="0.3">
      <c r="D4124" s="83"/>
    </row>
    <row r="4125" spans="4:4" x14ac:dyDescent="0.3">
      <c r="D4125" s="83"/>
    </row>
    <row r="4126" spans="4:4" x14ac:dyDescent="0.3">
      <c r="D4126" s="83"/>
    </row>
    <row r="4127" spans="4:4" x14ac:dyDescent="0.3">
      <c r="D4127" s="83"/>
    </row>
    <row r="4128" spans="4:4" x14ac:dyDescent="0.3">
      <c r="D4128" s="83"/>
    </row>
    <row r="4129" spans="4:4" x14ac:dyDescent="0.3">
      <c r="D4129" s="83"/>
    </row>
    <row r="4130" spans="4:4" x14ac:dyDescent="0.3">
      <c r="D4130" s="83"/>
    </row>
    <row r="4131" spans="4:4" x14ac:dyDescent="0.3">
      <c r="D4131" s="83"/>
    </row>
    <row r="4132" spans="4:4" x14ac:dyDescent="0.3">
      <c r="D4132" s="83"/>
    </row>
    <row r="4133" spans="4:4" x14ac:dyDescent="0.3">
      <c r="D4133" s="83"/>
    </row>
    <row r="4134" spans="4:4" x14ac:dyDescent="0.3">
      <c r="D4134" s="83"/>
    </row>
    <row r="4135" spans="4:4" x14ac:dyDescent="0.3">
      <c r="D4135" s="83"/>
    </row>
    <row r="4136" spans="4:4" x14ac:dyDescent="0.3">
      <c r="D4136" s="83"/>
    </row>
    <row r="4137" spans="4:4" x14ac:dyDescent="0.3">
      <c r="D4137" s="83"/>
    </row>
    <row r="4138" spans="4:4" x14ac:dyDescent="0.3">
      <c r="D4138" s="83"/>
    </row>
    <row r="4139" spans="4:4" x14ac:dyDescent="0.3">
      <c r="D4139" s="83"/>
    </row>
    <row r="4140" spans="4:4" x14ac:dyDescent="0.3">
      <c r="D4140" s="83"/>
    </row>
    <row r="4141" spans="4:4" x14ac:dyDescent="0.3">
      <c r="D4141" s="83"/>
    </row>
    <row r="4142" spans="4:4" x14ac:dyDescent="0.3">
      <c r="D4142" s="83"/>
    </row>
    <row r="4143" spans="4:4" x14ac:dyDescent="0.3">
      <c r="D4143" s="83"/>
    </row>
    <row r="4144" spans="4:4" x14ac:dyDescent="0.3">
      <c r="D4144" s="83"/>
    </row>
    <row r="4145" spans="4:4" x14ac:dyDescent="0.3">
      <c r="D4145" s="83"/>
    </row>
    <row r="4146" spans="4:4" x14ac:dyDescent="0.3">
      <c r="D4146" s="83"/>
    </row>
    <row r="4147" spans="4:4" x14ac:dyDescent="0.3">
      <c r="D4147" s="83"/>
    </row>
    <row r="4148" spans="4:4" x14ac:dyDescent="0.3">
      <c r="D4148" s="83"/>
    </row>
    <row r="4149" spans="4:4" x14ac:dyDescent="0.3">
      <c r="D4149" s="83"/>
    </row>
    <row r="4150" spans="4:4" x14ac:dyDescent="0.3">
      <c r="D4150" s="83"/>
    </row>
    <row r="4151" spans="4:4" x14ac:dyDescent="0.3">
      <c r="D4151" s="83"/>
    </row>
    <row r="4152" spans="4:4" x14ac:dyDescent="0.3">
      <c r="D4152" s="83"/>
    </row>
    <row r="4153" spans="4:4" x14ac:dyDescent="0.3">
      <c r="D4153" s="83"/>
    </row>
    <row r="4154" spans="4:4" x14ac:dyDescent="0.3">
      <c r="D4154" s="83"/>
    </row>
    <row r="4155" spans="4:4" x14ac:dyDescent="0.3">
      <c r="D4155" s="83"/>
    </row>
    <row r="4156" spans="4:4" x14ac:dyDescent="0.3">
      <c r="D4156" s="83"/>
    </row>
    <row r="4157" spans="4:4" x14ac:dyDescent="0.3">
      <c r="D4157" s="83"/>
    </row>
    <row r="4158" spans="4:4" x14ac:dyDescent="0.3">
      <c r="D4158" s="83"/>
    </row>
    <row r="4159" spans="4:4" x14ac:dyDescent="0.3">
      <c r="D4159" s="83"/>
    </row>
    <row r="4160" spans="4:4" x14ac:dyDescent="0.3">
      <c r="D4160" s="83"/>
    </row>
    <row r="4161" spans="4:4" x14ac:dyDescent="0.3">
      <c r="D4161" s="83"/>
    </row>
    <row r="4162" spans="4:4" x14ac:dyDescent="0.3">
      <c r="D4162" s="83"/>
    </row>
    <row r="4163" spans="4:4" x14ac:dyDescent="0.3">
      <c r="D4163" s="83"/>
    </row>
    <row r="4164" spans="4:4" x14ac:dyDescent="0.3">
      <c r="D4164" s="83"/>
    </row>
    <row r="4165" spans="4:4" x14ac:dyDescent="0.3">
      <c r="D4165" s="83"/>
    </row>
    <row r="4166" spans="4:4" x14ac:dyDescent="0.3">
      <c r="D4166" s="83"/>
    </row>
    <row r="4167" spans="4:4" x14ac:dyDescent="0.3">
      <c r="D4167" s="83"/>
    </row>
    <row r="4168" spans="4:4" x14ac:dyDescent="0.3">
      <c r="D4168" s="83"/>
    </row>
    <row r="4169" spans="4:4" x14ac:dyDescent="0.3">
      <c r="D4169" s="83"/>
    </row>
    <row r="4170" spans="4:4" x14ac:dyDescent="0.3">
      <c r="D4170" s="83"/>
    </row>
    <row r="4171" spans="4:4" x14ac:dyDescent="0.3">
      <c r="D4171" s="83"/>
    </row>
    <row r="4172" spans="4:4" x14ac:dyDescent="0.3">
      <c r="D4172" s="83"/>
    </row>
    <row r="4173" spans="4:4" x14ac:dyDescent="0.3">
      <c r="D4173" s="83"/>
    </row>
    <row r="4174" spans="4:4" x14ac:dyDescent="0.3">
      <c r="D4174" s="83"/>
    </row>
    <row r="4175" spans="4:4" x14ac:dyDescent="0.3">
      <c r="D4175" s="83"/>
    </row>
    <row r="4176" spans="4:4" x14ac:dyDescent="0.3">
      <c r="D4176" s="83"/>
    </row>
    <row r="4177" spans="4:4" x14ac:dyDescent="0.3">
      <c r="D4177" s="83"/>
    </row>
    <row r="4178" spans="4:4" x14ac:dyDescent="0.3">
      <c r="D4178" s="83"/>
    </row>
    <row r="4179" spans="4:4" x14ac:dyDescent="0.3">
      <c r="D4179" s="83"/>
    </row>
    <row r="4180" spans="4:4" x14ac:dyDescent="0.3">
      <c r="D4180" s="83"/>
    </row>
    <row r="4181" spans="4:4" x14ac:dyDescent="0.3">
      <c r="D4181" s="83"/>
    </row>
    <row r="4182" spans="4:4" x14ac:dyDescent="0.3">
      <c r="D4182" s="83"/>
    </row>
    <row r="4183" spans="4:4" x14ac:dyDescent="0.3">
      <c r="D4183" s="83"/>
    </row>
    <row r="4184" spans="4:4" x14ac:dyDescent="0.3">
      <c r="D4184" s="83"/>
    </row>
    <row r="4185" spans="4:4" x14ac:dyDescent="0.3">
      <c r="D4185" s="83"/>
    </row>
    <row r="4186" spans="4:4" x14ac:dyDescent="0.3">
      <c r="D4186" s="83"/>
    </row>
    <row r="4187" spans="4:4" x14ac:dyDescent="0.3">
      <c r="D4187" s="83"/>
    </row>
    <row r="4188" spans="4:4" x14ac:dyDescent="0.3">
      <c r="D4188" s="83"/>
    </row>
    <row r="4189" spans="4:4" x14ac:dyDescent="0.3">
      <c r="D4189" s="83"/>
    </row>
    <row r="4190" spans="4:4" x14ac:dyDescent="0.3">
      <c r="D4190" s="83"/>
    </row>
    <row r="4191" spans="4:4" x14ac:dyDescent="0.3">
      <c r="D4191" s="83"/>
    </row>
    <row r="4192" spans="4:4" x14ac:dyDescent="0.3">
      <c r="D4192" s="83"/>
    </row>
    <row r="4193" spans="4:4" x14ac:dyDescent="0.3">
      <c r="D4193" s="83"/>
    </row>
    <row r="4194" spans="4:4" x14ac:dyDescent="0.3">
      <c r="D4194" s="83"/>
    </row>
    <row r="4195" spans="4:4" x14ac:dyDescent="0.3">
      <c r="D4195" s="83"/>
    </row>
    <row r="4196" spans="4:4" x14ac:dyDescent="0.3">
      <c r="D4196" s="83"/>
    </row>
    <row r="4197" spans="4:4" x14ac:dyDescent="0.3">
      <c r="D4197" s="83"/>
    </row>
    <row r="4198" spans="4:4" x14ac:dyDescent="0.3">
      <c r="D4198" s="83"/>
    </row>
    <row r="4199" spans="4:4" x14ac:dyDescent="0.3">
      <c r="D4199" s="83"/>
    </row>
    <row r="4200" spans="4:4" x14ac:dyDescent="0.3">
      <c r="D4200" s="83"/>
    </row>
    <row r="4201" spans="4:4" x14ac:dyDescent="0.3">
      <c r="D4201" s="83"/>
    </row>
    <row r="4202" spans="4:4" x14ac:dyDescent="0.3">
      <c r="D4202" s="83"/>
    </row>
    <row r="4203" spans="4:4" x14ac:dyDescent="0.3">
      <c r="D4203" s="83"/>
    </row>
    <row r="4204" spans="4:4" x14ac:dyDescent="0.3">
      <c r="D4204" s="83"/>
    </row>
    <row r="4205" spans="4:4" x14ac:dyDescent="0.3">
      <c r="D4205" s="83"/>
    </row>
    <row r="4206" spans="4:4" x14ac:dyDescent="0.3">
      <c r="D4206" s="83"/>
    </row>
    <row r="4207" spans="4:4" x14ac:dyDescent="0.3">
      <c r="D4207" s="83"/>
    </row>
    <row r="4208" spans="4:4" x14ac:dyDescent="0.3">
      <c r="D4208" s="83"/>
    </row>
    <row r="4209" spans="4:4" x14ac:dyDescent="0.3">
      <c r="D4209" s="83"/>
    </row>
    <row r="4210" spans="4:4" x14ac:dyDescent="0.3">
      <c r="D4210" s="83"/>
    </row>
    <row r="4211" spans="4:4" x14ac:dyDescent="0.3">
      <c r="D4211" s="83"/>
    </row>
    <row r="4212" spans="4:4" x14ac:dyDescent="0.3">
      <c r="D4212" s="83"/>
    </row>
    <row r="4213" spans="4:4" x14ac:dyDescent="0.3">
      <c r="D4213" s="83"/>
    </row>
    <row r="4214" spans="4:4" x14ac:dyDescent="0.3">
      <c r="D4214" s="83"/>
    </row>
    <row r="4215" spans="4:4" x14ac:dyDescent="0.3">
      <c r="D4215" s="83"/>
    </row>
    <row r="4216" spans="4:4" x14ac:dyDescent="0.3">
      <c r="D4216" s="83"/>
    </row>
    <row r="4217" spans="4:4" x14ac:dyDescent="0.3">
      <c r="D4217" s="83"/>
    </row>
    <row r="4218" spans="4:4" x14ac:dyDescent="0.3">
      <c r="D4218" s="83"/>
    </row>
    <row r="4219" spans="4:4" x14ac:dyDescent="0.3">
      <c r="D4219" s="83"/>
    </row>
    <row r="4220" spans="4:4" x14ac:dyDescent="0.3">
      <c r="D4220" s="83"/>
    </row>
    <row r="4221" spans="4:4" x14ac:dyDescent="0.3">
      <c r="D4221" s="83"/>
    </row>
    <row r="4222" spans="4:4" x14ac:dyDescent="0.3">
      <c r="D4222" s="83"/>
    </row>
    <row r="4223" spans="4:4" x14ac:dyDescent="0.3">
      <c r="D4223" s="83"/>
    </row>
    <row r="4224" spans="4:4" x14ac:dyDescent="0.3">
      <c r="D4224" s="83"/>
    </row>
    <row r="4225" spans="4:4" x14ac:dyDescent="0.3">
      <c r="D4225" s="83"/>
    </row>
    <row r="4226" spans="4:4" x14ac:dyDescent="0.3">
      <c r="D4226" s="83"/>
    </row>
    <row r="4227" spans="4:4" x14ac:dyDescent="0.3">
      <c r="D4227" s="83"/>
    </row>
    <row r="4228" spans="4:4" x14ac:dyDescent="0.3">
      <c r="D4228" s="83"/>
    </row>
    <row r="4229" spans="4:4" x14ac:dyDescent="0.3">
      <c r="D4229" s="83"/>
    </row>
    <row r="4230" spans="4:4" x14ac:dyDescent="0.3">
      <c r="D4230" s="83"/>
    </row>
    <row r="4231" spans="4:4" x14ac:dyDescent="0.3">
      <c r="D4231" s="83"/>
    </row>
    <row r="4232" spans="4:4" x14ac:dyDescent="0.3">
      <c r="D4232" s="83"/>
    </row>
    <row r="4233" spans="4:4" x14ac:dyDescent="0.3">
      <c r="D4233" s="83"/>
    </row>
    <row r="4234" spans="4:4" x14ac:dyDescent="0.3">
      <c r="D4234" s="83"/>
    </row>
    <row r="4235" spans="4:4" x14ac:dyDescent="0.3">
      <c r="D4235" s="83"/>
    </row>
    <row r="4236" spans="4:4" x14ac:dyDescent="0.3">
      <c r="D4236" s="83"/>
    </row>
    <row r="4237" spans="4:4" x14ac:dyDescent="0.3">
      <c r="D4237" s="83"/>
    </row>
    <row r="4238" spans="4:4" x14ac:dyDescent="0.3">
      <c r="D4238" s="83"/>
    </row>
    <row r="4239" spans="4:4" x14ac:dyDescent="0.3">
      <c r="D4239" s="83"/>
    </row>
    <row r="4240" spans="4:4" x14ac:dyDescent="0.3">
      <c r="D4240" s="83"/>
    </row>
    <row r="4241" spans="4:4" x14ac:dyDescent="0.3">
      <c r="D4241" s="83"/>
    </row>
    <row r="4242" spans="4:4" x14ac:dyDescent="0.3">
      <c r="D4242" s="83"/>
    </row>
    <row r="4243" spans="4:4" x14ac:dyDescent="0.3">
      <c r="D4243" s="83"/>
    </row>
    <row r="4244" spans="4:4" x14ac:dyDescent="0.3">
      <c r="D4244" s="83"/>
    </row>
    <row r="4245" spans="4:4" x14ac:dyDescent="0.3">
      <c r="D4245" s="83"/>
    </row>
    <row r="4246" spans="4:4" x14ac:dyDescent="0.3">
      <c r="D4246" s="83"/>
    </row>
    <row r="4247" spans="4:4" x14ac:dyDescent="0.3">
      <c r="D4247" s="83"/>
    </row>
    <row r="4248" spans="4:4" x14ac:dyDescent="0.3">
      <c r="D4248" s="83"/>
    </row>
    <row r="4249" spans="4:4" x14ac:dyDescent="0.3">
      <c r="D4249" s="83"/>
    </row>
    <row r="4250" spans="4:4" x14ac:dyDescent="0.3">
      <c r="D4250" s="83"/>
    </row>
    <row r="4251" spans="4:4" x14ac:dyDescent="0.3">
      <c r="D4251" s="83"/>
    </row>
    <row r="4252" spans="4:4" x14ac:dyDescent="0.3">
      <c r="D4252" s="83"/>
    </row>
    <row r="4253" spans="4:4" x14ac:dyDescent="0.3">
      <c r="D4253" s="83"/>
    </row>
    <row r="4254" spans="4:4" x14ac:dyDescent="0.3">
      <c r="D4254" s="83"/>
    </row>
    <row r="4255" spans="4:4" x14ac:dyDescent="0.3">
      <c r="D4255" s="83"/>
    </row>
    <row r="4256" spans="4:4" x14ac:dyDescent="0.3">
      <c r="D4256" s="83"/>
    </row>
    <row r="4257" spans="4:4" x14ac:dyDescent="0.3">
      <c r="D4257" s="83"/>
    </row>
    <row r="4258" spans="4:4" x14ac:dyDescent="0.3">
      <c r="D4258" s="83"/>
    </row>
    <row r="4259" spans="4:4" x14ac:dyDescent="0.3">
      <c r="D4259" s="83"/>
    </row>
    <row r="4260" spans="4:4" x14ac:dyDescent="0.3">
      <c r="D4260" s="83"/>
    </row>
    <row r="4261" spans="4:4" x14ac:dyDescent="0.3">
      <c r="D4261" s="83"/>
    </row>
    <row r="4262" spans="4:4" x14ac:dyDescent="0.3">
      <c r="D4262" s="83"/>
    </row>
    <row r="4263" spans="4:4" x14ac:dyDescent="0.3">
      <c r="D4263" s="83"/>
    </row>
    <row r="4264" spans="4:4" x14ac:dyDescent="0.3">
      <c r="D4264" s="83"/>
    </row>
    <row r="4265" spans="4:4" x14ac:dyDescent="0.3">
      <c r="D4265" s="83"/>
    </row>
    <row r="4266" spans="4:4" x14ac:dyDescent="0.3">
      <c r="D4266" s="83"/>
    </row>
    <row r="4267" spans="4:4" x14ac:dyDescent="0.3">
      <c r="D4267" s="83"/>
    </row>
    <row r="4268" spans="4:4" x14ac:dyDescent="0.3">
      <c r="D4268" s="83"/>
    </row>
    <row r="4269" spans="4:4" x14ac:dyDescent="0.3">
      <c r="D4269" s="83"/>
    </row>
    <row r="4270" spans="4:4" x14ac:dyDescent="0.3">
      <c r="D4270" s="83"/>
    </row>
    <row r="4271" spans="4:4" x14ac:dyDescent="0.3">
      <c r="D4271" s="83"/>
    </row>
    <row r="4272" spans="4:4" x14ac:dyDescent="0.3">
      <c r="D4272" s="83"/>
    </row>
    <row r="4273" spans="4:4" x14ac:dyDescent="0.3">
      <c r="D4273" s="83"/>
    </row>
    <row r="4274" spans="4:4" x14ac:dyDescent="0.3">
      <c r="D4274" s="83"/>
    </row>
    <row r="4275" spans="4:4" x14ac:dyDescent="0.3">
      <c r="D4275" s="83"/>
    </row>
    <row r="4276" spans="4:4" x14ac:dyDescent="0.3">
      <c r="D4276" s="83"/>
    </row>
    <row r="4277" spans="4:4" x14ac:dyDescent="0.3">
      <c r="D4277" s="83"/>
    </row>
    <row r="4278" spans="4:4" x14ac:dyDescent="0.3">
      <c r="D4278" s="83"/>
    </row>
    <row r="4279" spans="4:4" x14ac:dyDescent="0.3">
      <c r="D4279" s="83"/>
    </row>
    <row r="4280" spans="4:4" x14ac:dyDescent="0.3">
      <c r="D4280" s="83"/>
    </row>
    <row r="4281" spans="4:4" x14ac:dyDescent="0.3">
      <c r="D4281" s="83"/>
    </row>
    <row r="4282" spans="4:4" x14ac:dyDescent="0.3">
      <c r="D4282" s="83"/>
    </row>
    <row r="4283" spans="4:4" x14ac:dyDescent="0.3">
      <c r="D4283" s="83"/>
    </row>
    <row r="4284" spans="4:4" x14ac:dyDescent="0.3">
      <c r="D4284" s="83"/>
    </row>
    <row r="4285" spans="4:4" x14ac:dyDescent="0.3">
      <c r="D4285" s="83"/>
    </row>
    <row r="4286" spans="4:4" x14ac:dyDescent="0.3">
      <c r="D4286" s="83"/>
    </row>
    <row r="4287" spans="4:4" x14ac:dyDescent="0.3">
      <c r="D4287" s="83"/>
    </row>
    <row r="4288" spans="4:4" x14ac:dyDescent="0.3">
      <c r="D4288" s="83"/>
    </row>
    <row r="4289" spans="4:4" x14ac:dyDescent="0.3">
      <c r="D4289" s="83"/>
    </row>
    <row r="4290" spans="4:4" x14ac:dyDescent="0.3">
      <c r="D4290" s="83"/>
    </row>
    <row r="4291" spans="4:4" x14ac:dyDescent="0.3">
      <c r="D4291" s="83"/>
    </row>
    <row r="4292" spans="4:4" x14ac:dyDescent="0.3">
      <c r="D4292" s="83"/>
    </row>
    <row r="4293" spans="4:4" x14ac:dyDescent="0.3">
      <c r="D4293" s="83"/>
    </row>
    <row r="4294" spans="4:4" x14ac:dyDescent="0.3">
      <c r="D4294" s="83"/>
    </row>
    <row r="4295" spans="4:4" x14ac:dyDescent="0.3">
      <c r="D4295" s="83"/>
    </row>
    <row r="4296" spans="4:4" x14ac:dyDescent="0.3">
      <c r="D4296" s="83"/>
    </row>
    <row r="4297" spans="4:4" x14ac:dyDescent="0.3">
      <c r="D4297" s="83"/>
    </row>
    <row r="4298" spans="4:4" x14ac:dyDescent="0.3">
      <c r="D4298" s="83"/>
    </row>
    <row r="4299" spans="4:4" x14ac:dyDescent="0.3">
      <c r="D4299" s="83"/>
    </row>
    <row r="4300" spans="4:4" x14ac:dyDescent="0.3">
      <c r="D4300" s="83"/>
    </row>
    <row r="4301" spans="4:4" x14ac:dyDescent="0.3">
      <c r="D4301" s="83"/>
    </row>
    <row r="4302" spans="4:4" x14ac:dyDescent="0.3">
      <c r="D4302" s="83"/>
    </row>
    <row r="4303" spans="4:4" x14ac:dyDescent="0.3">
      <c r="D4303" s="83"/>
    </row>
    <row r="4304" spans="4:4" x14ac:dyDescent="0.3">
      <c r="D4304" s="83"/>
    </row>
    <row r="4305" spans="4:4" x14ac:dyDescent="0.3">
      <c r="D4305" s="83"/>
    </row>
    <row r="4306" spans="4:4" x14ac:dyDescent="0.3">
      <c r="D4306" s="83"/>
    </row>
    <row r="4307" spans="4:4" x14ac:dyDescent="0.3">
      <c r="D4307" s="83"/>
    </row>
    <row r="4308" spans="4:4" x14ac:dyDescent="0.3">
      <c r="D4308" s="83"/>
    </row>
    <row r="4309" spans="4:4" x14ac:dyDescent="0.3">
      <c r="D4309" s="83"/>
    </row>
    <row r="4310" spans="4:4" x14ac:dyDescent="0.3">
      <c r="D4310" s="83"/>
    </row>
    <row r="4311" spans="4:4" x14ac:dyDescent="0.3">
      <c r="D4311" s="83"/>
    </row>
    <row r="4312" spans="4:4" x14ac:dyDescent="0.3">
      <c r="D4312" s="83"/>
    </row>
    <row r="4313" spans="4:4" x14ac:dyDescent="0.3">
      <c r="D4313" s="83"/>
    </row>
    <row r="4314" spans="4:4" x14ac:dyDescent="0.3">
      <c r="D4314" s="83"/>
    </row>
    <row r="4315" spans="4:4" x14ac:dyDescent="0.3">
      <c r="D4315" s="83"/>
    </row>
    <row r="4316" spans="4:4" x14ac:dyDescent="0.3">
      <c r="D4316" s="83"/>
    </row>
    <row r="4317" spans="4:4" x14ac:dyDescent="0.3">
      <c r="D4317" s="83"/>
    </row>
    <row r="4318" spans="4:4" x14ac:dyDescent="0.3">
      <c r="D4318" s="83"/>
    </row>
    <row r="4319" spans="4:4" x14ac:dyDescent="0.3">
      <c r="D4319" s="83"/>
    </row>
    <row r="4320" spans="4:4" x14ac:dyDescent="0.3">
      <c r="D4320" s="83"/>
    </row>
    <row r="4321" spans="4:4" x14ac:dyDescent="0.3">
      <c r="D4321" s="83"/>
    </row>
    <row r="4322" spans="4:4" x14ac:dyDescent="0.3">
      <c r="D4322" s="83"/>
    </row>
    <row r="4323" spans="4:4" x14ac:dyDescent="0.3">
      <c r="D4323" s="83"/>
    </row>
    <row r="4324" spans="4:4" x14ac:dyDescent="0.3">
      <c r="D4324" s="83"/>
    </row>
    <row r="4325" spans="4:4" x14ac:dyDescent="0.3">
      <c r="D4325" s="83"/>
    </row>
    <row r="4326" spans="4:4" x14ac:dyDescent="0.3">
      <c r="D4326" s="83"/>
    </row>
    <row r="4327" spans="4:4" x14ac:dyDescent="0.3">
      <c r="D4327" s="83"/>
    </row>
    <row r="4328" spans="4:4" x14ac:dyDescent="0.3">
      <c r="D4328" s="83"/>
    </row>
    <row r="4329" spans="4:4" x14ac:dyDescent="0.3">
      <c r="D4329" s="83"/>
    </row>
    <row r="4330" spans="4:4" x14ac:dyDescent="0.3">
      <c r="D4330" s="83"/>
    </row>
    <row r="4331" spans="4:4" x14ac:dyDescent="0.3">
      <c r="D4331" s="83"/>
    </row>
    <row r="4332" spans="4:4" x14ac:dyDescent="0.3">
      <c r="D4332" s="83"/>
    </row>
    <row r="4333" spans="4:4" x14ac:dyDescent="0.3">
      <c r="D4333" s="83"/>
    </row>
    <row r="4334" spans="4:4" x14ac:dyDescent="0.3">
      <c r="D4334" s="83"/>
    </row>
    <row r="4335" spans="4:4" x14ac:dyDescent="0.3">
      <c r="D4335" s="83"/>
    </row>
    <row r="4336" spans="4:4" x14ac:dyDescent="0.3">
      <c r="D4336" s="83"/>
    </row>
    <row r="4337" spans="4:4" x14ac:dyDescent="0.3">
      <c r="D4337" s="83"/>
    </row>
    <row r="4338" spans="4:4" x14ac:dyDescent="0.3">
      <c r="D4338" s="83"/>
    </row>
    <row r="4339" spans="4:4" x14ac:dyDescent="0.3">
      <c r="D4339" s="83"/>
    </row>
    <row r="4340" spans="4:4" x14ac:dyDescent="0.3">
      <c r="D4340" s="83"/>
    </row>
    <row r="4341" spans="4:4" x14ac:dyDescent="0.3">
      <c r="D4341" s="83"/>
    </row>
    <row r="4342" spans="4:4" x14ac:dyDescent="0.3">
      <c r="D4342" s="83"/>
    </row>
    <row r="4343" spans="4:4" x14ac:dyDescent="0.3">
      <c r="D4343" s="83"/>
    </row>
    <row r="4344" spans="4:4" x14ac:dyDescent="0.3">
      <c r="D4344" s="83"/>
    </row>
    <row r="4345" spans="4:4" x14ac:dyDescent="0.3">
      <c r="D4345" s="83"/>
    </row>
    <row r="4346" spans="4:4" x14ac:dyDescent="0.3">
      <c r="D4346" s="83"/>
    </row>
    <row r="4347" spans="4:4" x14ac:dyDescent="0.3">
      <c r="D4347" s="83"/>
    </row>
    <row r="4348" spans="4:4" x14ac:dyDescent="0.3">
      <c r="D4348" s="83"/>
    </row>
    <row r="4349" spans="4:4" x14ac:dyDescent="0.3">
      <c r="D4349" s="83"/>
    </row>
    <row r="4350" spans="4:4" x14ac:dyDescent="0.3">
      <c r="D4350" s="83"/>
    </row>
    <row r="4351" spans="4:4" x14ac:dyDescent="0.3">
      <c r="D4351" s="83"/>
    </row>
    <row r="4352" spans="4:4" x14ac:dyDescent="0.3">
      <c r="D4352" s="83"/>
    </row>
    <row r="4353" spans="4:4" x14ac:dyDescent="0.3">
      <c r="D4353" s="83"/>
    </row>
    <row r="4354" spans="4:4" x14ac:dyDescent="0.3">
      <c r="D4354" s="83"/>
    </row>
    <row r="4355" spans="4:4" x14ac:dyDescent="0.3">
      <c r="D4355" s="83"/>
    </row>
    <row r="4356" spans="4:4" x14ac:dyDescent="0.3">
      <c r="D4356" s="83"/>
    </row>
    <row r="4357" spans="4:4" x14ac:dyDescent="0.3">
      <c r="D4357" s="83"/>
    </row>
    <row r="4358" spans="4:4" x14ac:dyDescent="0.3">
      <c r="D4358" s="83"/>
    </row>
    <row r="4359" spans="4:4" x14ac:dyDescent="0.3">
      <c r="D4359" s="83"/>
    </row>
    <row r="4360" spans="4:4" x14ac:dyDescent="0.3">
      <c r="D4360" s="83"/>
    </row>
    <row r="4361" spans="4:4" x14ac:dyDescent="0.3">
      <c r="D4361" s="83"/>
    </row>
    <row r="4362" spans="4:4" x14ac:dyDescent="0.3">
      <c r="D4362" s="83"/>
    </row>
    <row r="4363" spans="4:4" x14ac:dyDescent="0.3">
      <c r="D4363" s="83"/>
    </row>
    <row r="4364" spans="4:4" x14ac:dyDescent="0.3">
      <c r="D4364" s="83"/>
    </row>
    <row r="4365" spans="4:4" x14ac:dyDescent="0.3">
      <c r="D4365" s="83"/>
    </row>
    <row r="4366" spans="4:4" x14ac:dyDescent="0.3">
      <c r="D4366" s="83"/>
    </row>
    <row r="4367" spans="4:4" x14ac:dyDescent="0.3">
      <c r="D4367" s="83"/>
    </row>
    <row r="4368" spans="4:4" x14ac:dyDescent="0.3">
      <c r="D4368" s="83"/>
    </row>
    <row r="4369" spans="4:4" x14ac:dyDescent="0.3">
      <c r="D4369" s="83"/>
    </row>
    <row r="4370" spans="4:4" x14ac:dyDescent="0.3">
      <c r="D4370" s="83"/>
    </row>
    <row r="4371" spans="4:4" x14ac:dyDescent="0.3">
      <c r="D4371" s="83"/>
    </row>
    <row r="4372" spans="4:4" x14ac:dyDescent="0.3">
      <c r="D4372" s="83"/>
    </row>
    <row r="4373" spans="4:4" x14ac:dyDescent="0.3">
      <c r="D4373" s="83"/>
    </row>
    <row r="4374" spans="4:4" x14ac:dyDescent="0.3">
      <c r="D4374" s="83"/>
    </row>
    <row r="4375" spans="4:4" x14ac:dyDescent="0.3">
      <c r="D4375" s="83"/>
    </row>
    <row r="4376" spans="4:4" x14ac:dyDescent="0.3">
      <c r="D4376" s="83"/>
    </row>
    <row r="4377" spans="4:4" x14ac:dyDescent="0.3">
      <c r="D4377" s="83"/>
    </row>
    <row r="4378" spans="4:4" x14ac:dyDescent="0.3">
      <c r="D4378" s="83"/>
    </row>
    <row r="4379" spans="4:4" x14ac:dyDescent="0.3">
      <c r="D4379" s="83"/>
    </row>
    <row r="4380" spans="4:4" x14ac:dyDescent="0.3">
      <c r="D4380" s="83"/>
    </row>
    <row r="4381" spans="4:4" x14ac:dyDescent="0.3">
      <c r="D4381" s="83"/>
    </row>
    <row r="4382" spans="4:4" x14ac:dyDescent="0.3">
      <c r="D4382" s="83"/>
    </row>
    <row r="4383" spans="4:4" x14ac:dyDescent="0.3">
      <c r="D4383" s="83"/>
    </row>
    <row r="4384" spans="4:4" x14ac:dyDescent="0.3">
      <c r="D4384" s="83"/>
    </row>
    <row r="4385" spans="4:4" x14ac:dyDescent="0.3">
      <c r="D4385" s="83"/>
    </row>
    <row r="4386" spans="4:4" x14ac:dyDescent="0.3">
      <c r="D4386" s="83"/>
    </row>
    <row r="4387" spans="4:4" x14ac:dyDescent="0.3">
      <c r="D4387" s="83"/>
    </row>
    <row r="4388" spans="4:4" x14ac:dyDescent="0.3">
      <c r="D4388" s="83"/>
    </row>
    <row r="4389" spans="4:4" x14ac:dyDescent="0.3">
      <c r="D4389" s="83"/>
    </row>
    <row r="4390" spans="4:4" x14ac:dyDescent="0.3">
      <c r="D4390" s="83"/>
    </row>
    <row r="4391" spans="4:4" x14ac:dyDescent="0.3">
      <c r="D4391" s="83"/>
    </row>
    <row r="4392" spans="4:4" x14ac:dyDescent="0.3">
      <c r="D4392" s="83"/>
    </row>
    <row r="4393" spans="4:4" x14ac:dyDescent="0.3">
      <c r="D4393" s="83"/>
    </row>
    <row r="4394" spans="4:4" x14ac:dyDescent="0.3">
      <c r="D4394" s="83"/>
    </row>
    <row r="4395" spans="4:4" x14ac:dyDescent="0.3">
      <c r="D4395" s="83"/>
    </row>
    <row r="4396" spans="4:4" x14ac:dyDescent="0.3">
      <c r="D4396" s="83"/>
    </row>
    <row r="4397" spans="4:4" x14ac:dyDescent="0.3">
      <c r="D4397" s="83"/>
    </row>
    <row r="4398" spans="4:4" x14ac:dyDescent="0.3">
      <c r="D4398" s="83"/>
    </row>
    <row r="4399" spans="4:4" x14ac:dyDescent="0.3">
      <c r="D4399" s="83"/>
    </row>
    <row r="4400" spans="4:4" x14ac:dyDescent="0.3">
      <c r="D4400" s="83"/>
    </row>
    <row r="4401" spans="4:4" x14ac:dyDescent="0.3">
      <c r="D4401" s="83"/>
    </row>
    <row r="4402" spans="4:4" x14ac:dyDescent="0.3">
      <c r="D4402" s="83"/>
    </row>
    <row r="4403" spans="4:4" x14ac:dyDescent="0.3">
      <c r="D4403" s="83"/>
    </row>
    <row r="4404" spans="4:4" x14ac:dyDescent="0.3">
      <c r="D4404" s="83"/>
    </row>
    <row r="4405" spans="4:4" x14ac:dyDescent="0.3">
      <c r="D4405" s="83"/>
    </row>
    <row r="4406" spans="4:4" x14ac:dyDescent="0.3">
      <c r="D4406" s="83"/>
    </row>
    <row r="4407" spans="4:4" x14ac:dyDescent="0.3">
      <c r="D4407" s="83"/>
    </row>
    <row r="4408" spans="4:4" x14ac:dyDescent="0.3">
      <c r="D4408" s="83"/>
    </row>
    <row r="4409" spans="4:4" x14ac:dyDescent="0.3">
      <c r="D4409" s="83"/>
    </row>
    <row r="4410" spans="4:4" x14ac:dyDescent="0.3">
      <c r="D4410" s="83"/>
    </row>
    <row r="4411" spans="4:4" x14ac:dyDescent="0.3">
      <c r="D4411" s="83"/>
    </row>
    <row r="4412" spans="4:4" x14ac:dyDescent="0.3">
      <c r="D4412" s="83"/>
    </row>
    <row r="4413" spans="4:4" x14ac:dyDescent="0.3">
      <c r="D4413" s="83"/>
    </row>
    <row r="4414" spans="4:4" x14ac:dyDescent="0.3">
      <c r="D4414" s="83"/>
    </row>
    <row r="4415" spans="4:4" x14ac:dyDescent="0.3">
      <c r="D4415" s="83"/>
    </row>
    <row r="4416" spans="4:4" x14ac:dyDescent="0.3">
      <c r="D4416" s="83"/>
    </row>
    <row r="4417" spans="4:4" x14ac:dyDescent="0.3">
      <c r="D4417" s="83"/>
    </row>
    <row r="4418" spans="4:4" x14ac:dyDescent="0.3">
      <c r="D4418" s="83"/>
    </row>
    <row r="4419" spans="4:4" x14ac:dyDescent="0.3">
      <c r="D4419" s="83"/>
    </row>
    <row r="4420" spans="4:4" x14ac:dyDescent="0.3">
      <c r="D4420" s="83"/>
    </row>
    <row r="4421" spans="4:4" x14ac:dyDescent="0.3">
      <c r="D4421" s="83"/>
    </row>
    <row r="4422" spans="4:4" x14ac:dyDescent="0.3">
      <c r="D4422" s="83"/>
    </row>
    <row r="4423" spans="4:4" x14ac:dyDescent="0.3">
      <c r="D4423" s="83"/>
    </row>
    <row r="4424" spans="4:4" x14ac:dyDescent="0.3">
      <c r="D4424" s="83"/>
    </row>
    <row r="4425" spans="4:4" x14ac:dyDescent="0.3">
      <c r="D4425" s="83"/>
    </row>
    <row r="4426" spans="4:4" x14ac:dyDescent="0.3">
      <c r="D4426" s="83"/>
    </row>
    <row r="4427" spans="4:4" x14ac:dyDescent="0.3">
      <c r="D4427" s="83"/>
    </row>
    <row r="4428" spans="4:4" x14ac:dyDescent="0.3">
      <c r="D4428" s="83"/>
    </row>
    <row r="4429" spans="4:4" x14ac:dyDescent="0.3">
      <c r="D4429" s="83"/>
    </row>
    <row r="4430" spans="4:4" x14ac:dyDescent="0.3">
      <c r="D4430" s="83"/>
    </row>
    <row r="4431" spans="4:4" x14ac:dyDescent="0.3">
      <c r="D4431" s="83"/>
    </row>
    <row r="4432" spans="4:4" x14ac:dyDescent="0.3">
      <c r="D4432" s="83"/>
    </row>
    <row r="4433" spans="4:4" x14ac:dyDescent="0.3">
      <c r="D4433" s="83"/>
    </row>
    <row r="4434" spans="4:4" x14ac:dyDescent="0.3">
      <c r="D4434" s="83"/>
    </row>
    <row r="4435" spans="4:4" x14ac:dyDescent="0.3">
      <c r="D4435" s="83"/>
    </row>
    <row r="4436" spans="4:4" x14ac:dyDescent="0.3">
      <c r="D4436" s="83"/>
    </row>
    <row r="4437" spans="4:4" x14ac:dyDescent="0.3">
      <c r="D4437" s="83"/>
    </row>
    <row r="4438" spans="4:4" x14ac:dyDescent="0.3">
      <c r="D4438" s="83"/>
    </row>
    <row r="4439" spans="4:4" x14ac:dyDescent="0.3">
      <c r="D4439" s="83"/>
    </row>
    <row r="4440" spans="4:4" x14ac:dyDescent="0.3">
      <c r="D4440" s="83"/>
    </row>
    <row r="4441" spans="4:4" x14ac:dyDescent="0.3">
      <c r="D4441" s="83"/>
    </row>
    <row r="4442" spans="4:4" x14ac:dyDescent="0.3">
      <c r="D4442" s="83"/>
    </row>
    <row r="4443" spans="4:4" x14ac:dyDescent="0.3">
      <c r="D4443" s="83"/>
    </row>
    <row r="4444" spans="4:4" x14ac:dyDescent="0.3">
      <c r="D4444" s="83"/>
    </row>
    <row r="4445" spans="4:4" x14ac:dyDescent="0.3">
      <c r="D4445" s="83"/>
    </row>
    <row r="4446" spans="4:4" x14ac:dyDescent="0.3">
      <c r="D4446" s="83"/>
    </row>
    <row r="4447" spans="4:4" x14ac:dyDescent="0.3">
      <c r="D4447" s="83"/>
    </row>
    <row r="4448" spans="4:4" x14ac:dyDescent="0.3">
      <c r="D4448" s="83"/>
    </row>
    <row r="4449" spans="4:4" x14ac:dyDescent="0.3">
      <c r="D4449" s="83"/>
    </row>
    <row r="4450" spans="4:4" x14ac:dyDescent="0.3">
      <c r="D4450" s="83"/>
    </row>
    <row r="4451" spans="4:4" x14ac:dyDescent="0.3">
      <c r="D4451" s="83"/>
    </row>
    <row r="4452" spans="4:4" x14ac:dyDescent="0.3">
      <c r="D4452" s="83"/>
    </row>
    <row r="4453" spans="4:4" x14ac:dyDescent="0.3">
      <c r="D4453" s="83"/>
    </row>
    <row r="4454" spans="4:4" x14ac:dyDescent="0.3">
      <c r="D4454" s="83"/>
    </row>
    <row r="4455" spans="4:4" x14ac:dyDescent="0.3">
      <c r="D4455" s="83"/>
    </row>
    <row r="4456" spans="4:4" x14ac:dyDescent="0.3">
      <c r="D4456" s="83"/>
    </row>
    <row r="4457" spans="4:4" x14ac:dyDescent="0.3">
      <c r="D4457" s="83"/>
    </row>
    <row r="4458" spans="4:4" x14ac:dyDescent="0.3">
      <c r="D4458" s="83"/>
    </row>
    <row r="4459" spans="4:4" x14ac:dyDescent="0.3">
      <c r="D4459" s="83"/>
    </row>
    <row r="4460" spans="4:4" x14ac:dyDescent="0.3">
      <c r="D4460" s="83"/>
    </row>
    <row r="4461" spans="4:4" x14ac:dyDescent="0.3">
      <c r="D4461" s="83"/>
    </row>
    <row r="4462" spans="4:4" x14ac:dyDescent="0.3">
      <c r="D4462" s="83"/>
    </row>
    <row r="4463" spans="4:4" x14ac:dyDescent="0.3">
      <c r="D4463" s="83"/>
    </row>
    <row r="4464" spans="4:4" x14ac:dyDescent="0.3">
      <c r="D4464" s="83"/>
    </row>
    <row r="4465" spans="4:4" x14ac:dyDescent="0.3">
      <c r="D4465" s="83"/>
    </row>
    <row r="4466" spans="4:4" x14ac:dyDescent="0.3">
      <c r="D4466" s="83"/>
    </row>
    <row r="4467" spans="4:4" x14ac:dyDescent="0.3">
      <c r="D4467" s="83"/>
    </row>
    <row r="4468" spans="4:4" x14ac:dyDescent="0.3">
      <c r="D4468" s="83"/>
    </row>
    <row r="4469" spans="4:4" x14ac:dyDescent="0.3">
      <c r="D4469" s="83"/>
    </row>
    <row r="4470" spans="4:4" x14ac:dyDescent="0.3">
      <c r="D4470" s="83"/>
    </row>
    <row r="4471" spans="4:4" x14ac:dyDescent="0.3">
      <c r="D4471" s="83"/>
    </row>
    <row r="4472" spans="4:4" x14ac:dyDescent="0.3">
      <c r="D4472" s="83"/>
    </row>
    <row r="4473" spans="4:4" x14ac:dyDescent="0.3">
      <c r="D4473" s="83"/>
    </row>
    <row r="4474" spans="4:4" x14ac:dyDescent="0.3">
      <c r="D4474" s="83"/>
    </row>
    <row r="4475" spans="4:4" x14ac:dyDescent="0.3">
      <c r="D4475" s="83"/>
    </row>
    <row r="4476" spans="4:4" x14ac:dyDescent="0.3">
      <c r="D4476" s="83"/>
    </row>
    <row r="4477" spans="4:4" x14ac:dyDescent="0.3">
      <c r="D4477" s="83"/>
    </row>
    <row r="4478" spans="4:4" x14ac:dyDescent="0.3">
      <c r="D4478" s="83"/>
    </row>
    <row r="4479" spans="4:4" x14ac:dyDescent="0.3">
      <c r="D4479" s="83"/>
    </row>
    <row r="4480" spans="4:4" x14ac:dyDescent="0.3">
      <c r="D4480" s="83"/>
    </row>
    <row r="4481" spans="4:4" x14ac:dyDescent="0.3">
      <c r="D4481" s="83"/>
    </row>
    <row r="4482" spans="4:4" x14ac:dyDescent="0.3">
      <c r="D4482" s="83"/>
    </row>
    <row r="4483" spans="4:4" x14ac:dyDescent="0.3">
      <c r="D4483" s="83"/>
    </row>
    <row r="4484" spans="4:4" x14ac:dyDescent="0.3">
      <c r="D4484" s="83"/>
    </row>
    <row r="4485" spans="4:4" x14ac:dyDescent="0.3">
      <c r="D4485" s="83"/>
    </row>
    <row r="4486" spans="4:4" x14ac:dyDescent="0.3">
      <c r="D4486" s="83"/>
    </row>
    <row r="4487" spans="4:4" x14ac:dyDescent="0.3">
      <c r="D4487" s="83"/>
    </row>
    <row r="4488" spans="4:4" x14ac:dyDescent="0.3">
      <c r="D4488" s="83"/>
    </row>
    <row r="4489" spans="4:4" x14ac:dyDescent="0.3">
      <c r="D4489" s="83"/>
    </row>
    <row r="4490" spans="4:4" x14ac:dyDescent="0.3">
      <c r="D4490" s="83"/>
    </row>
    <row r="4491" spans="4:4" x14ac:dyDescent="0.3">
      <c r="D4491" s="83"/>
    </row>
    <row r="4492" spans="4:4" x14ac:dyDescent="0.3">
      <c r="D4492" s="83"/>
    </row>
    <row r="4493" spans="4:4" x14ac:dyDescent="0.3">
      <c r="D4493" s="83"/>
    </row>
    <row r="4494" spans="4:4" x14ac:dyDescent="0.3">
      <c r="D4494" s="83"/>
    </row>
    <row r="4495" spans="4:4" x14ac:dyDescent="0.3">
      <c r="D4495" s="83"/>
    </row>
    <row r="4496" spans="4:4" x14ac:dyDescent="0.3">
      <c r="D4496" s="83"/>
    </row>
    <row r="4497" spans="4:4" x14ac:dyDescent="0.3">
      <c r="D4497" s="83"/>
    </row>
    <row r="4498" spans="4:4" x14ac:dyDescent="0.3">
      <c r="D4498" s="83"/>
    </row>
    <row r="4499" spans="4:4" x14ac:dyDescent="0.3">
      <c r="D4499" s="83"/>
    </row>
    <row r="4500" spans="4:4" x14ac:dyDescent="0.3">
      <c r="D4500" s="83"/>
    </row>
    <row r="4501" spans="4:4" x14ac:dyDescent="0.3">
      <c r="D4501" s="83"/>
    </row>
    <row r="4502" spans="4:4" x14ac:dyDescent="0.3">
      <c r="D4502" s="83"/>
    </row>
    <row r="4503" spans="4:4" x14ac:dyDescent="0.3">
      <c r="D4503" s="83"/>
    </row>
    <row r="4504" spans="4:4" x14ac:dyDescent="0.3">
      <c r="D4504" s="83"/>
    </row>
    <row r="4505" spans="4:4" x14ac:dyDescent="0.3">
      <c r="D4505" s="83"/>
    </row>
    <row r="4506" spans="4:4" x14ac:dyDescent="0.3">
      <c r="D4506" s="83"/>
    </row>
    <row r="4507" spans="4:4" x14ac:dyDescent="0.3">
      <c r="D4507" s="83"/>
    </row>
    <row r="4508" spans="4:4" x14ac:dyDescent="0.3">
      <c r="D4508" s="83"/>
    </row>
    <row r="4509" spans="4:4" x14ac:dyDescent="0.3">
      <c r="D4509" s="83"/>
    </row>
    <row r="4510" spans="4:4" x14ac:dyDescent="0.3">
      <c r="D4510" s="83"/>
    </row>
    <row r="4511" spans="4:4" x14ac:dyDescent="0.3">
      <c r="D4511" s="83"/>
    </row>
    <row r="4512" spans="4:4" x14ac:dyDescent="0.3">
      <c r="D4512" s="83"/>
    </row>
    <row r="4513" spans="4:4" x14ac:dyDescent="0.3">
      <c r="D4513" s="83"/>
    </row>
    <row r="4514" spans="4:4" x14ac:dyDescent="0.3">
      <c r="D4514" s="83"/>
    </row>
    <row r="4515" spans="4:4" x14ac:dyDescent="0.3">
      <c r="D4515" s="83"/>
    </row>
    <row r="4516" spans="4:4" x14ac:dyDescent="0.3">
      <c r="D4516" s="83"/>
    </row>
    <row r="4517" spans="4:4" x14ac:dyDescent="0.3">
      <c r="D4517" s="83"/>
    </row>
    <row r="4518" spans="4:4" x14ac:dyDescent="0.3">
      <c r="D4518" s="83"/>
    </row>
    <row r="4519" spans="4:4" x14ac:dyDescent="0.3">
      <c r="D4519" s="83"/>
    </row>
    <row r="4520" spans="4:4" x14ac:dyDescent="0.3">
      <c r="D4520" s="83"/>
    </row>
    <row r="4521" spans="4:4" x14ac:dyDescent="0.3">
      <c r="D4521" s="83"/>
    </row>
    <row r="4522" spans="4:4" x14ac:dyDescent="0.3">
      <c r="D4522" s="83"/>
    </row>
    <row r="4523" spans="4:4" x14ac:dyDescent="0.3">
      <c r="D4523" s="83"/>
    </row>
    <row r="4524" spans="4:4" x14ac:dyDescent="0.3">
      <c r="D4524" s="83"/>
    </row>
    <row r="4525" spans="4:4" x14ac:dyDescent="0.3">
      <c r="D4525" s="83"/>
    </row>
    <row r="4526" spans="4:4" x14ac:dyDescent="0.3">
      <c r="D4526" s="83"/>
    </row>
    <row r="4527" spans="4:4" x14ac:dyDescent="0.3">
      <c r="D4527" s="83"/>
    </row>
    <row r="4528" spans="4:4" x14ac:dyDescent="0.3">
      <c r="D4528" s="83"/>
    </row>
    <row r="4529" spans="4:4" x14ac:dyDescent="0.3">
      <c r="D4529" s="83"/>
    </row>
    <row r="4530" spans="4:4" x14ac:dyDescent="0.3">
      <c r="D4530" s="83"/>
    </row>
    <row r="4531" spans="4:4" x14ac:dyDescent="0.3">
      <c r="D4531" s="83"/>
    </row>
    <row r="4532" spans="4:4" x14ac:dyDescent="0.3">
      <c r="D4532" s="83"/>
    </row>
    <row r="4533" spans="4:4" x14ac:dyDescent="0.3">
      <c r="D4533" s="83"/>
    </row>
    <row r="4534" spans="4:4" x14ac:dyDescent="0.3">
      <c r="D4534" s="83"/>
    </row>
    <row r="4535" spans="4:4" x14ac:dyDescent="0.3">
      <c r="D4535" s="83"/>
    </row>
    <row r="4536" spans="4:4" x14ac:dyDescent="0.3">
      <c r="D4536" s="83"/>
    </row>
    <row r="4537" spans="4:4" x14ac:dyDescent="0.3">
      <c r="D4537" s="83"/>
    </row>
    <row r="4538" spans="4:4" x14ac:dyDescent="0.3">
      <c r="D4538" s="83"/>
    </row>
    <row r="4539" spans="4:4" x14ac:dyDescent="0.3">
      <c r="D4539" s="83"/>
    </row>
    <row r="4540" spans="4:4" x14ac:dyDescent="0.3">
      <c r="D4540" s="83"/>
    </row>
    <row r="4541" spans="4:4" x14ac:dyDescent="0.3">
      <c r="D4541" s="83"/>
    </row>
    <row r="4542" spans="4:4" x14ac:dyDescent="0.3">
      <c r="D4542" s="83"/>
    </row>
    <row r="4543" spans="4:4" x14ac:dyDescent="0.3">
      <c r="D4543" s="83"/>
    </row>
    <row r="4544" spans="4:4" x14ac:dyDescent="0.3">
      <c r="D4544" s="83"/>
    </row>
    <row r="4545" spans="4:4" x14ac:dyDescent="0.3">
      <c r="D4545" s="83"/>
    </row>
    <row r="4546" spans="4:4" x14ac:dyDescent="0.3">
      <c r="D4546" s="83"/>
    </row>
    <row r="4547" spans="4:4" x14ac:dyDescent="0.3">
      <c r="D4547" s="83"/>
    </row>
    <row r="4548" spans="4:4" x14ac:dyDescent="0.3">
      <c r="D4548" s="83"/>
    </row>
    <row r="4549" spans="4:4" x14ac:dyDescent="0.3">
      <c r="D4549" s="83"/>
    </row>
    <row r="4550" spans="4:4" x14ac:dyDescent="0.3">
      <c r="D4550" s="83"/>
    </row>
    <row r="4551" spans="4:4" x14ac:dyDescent="0.3">
      <c r="D4551" s="83"/>
    </row>
    <row r="4552" spans="4:4" x14ac:dyDescent="0.3">
      <c r="D4552" s="83"/>
    </row>
    <row r="4553" spans="4:4" x14ac:dyDescent="0.3">
      <c r="D4553" s="83"/>
    </row>
    <row r="4554" spans="4:4" x14ac:dyDescent="0.3">
      <c r="D4554" s="83"/>
    </row>
    <row r="4555" spans="4:4" x14ac:dyDescent="0.3">
      <c r="D4555" s="83"/>
    </row>
    <row r="4556" spans="4:4" x14ac:dyDescent="0.3">
      <c r="D4556" s="83"/>
    </row>
    <row r="4557" spans="4:4" x14ac:dyDescent="0.3">
      <c r="D4557" s="83"/>
    </row>
    <row r="4558" spans="4:4" x14ac:dyDescent="0.3">
      <c r="D4558" s="83"/>
    </row>
    <row r="4559" spans="4:4" x14ac:dyDescent="0.3">
      <c r="D4559" s="83"/>
    </row>
    <row r="4560" spans="4:4" x14ac:dyDescent="0.3">
      <c r="D4560" s="83"/>
    </row>
    <row r="4561" spans="4:4" x14ac:dyDescent="0.3">
      <c r="D4561" s="83"/>
    </row>
    <row r="4562" spans="4:4" x14ac:dyDescent="0.3">
      <c r="D4562" s="83"/>
    </row>
    <row r="4563" spans="4:4" x14ac:dyDescent="0.3">
      <c r="D4563" s="83"/>
    </row>
    <row r="4564" spans="4:4" x14ac:dyDescent="0.3">
      <c r="D4564" s="83"/>
    </row>
    <row r="4565" spans="4:4" x14ac:dyDescent="0.3">
      <c r="D4565" s="83"/>
    </row>
    <row r="4566" spans="4:4" x14ac:dyDescent="0.3">
      <c r="D4566" s="83"/>
    </row>
    <row r="4567" spans="4:4" x14ac:dyDescent="0.3">
      <c r="D4567" s="83"/>
    </row>
    <row r="4568" spans="4:4" x14ac:dyDescent="0.3">
      <c r="D4568" s="83"/>
    </row>
    <row r="4569" spans="4:4" x14ac:dyDescent="0.3">
      <c r="D4569" s="83"/>
    </row>
    <row r="4570" spans="4:4" x14ac:dyDescent="0.3">
      <c r="D4570" s="83"/>
    </row>
    <row r="4571" spans="4:4" x14ac:dyDescent="0.3">
      <c r="D4571" s="83"/>
    </row>
    <row r="4572" spans="4:4" x14ac:dyDescent="0.3">
      <c r="D4572" s="83"/>
    </row>
    <row r="4573" spans="4:4" x14ac:dyDescent="0.3">
      <c r="D4573" s="83"/>
    </row>
    <row r="4574" spans="4:4" x14ac:dyDescent="0.3">
      <c r="D4574" s="83"/>
    </row>
    <row r="4575" spans="4:4" x14ac:dyDescent="0.3">
      <c r="D4575" s="83"/>
    </row>
    <row r="4576" spans="4:4" x14ac:dyDescent="0.3">
      <c r="D4576" s="83"/>
    </row>
    <row r="4577" spans="4:4" x14ac:dyDescent="0.3">
      <c r="D4577" s="83"/>
    </row>
    <row r="4578" spans="4:4" x14ac:dyDescent="0.3">
      <c r="D4578" s="83"/>
    </row>
    <row r="4579" spans="4:4" x14ac:dyDescent="0.3">
      <c r="D4579" s="83"/>
    </row>
    <row r="4580" spans="4:4" x14ac:dyDescent="0.3">
      <c r="D4580" s="83"/>
    </row>
    <row r="4581" spans="4:4" x14ac:dyDescent="0.3">
      <c r="D4581" s="83"/>
    </row>
    <row r="4582" spans="4:4" x14ac:dyDescent="0.3">
      <c r="D4582" s="83"/>
    </row>
    <row r="4583" spans="4:4" x14ac:dyDescent="0.3">
      <c r="D4583" s="83"/>
    </row>
    <row r="4584" spans="4:4" x14ac:dyDescent="0.3">
      <c r="D4584" s="83"/>
    </row>
    <row r="4585" spans="4:4" x14ac:dyDescent="0.3">
      <c r="D4585" s="83"/>
    </row>
    <row r="4586" spans="4:4" x14ac:dyDescent="0.3">
      <c r="D4586" s="83"/>
    </row>
    <row r="4587" spans="4:4" x14ac:dyDescent="0.3">
      <c r="D4587" s="83"/>
    </row>
    <row r="4588" spans="4:4" x14ac:dyDescent="0.3">
      <c r="D4588" s="83"/>
    </row>
    <row r="4589" spans="4:4" x14ac:dyDescent="0.3">
      <c r="D4589" s="83"/>
    </row>
    <row r="4590" spans="4:4" x14ac:dyDescent="0.3">
      <c r="D4590" s="83"/>
    </row>
    <row r="4591" spans="4:4" x14ac:dyDescent="0.3">
      <c r="D4591" s="83"/>
    </row>
    <row r="4592" spans="4:4" x14ac:dyDescent="0.3">
      <c r="D4592" s="83"/>
    </row>
    <row r="4593" spans="4:4" x14ac:dyDescent="0.3">
      <c r="D4593" s="83"/>
    </row>
    <row r="4594" spans="4:4" x14ac:dyDescent="0.3">
      <c r="D4594" s="83"/>
    </row>
    <row r="4595" spans="4:4" x14ac:dyDescent="0.3">
      <c r="D4595" s="83"/>
    </row>
    <row r="4596" spans="4:4" x14ac:dyDescent="0.3">
      <c r="D4596" s="83"/>
    </row>
    <row r="4597" spans="4:4" x14ac:dyDescent="0.3">
      <c r="D4597" s="83"/>
    </row>
    <row r="4598" spans="4:4" x14ac:dyDescent="0.3">
      <c r="D4598" s="83"/>
    </row>
    <row r="4599" spans="4:4" x14ac:dyDescent="0.3">
      <c r="D4599" s="83"/>
    </row>
    <row r="4600" spans="4:4" x14ac:dyDescent="0.3">
      <c r="D4600" s="83"/>
    </row>
    <row r="4601" spans="4:4" x14ac:dyDescent="0.3">
      <c r="D4601" s="83"/>
    </row>
    <row r="4602" spans="4:4" x14ac:dyDescent="0.3">
      <c r="D4602" s="83"/>
    </row>
    <row r="4603" spans="4:4" x14ac:dyDescent="0.3">
      <c r="D4603" s="83"/>
    </row>
    <row r="4604" spans="4:4" x14ac:dyDescent="0.3">
      <c r="D4604" s="83"/>
    </row>
    <row r="4605" spans="4:4" x14ac:dyDescent="0.3">
      <c r="D4605" s="83"/>
    </row>
    <row r="4606" spans="4:4" x14ac:dyDescent="0.3">
      <c r="D4606" s="83"/>
    </row>
    <row r="4607" spans="4:4" x14ac:dyDescent="0.3">
      <c r="D4607" s="83"/>
    </row>
    <row r="4608" spans="4:4" x14ac:dyDescent="0.3">
      <c r="D4608" s="83"/>
    </row>
    <row r="4609" spans="4:4" x14ac:dyDescent="0.3">
      <c r="D4609" s="83"/>
    </row>
    <row r="4610" spans="4:4" x14ac:dyDescent="0.3">
      <c r="D4610" s="83"/>
    </row>
    <row r="4611" spans="4:4" x14ac:dyDescent="0.3">
      <c r="D4611" s="83"/>
    </row>
    <row r="4612" spans="4:4" x14ac:dyDescent="0.3">
      <c r="D4612" s="83"/>
    </row>
    <row r="4613" spans="4:4" x14ac:dyDescent="0.3">
      <c r="D4613" s="83"/>
    </row>
    <row r="4614" spans="4:4" x14ac:dyDescent="0.3">
      <c r="D4614" s="83"/>
    </row>
    <row r="4615" spans="4:4" x14ac:dyDescent="0.3">
      <c r="D4615" s="83"/>
    </row>
    <row r="4616" spans="4:4" x14ac:dyDescent="0.3">
      <c r="D4616" s="83"/>
    </row>
    <row r="4617" spans="4:4" x14ac:dyDescent="0.3">
      <c r="D4617" s="83"/>
    </row>
    <row r="4618" spans="4:4" x14ac:dyDescent="0.3">
      <c r="D4618" s="83"/>
    </row>
    <row r="4619" spans="4:4" x14ac:dyDescent="0.3">
      <c r="D4619" s="83"/>
    </row>
    <row r="4620" spans="4:4" x14ac:dyDescent="0.3">
      <c r="D4620" s="83"/>
    </row>
    <row r="4621" spans="4:4" x14ac:dyDescent="0.3">
      <c r="D4621" s="83"/>
    </row>
    <row r="4622" spans="4:4" x14ac:dyDescent="0.3">
      <c r="D4622" s="83"/>
    </row>
    <row r="4623" spans="4:4" x14ac:dyDescent="0.3">
      <c r="D4623" s="83"/>
    </row>
    <row r="4624" spans="4:4" x14ac:dyDescent="0.3">
      <c r="D4624" s="83"/>
    </row>
    <row r="4625" spans="4:4" x14ac:dyDescent="0.3">
      <c r="D4625" s="83"/>
    </row>
    <row r="4626" spans="4:4" x14ac:dyDescent="0.3">
      <c r="D4626" s="83"/>
    </row>
    <row r="4627" spans="4:4" x14ac:dyDescent="0.3">
      <c r="D4627" s="83"/>
    </row>
    <row r="4628" spans="4:4" x14ac:dyDescent="0.3">
      <c r="D4628" s="83"/>
    </row>
    <row r="4629" spans="4:4" x14ac:dyDescent="0.3">
      <c r="D4629" s="83"/>
    </row>
    <row r="4630" spans="4:4" x14ac:dyDescent="0.3">
      <c r="D4630" s="83"/>
    </row>
    <row r="4631" spans="4:4" x14ac:dyDescent="0.3">
      <c r="D4631" s="83"/>
    </row>
    <row r="4632" spans="4:4" x14ac:dyDescent="0.3">
      <c r="D4632" s="83"/>
    </row>
    <row r="4633" spans="4:4" x14ac:dyDescent="0.3">
      <c r="D4633" s="83"/>
    </row>
    <row r="4634" spans="4:4" x14ac:dyDescent="0.3">
      <c r="D4634" s="83"/>
    </row>
    <row r="4635" spans="4:4" x14ac:dyDescent="0.3">
      <c r="D4635" s="83"/>
    </row>
    <row r="4636" spans="4:4" x14ac:dyDescent="0.3">
      <c r="D4636" s="83"/>
    </row>
    <row r="4637" spans="4:4" x14ac:dyDescent="0.3">
      <c r="D4637" s="83"/>
    </row>
    <row r="4638" spans="4:4" x14ac:dyDescent="0.3">
      <c r="D4638" s="83"/>
    </row>
    <row r="4639" spans="4:4" x14ac:dyDescent="0.3">
      <c r="D4639" s="83"/>
    </row>
    <row r="4640" spans="4:4" x14ac:dyDescent="0.3">
      <c r="D4640" s="83"/>
    </row>
    <row r="4641" spans="4:4" x14ac:dyDescent="0.3">
      <c r="D4641" s="83"/>
    </row>
    <row r="4642" spans="4:4" x14ac:dyDescent="0.3">
      <c r="D4642" s="83"/>
    </row>
    <row r="4643" spans="4:4" x14ac:dyDescent="0.3">
      <c r="D4643" s="83"/>
    </row>
    <row r="4644" spans="4:4" x14ac:dyDescent="0.3">
      <c r="D4644" s="83"/>
    </row>
    <row r="4645" spans="4:4" x14ac:dyDescent="0.3">
      <c r="D4645" s="83"/>
    </row>
    <row r="4646" spans="4:4" x14ac:dyDescent="0.3">
      <c r="D4646" s="83"/>
    </row>
    <row r="4647" spans="4:4" x14ac:dyDescent="0.3">
      <c r="D4647" s="83"/>
    </row>
    <row r="4648" spans="4:4" x14ac:dyDescent="0.3">
      <c r="D4648" s="83"/>
    </row>
    <row r="4649" spans="4:4" x14ac:dyDescent="0.3">
      <c r="D4649" s="83"/>
    </row>
    <row r="4650" spans="4:4" x14ac:dyDescent="0.3">
      <c r="D4650" s="83"/>
    </row>
    <row r="4651" spans="4:4" x14ac:dyDescent="0.3">
      <c r="D4651" s="83"/>
    </row>
    <row r="4652" spans="4:4" x14ac:dyDescent="0.3">
      <c r="D4652" s="83"/>
    </row>
    <row r="4653" spans="4:4" x14ac:dyDescent="0.3">
      <c r="D4653" s="83"/>
    </row>
    <row r="4654" spans="4:4" x14ac:dyDescent="0.3">
      <c r="D4654" s="83"/>
    </row>
    <row r="4655" spans="4:4" x14ac:dyDescent="0.3">
      <c r="D4655" s="83"/>
    </row>
    <row r="4656" spans="4:4" x14ac:dyDescent="0.3">
      <c r="D4656" s="83"/>
    </row>
    <row r="4657" spans="4:4" x14ac:dyDescent="0.3">
      <c r="D4657" s="83"/>
    </row>
    <row r="4658" spans="4:4" x14ac:dyDescent="0.3">
      <c r="D4658" s="83"/>
    </row>
    <row r="4659" spans="4:4" x14ac:dyDescent="0.3">
      <c r="D4659" s="83"/>
    </row>
    <row r="4660" spans="4:4" x14ac:dyDescent="0.3">
      <c r="D4660" s="83"/>
    </row>
    <row r="4661" spans="4:4" x14ac:dyDescent="0.3">
      <c r="D4661" s="83"/>
    </row>
    <row r="4662" spans="4:4" x14ac:dyDescent="0.3">
      <c r="D4662" s="83"/>
    </row>
    <row r="4663" spans="4:4" x14ac:dyDescent="0.3">
      <c r="D4663" s="83"/>
    </row>
    <row r="4664" spans="4:4" x14ac:dyDescent="0.3">
      <c r="D4664" s="83"/>
    </row>
    <row r="4665" spans="4:4" x14ac:dyDescent="0.3">
      <c r="D4665" s="83"/>
    </row>
    <row r="4666" spans="4:4" x14ac:dyDescent="0.3">
      <c r="D4666" s="83"/>
    </row>
    <row r="4667" spans="4:4" x14ac:dyDescent="0.3">
      <c r="D4667" s="83"/>
    </row>
    <row r="4668" spans="4:4" x14ac:dyDescent="0.3">
      <c r="D4668" s="83"/>
    </row>
    <row r="4669" spans="4:4" x14ac:dyDescent="0.3">
      <c r="D4669" s="83"/>
    </row>
    <row r="4670" spans="4:4" x14ac:dyDescent="0.3">
      <c r="D4670" s="83"/>
    </row>
    <row r="4671" spans="4:4" x14ac:dyDescent="0.3">
      <c r="D4671" s="83"/>
    </row>
    <row r="4672" spans="4:4" x14ac:dyDescent="0.3">
      <c r="D4672" s="83"/>
    </row>
    <row r="4673" spans="4:4" x14ac:dyDescent="0.3">
      <c r="D4673" s="83"/>
    </row>
    <row r="4674" spans="4:4" x14ac:dyDescent="0.3">
      <c r="D4674" s="83"/>
    </row>
    <row r="4675" spans="4:4" x14ac:dyDescent="0.3">
      <c r="D4675" s="83"/>
    </row>
    <row r="4676" spans="4:4" x14ac:dyDescent="0.3">
      <c r="D4676" s="83"/>
    </row>
    <row r="4677" spans="4:4" x14ac:dyDescent="0.3">
      <c r="D4677" s="83"/>
    </row>
    <row r="4678" spans="4:4" x14ac:dyDescent="0.3">
      <c r="D4678" s="83"/>
    </row>
    <row r="4679" spans="4:4" x14ac:dyDescent="0.3">
      <c r="D4679" s="83"/>
    </row>
    <row r="4680" spans="4:4" x14ac:dyDescent="0.3">
      <c r="D4680" s="83"/>
    </row>
    <row r="4681" spans="4:4" x14ac:dyDescent="0.3">
      <c r="D4681" s="83"/>
    </row>
    <row r="4682" spans="4:4" x14ac:dyDescent="0.3">
      <c r="D4682" s="83"/>
    </row>
    <row r="4683" spans="4:4" x14ac:dyDescent="0.3">
      <c r="D4683" s="83"/>
    </row>
    <row r="4684" spans="4:4" x14ac:dyDescent="0.3">
      <c r="D4684" s="83"/>
    </row>
    <row r="4685" spans="4:4" x14ac:dyDescent="0.3">
      <c r="D4685" s="83"/>
    </row>
    <row r="4686" spans="4:4" x14ac:dyDescent="0.3">
      <c r="D4686" s="83"/>
    </row>
    <row r="4687" spans="4:4" x14ac:dyDescent="0.3">
      <c r="D4687" s="83"/>
    </row>
    <row r="4688" spans="4:4" x14ac:dyDescent="0.3">
      <c r="D4688" s="83"/>
    </row>
    <row r="4689" spans="4:4" x14ac:dyDescent="0.3">
      <c r="D4689" s="83"/>
    </row>
    <row r="4690" spans="4:4" x14ac:dyDescent="0.3">
      <c r="D4690" s="83"/>
    </row>
    <row r="4691" spans="4:4" x14ac:dyDescent="0.3">
      <c r="D4691" s="83"/>
    </row>
    <row r="4692" spans="4:4" x14ac:dyDescent="0.3">
      <c r="D4692" s="83"/>
    </row>
    <row r="4693" spans="4:4" x14ac:dyDescent="0.3">
      <c r="D4693" s="83"/>
    </row>
    <row r="4694" spans="4:4" x14ac:dyDescent="0.3">
      <c r="D4694" s="83"/>
    </row>
    <row r="4695" spans="4:4" x14ac:dyDescent="0.3">
      <c r="D4695" s="83"/>
    </row>
    <row r="4696" spans="4:4" x14ac:dyDescent="0.3">
      <c r="D4696" s="83"/>
    </row>
    <row r="4697" spans="4:4" x14ac:dyDescent="0.3">
      <c r="D4697" s="83"/>
    </row>
    <row r="4698" spans="4:4" x14ac:dyDescent="0.3">
      <c r="D4698" s="83"/>
    </row>
    <row r="4699" spans="4:4" x14ac:dyDescent="0.3">
      <c r="D4699" s="83"/>
    </row>
    <row r="4700" spans="4:4" x14ac:dyDescent="0.3">
      <c r="D4700" s="83"/>
    </row>
    <row r="4701" spans="4:4" x14ac:dyDescent="0.3">
      <c r="D4701" s="83"/>
    </row>
    <row r="4702" spans="4:4" x14ac:dyDescent="0.3">
      <c r="D4702" s="83"/>
    </row>
    <row r="4703" spans="4:4" x14ac:dyDescent="0.3">
      <c r="D4703" s="83"/>
    </row>
    <row r="4704" spans="4:4" x14ac:dyDescent="0.3">
      <c r="D4704" s="83"/>
    </row>
    <row r="4705" spans="4:4" x14ac:dyDescent="0.3">
      <c r="D4705" s="83"/>
    </row>
    <row r="4706" spans="4:4" x14ac:dyDescent="0.3">
      <c r="D4706" s="83"/>
    </row>
    <row r="4707" spans="4:4" x14ac:dyDescent="0.3">
      <c r="D4707" s="83"/>
    </row>
    <row r="4708" spans="4:4" x14ac:dyDescent="0.3">
      <c r="D4708" s="83"/>
    </row>
    <row r="4709" spans="4:4" x14ac:dyDescent="0.3">
      <c r="D4709" s="83"/>
    </row>
    <row r="4710" spans="4:4" x14ac:dyDescent="0.3">
      <c r="D4710" s="83"/>
    </row>
    <row r="4711" spans="4:4" x14ac:dyDescent="0.3">
      <c r="D4711" s="83"/>
    </row>
    <row r="4712" spans="4:4" x14ac:dyDescent="0.3">
      <c r="D4712" s="83"/>
    </row>
    <row r="4713" spans="4:4" x14ac:dyDescent="0.3">
      <c r="D4713" s="83"/>
    </row>
    <row r="4714" spans="4:4" x14ac:dyDescent="0.3">
      <c r="D4714" s="83"/>
    </row>
    <row r="4715" spans="4:4" x14ac:dyDescent="0.3">
      <c r="D4715" s="83"/>
    </row>
    <row r="4716" spans="4:4" x14ac:dyDescent="0.3">
      <c r="D4716" s="83"/>
    </row>
    <row r="4717" spans="4:4" x14ac:dyDescent="0.3">
      <c r="D4717" s="83"/>
    </row>
    <row r="4718" spans="4:4" x14ac:dyDescent="0.3">
      <c r="D4718" s="83"/>
    </row>
    <row r="4719" spans="4:4" x14ac:dyDescent="0.3">
      <c r="D4719" s="83"/>
    </row>
    <row r="4720" spans="4:4" x14ac:dyDescent="0.3">
      <c r="D4720" s="83"/>
    </row>
    <row r="4721" spans="4:4" x14ac:dyDescent="0.3">
      <c r="D4721" s="83"/>
    </row>
    <row r="4722" spans="4:4" x14ac:dyDescent="0.3">
      <c r="D4722" s="83"/>
    </row>
    <row r="4723" spans="4:4" x14ac:dyDescent="0.3">
      <c r="D4723" s="83"/>
    </row>
    <row r="4724" spans="4:4" x14ac:dyDescent="0.3">
      <c r="D4724" s="83"/>
    </row>
    <row r="4725" spans="4:4" x14ac:dyDescent="0.3">
      <c r="D4725" s="83"/>
    </row>
    <row r="4726" spans="4:4" x14ac:dyDescent="0.3">
      <c r="D4726" s="83"/>
    </row>
    <row r="4727" spans="4:4" x14ac:dyDescent="0.3">
      <c r="D4727" s="83"/>
    </row>
    <row r="4728" spans="4:4" x14ac:dyDescent="0.3">
      <c r="D4728" s="83"/>
    </row>
    <row r="4729" spans="4:4" x14ac:dyDescent="0.3">
      <c r="D4729" s="83"/>
    </row>
    <row r="4730" spans="4:4" x14ac:dyDescent="0.3">
      <c r="D4730" s="83"/>
    </row>
    <row r="4731" spans="4:4" x14ac:dyDescent="0.3">
      <c r="D4731" s="83"/>
    </row>
    <row r="4732" spans="4:4" x14ac:dyDescent="0.3">
      <c r="D4732" s="83"/>
    </row>
    <row r="4733" spans="4:4" x14ac:dyDescent="0.3">
      <c r="D4733" s="83"/>
    </row>
    <row r="4734" spans="4:4" x14ac:dyDescent="0.3">
      <c r="D4734" s="83"/>
    </row>
    <row r="4735" spans="4:4" x14ac:dyDescent="0.3">
      <c r="D4735" s="83"/>
    </row>
    <row r="4736" spans="4:4" x14ac:dyDescent="0.3">
      <c r="D4736" s="83"/>
    </row>
    <row r="4737" spans="4:4" x14ac:dyDescent="0.3">
      <c r="D4737" s="83"/>
    </row>
    <row r="4738" spans="4:4" x14ac:dyDescent="0.3">
      <c r="D4738" s="83"/>
    </row>
    <row r="4739" spans="4:4" x14ac:dyDescent="0.3">
      <c r="D4739" s="83"/>
    </row>
    <row r="4740" spans="4:4" x14ac:dyDescent="0.3">
      <c r="D4740" s="83"/>
    </row>
    <row r="4741" spans="4:4" x14ac:dyDescent="0.3">
      <c r="D4741" s="83"/>
    </row>
    <row r="4742" spans="4:4" x14ac:dyDescent="0.3">
      <c r="D4742" s="83"/>
    </row>
    <row r="4743" spans="4:4" x14ac:dyDescent="0.3">
      <c r="D4743" s="83"/>
    </row>
    <row r="4744" spans="4:4" x14ac:dyDescent="0.3">
      <c r="D4744" s="83"/>
    </row>
    <row r="4745" spans="4:4" x14ac:dyDescent="0.3">
      <c r="D4745" s="83"/>
    </row>
    <row r="4746" spans="4:4" x14ac:dyDescent="0.3">
      <c r="D4746" s="83"/>
    </row>
    <row r="4747" spans="4:4" x14ac:dyDescent="0.3">
      <c r="D4747" s="83"/>
    </row>
    <row r="4748" spans="4:4" x14ac:dyDescent="0.3">
      <c r="D4748" s="83"/>
    </row>
    <row r="4749" spans="4:4" x14ac:dyDescent="0.3">
      <c r="D4749" s="83"/>
    </row>
    <row r="4750" spans="4:4" x14ac:dyDescent="0.3">
      <c r="D4750" s="83"/>
    </row>
    <row r="4751" spans="4:4" x14ac:dyDescent="0.3">
      <c r="D4751" s="83"/>
    </row>
    <row r="4752" spans="4:4" x14ac:dyDescent="0.3">
      <c r="D4752" s="83"/>
    </row>
    <row r="4753" spans="4:4" x14ac:dyDescent="0.3">
      <c r="D4753" s="83"/>
    </row>
    <row r="4754" spans="4:4" x14ac:dyDescent="0.3">
      <c r="D4754" s="83"/>
    </row>
    <row r="4755" spans="4:4" x14ac:dyDescent="0.3">
      <c r="D4755" s="83"/>
    </row>
    <row r="4756" spans="4:4" x14ac:dyDescent="0.3">
      <c r="D4756" s="83"/>
    </row>
    <row r="4757" spans="4:4" x14ac:dyDescent="0.3">
      <c r="D4757" s="83"/>
    </row>
    <row r="4758" spans="4:4" x14ac:dyDescent="0.3">
      <c r="D4758" s="83"/>
    </row>
    <row r="4759" spans="4:4" x14ac:dyDescent="0.3">
      <c r="D4759" s="83"/>
    </row>
    <row r="4760" spans="4:4" x14ac:dyDescent="0.3">
      <c r="D4760" s="83"/>
    </row>
    <row r="4761" spans="4:4" x14ac:dyDescent="0.3">
      <c r="D4761" s="83"/>
    </row>
    <row r="4762" spans="4:4" x14ac:dyDescent="0.3">
      <c r="D4762" s="83"/>
    </row>
    <row r="4763" spans="4:4" x14ac:dyDescent="0.3">
      <c r="D4763" s="83"/>
    </row>
    <row r="4764" spans="4:4" x14ac:dyDescent="0.3">
      <c r="D4764" s="83"/>
    </row>
    <row r="4765" spans="4:4" x14ac:dyDescent="0.3">
      <c r="D4765" s="83"/>
    </row>
    <row r="4766" spans="4:4" x14ac:dyDescent="0.3">
      <c r="D4766" s="83"/>
    </row>
    <row r="4767" spans="4:4" x14ac:dyDescent="0.3">
      <c r="D4767" s="83"/>
    </row>
    <row r="4768" spans="4:4" x14ac:dyDescent="0.3">
      <c r="D4768" s="83"/>
    </row>
    <row r="4769" spans="4:4" x14ac:dyDescent="0.3">
      <c r="D4769" s="83"/>
    </row>
    <row r="4770" spans="4:4" x14ac:dyDescent="0.3">
      <c r="D4770" s="83"/>
    </row>
    <row r="4771" spans="4:4" x14ac:dyDescent="0.3">
      <c r="D4771" s="83"/>
    </row>
    <row r="4772" spans="4:4" x14ac:dyDescent="0.3">
      <c r="D4772" s="83"/>
    </row>
    <row r="4773" spans="4:4" x14ac:dyDescent="0.3">
      <c r="D4773" s="83"/>
    </row>
    <row r="4774" spans="4:4" x14ac:dyDescent="0.3">
      <c r="D4774" s="83"/>
    </row>
    <row r="4775" spans="4:4" x14ac:dyDescent="0.3">
      <c r="D4775" s="83"/>
    </row>
    <row r="4776" spans="4:4" x14ac:dyDescent="0.3">
      <c r="D4776" s="83"/>
    </row>
    <row r="4777" spans="4:4" x14ac:dyDescent="0.3">
      <c r="D4777" s="83"/>
    </row>
    <row r="4778" spans="4:4" x14ac:dyDescent="0.3">
      <c r="D4778" s="83"/>
    </row>
    <row r="4779" spans="4:4" x14ac:dyDescent="0.3">
      <c r="D4779" s="83"/>
    </row>
    <row r="4780" spans="4:4" x14ac:dyDescent="0.3">
      <c r="D4780" s="83"/>
    </row>
    <row r="4781" spans="4:4" x14ac:dyDescent="0.3">
      <c r="D4781" s="83"/>
    </row>
    <row r="4782" spans="4:4" x14ac:dyDescent="0.3">
      <c r="D4782" s="83"/>
    </row>
    <row r="4783" spans="4:4" x14ac:dyDescent="0.3">
      <c r="D4783" s="83"/>
    </row>
    <row r="4784" spans="4:4" x14ac:dyDescent="0.3">
      <c r="D4784" s="83"/>
    </row>
    <row r="4785" spans="4:4" x14ac:dyDescent="0.3">
      <c r="D4785" s="83"/>
    </row>
    <row r="4786" spans="4:4" x14ac:dyDescent="0.3">
      <c r="D4786" s="83"/>
    </row>
    <row r="4787" spans="4:4" x14ac:dyDescent="0.3">
      <c r="D4787" s="83"/>
    </row>
    <row r="4788" spans="4:4" x14ac:dyDescent="0.3">
      <c r="D4788" s="83"/>
    </row>
    <row r="4789" spans="4:4" x14ac:dyDescent="0.3">
      <c r="D4789" s="83"/>
    </row>
    <row r="4790" spans="4:4" x14ac:dyDescent="0.3">
      <c r="D4790" s="83"/>
    </row>
    <row r="4791" spans="4:4" x14ac:dyDescent="0.3">
      <c r="D4791" s="83"/>
    </row>
    <row r="4792" spans="4:4" x14ac:dyDescent="0.3">
      <c r="D4792" s="83"/>
    </row>
    <row r="4793" spans="4:4" x14ac:dyDescent="0.3">
      <c r="D4793" s="83"/>
    </row>
    <row r="4794" spans="4:4" x14ac:dyDescent="0.3">
      <c r="D4794" s="83"/>
    </row>
    <row r="4795" spans="4:4" x14ac:dyDescent="0.3">
      <c r="D4795" s="83"/>
    </row>
    <row r="4796" spans="4:4" x14ac:dyDescent="0.3">
      <c r="D4796" s="83"/>
    </row>
    <row r="4797" spans="4:4" x14ac:dyDescent="0.3">
      <c r="D4797" s="83"/>
    </row>
    <row r="4798" spans="4:4" x14ac:dyDescent="0.3">
      <c r="D4798" s="83"/>
    </row>
    <row r="4799" spans="4:4" x14ac:dyDescent="0.3">
      <c r="D4799" s="83"/>
    </row>
    <row r="4800" spans="4:4" x14ac:dyDescent="0.3">
      <c r="D4800" s="83"/>
    </row>
    <row r="4801" spans="4:4" x14ac:dyDescent="0.3">
      <c r="D4801" s="83"/>
    </row>
    <row r="4802" spans="4:4" x14ac:dyDescent="0.3">
      <c r="D4802" s="83"/>
    </row>
    <row r="4803" spans="4:4" x14ac:dyDescent="0.3">
      <c r="D4803" s="83"/>
    </row>
    <row r="4804" spans="4:4" x14ac:dyDescent="0.3">
      <c r="D4804" s="83"/>
    </row>
    <row r="4805" spans="4:4" x14ac:dyDescent="0.3">
      <c r="D4805" s="83"/>
    </row>
    <row r="4806" spans="4:4" x14ac:dyDescent="0.3">
      <c r="D4806" s="83"/>
    </row>
    <row r="4807" spans="4:4" x14ac:dyDescent="0.3">
      <c r="D4807" s="83"/>
    </row>
    <row r="4808" spans="4:4" x14ac:dyDescent="0.3">
      <c r="D4808" s="83"/>
    </row>
    <row r="4809" spans="4:4" x14ac:dyDescent="0.3">
      <c r="D4809" s="83"/>
    </row>
    <row r="4810" spans="4:4" x14ac:dyDescent="0.3">
      <c r="D4810" s="83"/>
    </row>
    <row r="4811" spans="4:4" x14ac:dyDescent="0.3">
      <c r="D4811" s="83"/>
    </row>
    <row r="4812" spans="4:4" x14ac:dyDescent="0.3">
      <c r="D4812" s="83"/>
    </row>
    <row r="4813" spans="4:4" x14ac:dyDescent="0.3">
      <c r="D4813" s="83"/>
    </row>
    <row r="4814" spans="4:4" x14ac:dyDescent="0.3">
      <c r="D4814" s="83"/>
    </row>
    <row r="4815" spans="4:4" x14ac:dyDescent="0.3">
      <c r="D4815" s="83"/>
    </row>
    <row r="4816" spans="4:4" x14ac:dyDescent="0.3">
      <c r="D4816" s="83"/>
    </row>
    <row r="4817" spans="4:4" x14ac:dyDescent="0.3">
      <c r="D4817" s="83"/>
    </row>
    <row r="4818" spans="4:4" x14ac:dyDescent="0.3">
      <c r="D4818" s="83"/>
    </row>
    <row r="4819" spans="4:4" x14ac:dyDescent="0.3">
      <c r="D4819" s="83"/>
    </row>
    <row r="4820" spans="4:4" x14ac:dyDescent="0.3">
      <c r="D4820" s="83"/>
    </row>
    <row r="4821" spans="4:4" x14ac:dyDescent="0.3">
      <c r="D4821" s="83"/>
    </row>
    <row r="4822" spans="4:4" x14ac:dyDescent="0.3">
      <c r="D4822" s="83"/>
    </row>
    <row r="4823" spans="4:4" x14ac:dyDescent="0.3">
      <c r="D4823" s="83"/>
    </row>
    <row r="4824" spans="4:4" x14ac:dyDescent="0.3">
      <c r="D4824" s="83"/>
    </row>
    <row r="4825" spans="4:4" x14ac:dyDescent="0.3">
      <c r="D4825" s="83"/>
    </row>
    <row r="4826" spans="4:4" x14ac:dyDescent="0.3">
      <c r="D4826" s="83"/>
    </row>
    <row r="4827" spans="4:4" x14ac:dyDescent="0.3">
      <c r="D4827" s="83"/>
    </row>
    <row r="4828" spans="4:4" x14ac:dyDescent="0.3">
      <c r="D4828" s="83"/>
    </row>
    <row r="4829" spans="4:4" x14ac:dyDescent="0.3">
      <c r="D4829" s="83"/>
    </row>
    <row r="4830" spans="4:4" x14ac:dyDescent="0.3">
      <c r="D4830" s="83"/>
    </row>
    <row r="4831" spans="4:4" x14ac:dyDescent="0.3">
      <c r="D4831" s="83"/>
    </row>
    <row r="4832" spans="4:4" x14ac:dyDescent="0.3">
      <c r="D4832" s="83"/>
    </row>
    <row r="4833" spans="4:4" x14ac:dyDescent="0.3">
      <c r="D4833" s="83"/>
    </row>
    <row r="4834" spans="4:4" x14ac:dyDescent="0.3">
      <c r="D4834" s="83"/>
    </row>
    <row r="4835" spans="4:4" x14ac:dyDescent="0.3">
      <c r="D4835" s="83"/>
    </row>
    <row r="4836" spans="4:4" x14ac:dyDescent="0.3">
      <c r="D4836" s="83"/>
    </row>
    <row r="4837" spans="4:4" x14ac:dyDescent="0.3">
      <c r="D4837" s="83"/>
    </row>
    <row r="4838" spans="4:4" x14ac:dyDescent="0.3">
      <c r="D4838" s="83"/>
    </row>
    <row r="4839" spans="4:4" x14ac:dyDescent="0.3">
      <c r="D4839" s="83"/>
    </row>
    <row r="4840" spans="4:4" x14ac:dyDescent="0.3">
      <c r="D4840" s="83"/>
    </row>
    <row r="4841" spans="4:4" x14ac:dyDescent="0.3">
      <c r="D4841" s="83"/>
    </row>
    <row r="4842" spans="4:4" x14ac:dyDescent="0.3">
      <c r="D4842" s="83"/>
    </row>
    <row r="4843" spans="4:4" x14ac:dyDescent="0.3">
      <c r="D4843" s="83"/>
    </row>
    <row r="4844" spans="4:4" x14ac:dyDescent="0.3">
      <c r="D4844" s="83"/>
    </row>
    <row r="4845" spans="4:4" x14ac:dyDescent="0.3">
      <c r="D4845" s="83"/>
    </row>
    <row r="4846" spans="4:4" x14ac:dyDescent="0.3">
      <c r="D4846" s="83"/>
    </row>
    <row r="4847" spans="4:4" x14ac:dyDescent="0.3">
      <c r="D4847" s="83"/>
    </row>
    <row r="4848" spans="4:4" x14ac:dyDescent="0.3">
      <c r="D4848" s="83"/>
    </row>
    <row r="4849" spans="4:4" x14ac:dyDescent="0.3">
      <c r="D4849" s="83"/>
    </row>
    <row r="4850" spans="4:4" x14ac:dyDescent="0.3">
      <c r="D4850" s="83"/>
    </row>
    <row r="4851" spans="4:4" x14ac:dyDescent="0.3">
      <c r="D4851" s="83"/>
    </row>
    <row r="4852" spans="4:4" x14ac:dyDescent="0.3">
      <c r="D4852" s="83"/>
    </row>
    <row r="4853" spans="4:4" x14ac:dyDescent="0.3">
      <c r="D4853" s="83"/>
    </row>
    <row r="4854" spans="4:4" x14ac:dyDescent="0.3">
      <c r="D4854" s="83"/>
    </row>
    <row r="4855" spans="4:4" x14ac:dyDescent="0.3">
      <c r="D4855" s="83"/>
    </row>
    <row r="4856" spans="4:4" x14ac:dyDescent="0.3">
      <c r="D4856" s="83"/>
    </row>
    <row r="4857" spans="4:4" x14ac:dyDescent="0.3">
      <c r="D4857" s="83"/>
    </row>
    <row r="4858" spans="4:4" x14ac:dyDescent="0.3">
      <c r="D4858" s="83"/>
    </row>
    <row r="4859" spans="4:4" x14ac:dyDescent="0.3">
      <c r="D4859" s="83"/>
    </row>
    <row r="4860" spans="4:4" x14ac:dyDescent="0.3">
      <c r="D4860" s="83"/>
    </row>
    <row r="4861" spans="4:4" x14ac:dyDescent="0.3">
      <c r="D4861" s="83"/>
    </row>
    <row r="4862" spans="4:4" x14ac:dyDescent="0.3">
      <c r="D4862" s="83"/>
    </row>
    <row r="4863" spans="4:4" x14ac:dyDescent="0.3">
      <c r="D4863" s="83"/>
    </row>
    <row r="4864" spans="4:4" x14ac:dyDescent="0.3">
      <c r="D4864" s="83"/>
    </row>
    <row r="4865" spans="4:4" x14ac:dyDescent="0.3">
      <c r="D4865" s="83"/>
    </row>
    <row r="4866" spans="4:4" x14ac:dyDescent="0.3">
      <c r="D4866" s="83"/>
    </row>
    <row r="4867" spans="4:4" x14ac:dyDescent="0.3">
      <c r="D4867" s="83"/>
    </row>
    <row r="4868" spans="4:4" x14ac:dyDescent="0.3">
      <c r="D4868" s="83"/>
    </row>
    <row r="4869" spans="4:4" x14ac:dyDescent="0.3">
      <c r="D4869" s="83"/>
    </row>
    <row r="4870" spans="4:4" x14ac:dyDescent="0.3">
      <c r="D4870" s="83"/>
    </row>
    <row r="4871" spans="4:4" x14ac:dyDescent="0.3">
      <c r="D4871" s="83"/>
    </row>
    <row r="4872" spans="4:4" x14ac:dyDescent="0.3">
      <c r="D4872" s="83"/>
    </row>
    <row r="4873" spans="4:4" x14ac:dyDescent="0.3">
      <c r="D4873" s="83"/>
    </row>
    <row r="4874" spans="4:4" x14ac:dyDescent="0.3">
      <c r="D4874" s="83"/>
    </row>
    <row r="4875" spans="4:4" x14ac:dyDescent="0.3">
      <c r="D4875" s="83"/>
    </row>
    <row r="4876" spans="4:4" x14ac:dyDescent="0.3">
      <c r="D4876" s="83"/>
    </row>
    <row r="4877" spans="4:4" x14ac:dyDescent="0.3">
      <c r="D4877" s="83"/>
    </row>
    <row r="4878" spans="4:4" x14ac:dyDescent="0.3">
      <c r="D4878" s="83"/>
    </row>
    <row r="4879" spans="4:4" x14ac:dyDescent="0.3">
      <c r="D4879" s="83"/>
    </row>
    <row r="4880" spans="4:4" x14ac:dyDescent="0.3">
      <c r="D4880" s="83"/>
    </row>
    <row r="4881" spans="4:4" x14ac:dyDescent="0.3">
      <c r="D4881" s="83"/>
    </row>
    <row r="4882" spans="4:4" x14ac:dyDescent="0.3">
      <c r="D4882" s="83"/>
    </row>
    <row r="4883" spans="4:4" x14ac:dyDescent="0.3">
      <c r="D4883" s="83"/>
    </row>
    <row r="4884" spans="4:4" x14ac:dyDescent="0.3">
      <c r="D4884" s="83"/>
    </row>
    <row r="4885" spans="4:4" x14ac:dyDescent="0.3">
      <c r="D4885" s="83"/>
    </row>
    <row r="4886" spans="4:4" x14ac:dyDescent="0.3">
      <c r="D4886" s="83"/>
    </row>
    <row r="4887" spans="4:4" x14ac:dyDescent="0.3">
      <c r="D4887" s="83"/>
    </row>
    <row r="4888" spans="4:4" x14ac:dyDescent="0.3">
      <c r="D4888" s="83"/>
    </row>
    <row r="4889" spans="4:4" x14ac:dyDescent="0.3">
      <c r="D4889" s="83"/>
    </row>
    <row r="4890" spans="4:4" x14ac:dyDescent="0.3">
      <c r="D4890" s="83"/>
    </row>
    <row r="4891" spans="4:4" x14ac:dyDescent="0.3">
      <c r="D4891" s="83"/>
    </row>
    <row r="4892" spans="4:4" x14ac:dyDescent="0.3">
      <c r="D4892" s="83"/>
    </row>
    <row r="4893" spans="4:4" x14ac:dyDescent="0.3">
      <c r="D4893" s="83"/>
    </row>
    <row r="4894" spans="4:4" x14ac:dyDescent="0.3">
      <c r="D4894" s="83"/>
    </row>
    <row r="4895" spans="4:4" x14ac:dyDescent="0.3">
      <c r="D4895" s="83"/>
    </row>
    <row r="4896" spans="4:4" x14ac:dyDescent="0.3">
      <c r="D4896" s="83"/>
    </row>
    <row r="4897" spans="4:4" x14ac:dyDescent="0.3">
      <c r="D4897" s="83"/>
    </row>
    <row r="4898" spans="4:4" x14ac:dyDescent="0.3">
      <c r="D4898" s="83"/>
    </row>
    <row r="4899" spans="4:4" x14ac:dyDescent="0.3">
      <c r="D4899" s="83"/>
    </row>
    <row r="4900" spans="4:4" x14ac:dyDescent="0.3">
      <c r="D4900" s="83"/>
    </row>
    <row r="4901" spans="4:4" x14ac:dyDescent="0.3">
      <c r="D4901" s="83"/>
    </row>
    <row r="4902" spans="4:4" x14ac:dyDescent="0.3">
      <c r="D4902" s="83"/>
    </row>
    <row r="4903" spans="4:4" x14ac:dyDescent="0.3">
      <c r="D4903" s="83"/>
    </row>
    <row r="4904" spans="4:4" x14ac:dyDescent="0.3">
      <c r="D4904" s="83"/>
    </row>
    <row r="4905" spans="4:4" x14ac:dyDescent="0.3">
      <c r="D4905" s="83"/>
    </row>
    <row r="4906" spans="4:4" x14ac:dyDescent="0.3">
      <c r="D4906" s="83"/>
    </row>
    <row r="4907" spans="4:4" x14ac:dyDescent="0.3">
      <c r="D4907" s="83"/>
    </row>
    <row r="4908" spans="4:4" x14ac:dyDescent="0.3">
      <c r="D4908" s="83"/>
    </row>
    <row r="4909" spans="4:4" x14ac:dyDescent="0.3">
      <c r="D4909" s="83"/>
    </row>
    <row r="4910" spans="4:4" x14ac:dyDescent="0.3">
      <c r="D4910" s="83"/>
    </row>
    <row r="4911" spans="4:4" x14ac:dyDescent="0.3">
      <c r="D4911" s="83"/>
    </row>
    <row r="4912" spans="4:4" x14ac:dyDescent="0.3">
      <c r="D4912" s="83"/>
    </row>
    <row r="4913" spans="4:4" x14ac:dyDescent="0.3">
      <c r="D4913" s="83"/>
    </row>
    <row r="4914" spans="4:4" x14ac:dyDescent="0.3">
      <c r="D4914" s="83"/>
    </row>
    <row r="4915" spans="4:4" x14ac:dyDescent="0.3">
      <c r="D4915" s="83"/>
    </row>
    <row r="4916" spans="4:4" x14ac:dyDescent="0.3">
      <c r="D4916" s="83"/>
    </row>
    <row r="4917" spans="4:4" x14ac:dyDescent="0.3">
      <c r="D4917" s="83"/>
    </row>
    <row r="4918" spans="4:4" x14ac:dyDescent="0.3">
      <c r="D4918" s="83"/>
    </row>
    <row r="4919" spans="4:4" x14ac:dyDescent="0.3">
      <c r="D4919" s="83"/>
    </row>
    <row r="4920" spans="4:4" x14ac:dyDescent="0.3">
      <c r="D4920" s="83"/>
    </row>
    <row r="4921" spans="4:4" x14ac:dyDescent="0.3">
      <c r="D4921" s="83"/>
    </row>
    <row r="4922" spans="4:4" x14ac:dyDescent="0.3">
      <c r="D4922" s="83"/>
    </row>
    <row r="4923" spans="4:4" x14ac:dyDescent="0.3">
      <c r="D4923" s="83"/>
    </row>
    <row r="4924" spans="4:4" x14ac:dyDescent="0.3">
      <c r="D4924" s="83"/>
    </row>
    <row r="4925" spans="4:4" x14ac:dyDescent="0.3">
      <c r="D4925" s="83"/>
    </row>
    <row r="4926" spans="4:4" x14ac:dyDescent="0.3">
      <c r="D4926" s="83"/>
    </row>
    <row r="4927" spans="4:4" x14ac:dyDescent="0.3">
      <c r="D4927" s="83"/>
    </row>
    <row r="4928" spans="4:4" x14ac:dyDescent="0.3">
      <c r="D4928" s="83"/>
    </row>
    <row r="4929" spans="4:4" x14ac:dyDescent="0.3">
      <c r="D4929" s="83"/>
    </row>
    <row r="4930" spans="4:4" x14ac:dyDescent="0.3">
      <c r="D4930" s="83"/>
    </row>
    <row r="4931" spans="4:4" x14ac:dyDescent="0.3">
      <c r="D4931" s="83"/>
    </row>
    <row r="4932" spans="4:4" x14ac:dyDescent="0.3">
      <c r="D4932" s="83"/>
    </row>
    <row r="4933" spans="4:4" x14ac:dyDescent="0.3">
      <c r="D4933" s="83"/>
    </row>
    <row r="4934" spans="4:4" x14ac:dyDescent="0.3">
      <c r="D4934" s="83"/>
    </row>
    <row r="4935" spans="4:4" x14ac:dyDescent="0.3">
      <c r="D4935" s="83"/>
    </row>
    <row r="4936" spans="4:4" x14ac:dyDescent="0.3">
      <c r="D4936" s="83"/>
    </row>
    <row r="4937" spans="4:4" x14ac:dyDescent="0.3">
      <c r="D4937" s="83"/>
    </row>
    <row r="4938" spans="4:4" x14ac:dyDescent="0.3">
      <c r="D4938" s="83"/>
    </row>
    <row r="4939" spans="4:4" x14ac:dyDescent="0.3">
      <c r="D4939" s="83"/>
    </row>
    <row r="4940" spans="4:4" x14ac:dyDescent="0.3">
      <c r="D4940" s="83"/>
    </row>
    <row r="4941" spans="4:4" x14ac:dyDescent="0.3">
      <c r="D4941" s="83"/>
    </row>
    <row r="4942" spans="4:4" x14ac:dyDescent="0.3">
      <c r="D4942" s="83"/>
    </row>
    <row r="4943" spans="4:4" x14ac:dyDescent="0.3">
      <c r="D4943" s="83"/>
    </row>
    <row r="4944" spans="4:4" x14ac:dyDescent="0.3">
      <c r="D4944" s="83"/>
    </row>
    <row r="4945" spans="4:4" x14ac:dyDescent="0.3">
      <c r="D4945" s="83"/>
    </row>
    <row r="4946" spans="4:4" x14ac:dyDescent="0.3">
      <c r="D4946" s="83"/>
    </row>
    <row r="4947" spans="4:4" x14ac:dyDescent="0.3">
      <c r="D4947" s="83"/>
    </row>
    <row r="4948" spans="4:4" x14ac:dyDescent="0.3">
      <c r="D4948" s="83"/>
    </row>
    <row r="4949" spans="4:4" x14ac:dyDescent="0.3">
      <c r="D4949" s="83"/>
    </row>
    <row r="4950" spans="4:4" x14ac:dyDescent="0.3">
      <c r="D4950" s="83"/>
    </row>
    <row r="4951" spans="4:4" x14ac:dyDescent="0.3">
      <c r="D4951" s="83"/>
    </row>
    <row r="4952" spans="4:4" x14ac:dyDescent="0.3">
      <c r="D4952" s="83"/>
    </row>
    <row r="4953" spans="4:4" x14ac:dyDescent="0.3">
      <c r="D4953" s="83"/>
    </row>
    <row r="4954" spans="4:4" x14ac:dyDescent="0.3">
      <c r="D4954" s="83"/>
    </row>
    <row r="4955" spans="4:4" x14ac:dyDescent="0.3">
      <c r="D4955" s="83"/>
    </row>
    <row r="4956" spans="4:4" x14ac:dyDescent="0.3">
      <c r="D4956" s="83"/>
    </row>
    <row r="4957" spans="4:4" x14ac:dyDescent="0.3">
      <c r="D4957" s="83"/>
    </row>
    <row r="4958" spans="4:4" x14ac:dyDescent="0.3">
      <c r="D4958" s="83"/>
    </row>
    <row r="4959" spans="4:4" x14ac:dyDescent="0.3">
      <c r="D4959" s="83"/>
    </row>
    <row r="4960" spans="4:4" x14ac:dyDescent="0.3">
      <c r="D4960" s="83"/>
    </row>
    <row r="4961" spans="4:4" x14ac:dyDescent="0.3">
      <c r="D4961" s="83"/>
    </row>
    <row r="4962" spans="4:4" x14ac:dyDescent="0.3">
      <c r="D4962" s="83"/>
    </row>
    <row r="4963" spans="4:4" x14ac:dyDescent="0.3">
      <c r="D4963" s="83"/>
    </row>
    <row r="4964" spans="4:4" x14ac:dyDescent="0.3">
      <c r="D4964" s="83"/>
    </row>
    <row r="4965" spans="4:4" x14ac:dyDescent="0.3">
      <c r="D4965" s="83"/>
    </row>
    <row r="4966" spans="4:4" x14ac:dyDescent="0.3">
      <c r="D4966" s="83"/>
    </row>
    <row r="4967" spans="4:4" x14ac:dyDescent="0.3">
      <c r="D4967" s="83"/>
    </row>
    <row r="4968" spans="4:4" x14ac:dyDescent="0.3">
      <c r="D4968" s="83"/>
    </row>
    <row r="4969" spans="4:4" x14ac:dyDescent="0.3">
      <c r="D4969" s="83"/>
    </row>
    <row r="4970" spans="4:4" x14ac:dyDescent="0.3">
      <c r="D4970" s="83"/>
    </row>
    <row r="4971" spans="4:4" x14ac:dyDescent="0.3">
      <c r="D4971" s="83"/>
    </row>
    <row r="4972" spans="4:4" x14ac:dyDescent="0.3">
      <c r="D4972" s="83"/>
    </row>
    <row r="4973" spans="4:4" x14ac:dyDescent="0.3">
      <c r="D4973" s="83"/>
    </row>
    <row r="4974" spans="4:4" x14ac:dyDescent="0.3">
      <c r="D4974" s="83"/>
    </row>
    <row r="4975" spans="4:4" x14ac:dyDescent="0.3">
      <c r="D4975" s="83"/>
    </row>
    <row r="4976" spans="4:4" x14ac:dyDescent="0.3">
      <c r="D4976" s="83"/>
    </row>
    <row r="4977" spans="4:4" x14ac:dyDescent="0.3">
      <c r="D4977" s="83"/>
    </row>
    <row r="4978" spans="4:4" x14ac:dyDescent="0.3">
      <c r="D4978" s="83"/>
    </row>
    <row r="4979" spans="4:4" x14ac:dyDescent="0.3">
      <c r="D4979" s="83"/>
    </row>
    <row r="4980" spans="4:4" x14ac:dyDescent="0.3">
      <c r="D4980" s="83"/>
    </row>
    <row r="4981" spans="4:4" x14ac:dyDescent="0.3">
      <c r="D4981" s="83"/>
    </row>
    <row r="4982" spans="4:4" x14ac:dyDescent="0.3">
      <c r="D4982" s="83"/>
    </row>
    <row r="4983" spans="4:4" x14ac:dyDescent="0.3">
      <c r="D4983" s="83"/>
    </row>
    <row r="4984" spans="4:4" x14ac:dyDescent="0.3">
      <c r="D4984" s="83"/>
    </row>
    <row r="4985" spans="4:4" x14ac:dyDescent="0.3">
      <c r="D4985" s="83"/>
    </row>
    <row r="4986" spans="4:4" x14ac:dyDescent="0.3">
      <c r="D4986" s="83"/>
    </row>
    <row r="4987" spans="4:4" x14ac:dyDescent="0.3">
      <c r="D4987" s="83"/>
    </row>
    <row r="4988" spans="4:4" x14ac:dyDescent="0.3">
      <c r="D4988" s="83"/>
    </row>
    <row r="4989" spans="4:4" x14ac:dyDescent="0.3">
      <c r="D4989" s="83"/>
    </row>
    <row r="4990" spans="4:4" x14ac:dyDescent="0.3">
      <c r="D4990" s="83"/>
    </row>
    <row r="4991" spans="4:4" x14ac:dyDescent="0.3">
      <c r="D4991" s="83"/>
    </row>
    <row r="4992" spans="4:4" x14ac:dyDescent="0.3">
      <c r="D4992" s="83"/>
    </row>
    <row r="4993" spans="4:4" x14ac:dyDescent="0.3">
      <c r="D4993" s="83"/>
    </row>
    <row r="4994" spans="4:4" x14ac:dyDescent="0.3">
      <c r="D4994" s="83"/>
    </row>
    <row r="4995" spans="4:4" x14ac:dyDescent="0.3">
      <c r="D4995" s="83"/>
    </row>
    <row r="4996" spans="4:4" x14ac:dyDescent="0.3">
      <c r="D4996" s="83"/>
    </row>
    <row r="4997" spans="4:4" x14ac:dyDescent="0.3">
      <c r="D4997" s="83"/>
    </row>
    <row r="4998" spans="4:4" x14ac:dyDescent="0.3">
      <c r="D4998" s="83"/>
    </row>
    <row r="4999" spans="4:4" x14ac:dyDescent="0.3">
      <c r="D4999" s="83"/>
    </row>
    <row r="5000" spans="4:4" x14ac:dyDescent="0.3">
      <c r="D5000" s="83"/>
    </row>
  </sheetData>
  <sheetProtection algorithmName="SHA-512" hashValue="I6DmPB6VFTLPTayCEHaAxmUBsXsQWZubqK+yW7w8m4s9a/kK/OVe50F0BWM/SuUTmQ6CJUqMO6LUKWRoTMB50g==" saltValue="tmQB6OW5FMnGmxOINanUlQ==" spinCount="100000" sheet="1" objects="1" scenarios="1"/>
  <protectedRanges>
    <protectedRange sqref="F9:F42" name="Oblast1"/>
  </protectedRanges>
  <mergeCells count="4">
    <mergeCell ref="A1:G1"/>
    <mergeCell ref="C2:G2"/>
    <mergeCell ref="C3:G3"/>
    <mergeCell ref="C4:G4"/>
  </mergeCells>
  <pageMargins left="0.59027779999999996" right="0.1965278" top="0.78749999999999998" bottom="0.78749999999999998" header="0.3" footer="0.3"/>
  <pageSetup paperSize="9" scale="95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  <pageSetUpPr fitToPage="1"/>
  </sheetPr>
  <dimension ref="A1:BG5000"/>
  <sheetViews>
    <sheetView zoomScale="106" zoomScaleNormal="106" workbookViewId="0">
      <pane ySplit="7" topLeftCell="A251" activePane="bottomLeft" state="frozen"/>
      <selection pane="bottomLeft" activeCell="AA265" sqref="AA265"/>
    </sheetView>
  </sheetViews>
  <sheetFormatPr defaultColWidth="8.83203125" defaultRowHeight="13.5" outlineLevelRow="1" x14ac:dyDescent="0.3"/>
  <cols>
    <col min="1" max="1" width="3.5" customWidth="1"/>
    <col min="2" max="2" width="12.83203125" style="138" customWidth="1"/>
    <col min="3" max="3" width="63.33203125" style="138" customWidth="1"/>
    <col min="4" max="4" width="4.83203125" customWidth="1"/>
    <col min="5" max="5" width="10.83203125" customWidth="1"/>
    <col min="6" max="6" width="9.83203125" customWidth="1"/>
    <col min="7" max="7" width="12.83203125" customWidth="1"/>
    <col min="8" max="17" width="0" hidden="1" customWidth="1"/>
    <col min="18" max="18" width="6.83203125" customWidth="1"/>
    <col min="19" max="19" width="8.5" customWidth="1"/>
    <col min="20" max="23" width="0" hidden="1" customWidth="1"/>
    <col min="28" max="28" width="0" hidden="1" customWidth="1"/>
    <col min="30" max="40" width="0" hidden="1" customWidth="1"/>
    <col min="52" max="52" width="98.83203125" customWidth="1"/>
  </cols>
  <sheetData>
    <row r="1" spans="1:59" ht="15.75" customHeight="1" x14ac:dyDescent="0.3">
      <c r="A1" s="307" t="s">
        <v>121</v>
      </c>
      <c r="B1" s="307"/>
      <c r="C1" s="307"/>
      <c r="D1" s="307"/>
      <c r="E1" s="307"/>
      <c r="F1" s="307"/>
      <c r="G1" s="307"/>
      <c r="AF1" t="s">
        <v>122</v>
      </c>
    </row>
    <row r="2" spans="1:59" ht="25.15" customHeight="1" x14ac:dyDescent="0.3">
      <c r="A2" s="139" t="s">
        <v>118</v>
      </c>
      <c r="B2" s="134" t="s">
        <v>5</v>
      </c>
      <c r="C2" s="308" t="s">
        <v>6</v>
      </c>
      <c r="D2" s="309"/>
      <c r="E2" s="309"/>
      <c r="F2" s="309"/>
      <c r="G2" s="310"/>
      <c r="AF2" t="s">
        <v>123</v>
      </c>
    </row>
    <row r="3" spans="1:59" ht="25.15" customHeight="1" x14ac:dyDescent="0.3">
      <c r="A3" s="139" t="s">
        <v>119</v>
      </c>
      <c r="B3" s="134" t="s">
        <v>55</v>
      </c>
      <c r="C3" s="308"/>
      <c r="D3" s="309"/>
      <c r="E3" s="309"/>
      <c r="F3" s="309"/>
      <c r="G3" s="310"/>
      <c r="AB3" s="138" t="s">
        <v>123</v>
      </c>
      <c r="AF3" t="s">
        <v>124</v>
      </c>
    </row>
    <row r="4" spans="1:59" ht="25.15" customHeight="1" x14ac:dyDescent="0.3">
      <c r="A4" s="140" t="s">
        <v>120</v>
      </c>
      <c r="B4" s="141" t="s">
        <v>58</v>
      </c>
      <c r="C4" s="311" t="s">
        <v>59</v>
      </c>
      <c r="D4" s="312"/>
      <c r="E4" s="312"/>
      <c r="F4" s="312"/>
      <c r="G4" s="313"/>
      <c r="AF4" t="s">
        <v>125</v>
      </c>
    </row>
    <row r="5" spans="1:59" x14ac:dyDescent="0.3">
      <c r="D5" s="83"/>
    </row>
    <row r="6" spans="1:59" ht="40.5" x14ac:dyDescent="0.3">
      <c r="A6" s="142" t="s">
        <v>126</v>
      </c>
      <c r="B6" s="143" t="s">
        <v>127</v>
      </c>
      <c r="C6" s="143" t="s">
        <v>128</v>
      </c>
      <c r="D6" s="144" t="s">
        <v>129</v>
      </c>
      <c r="E6" s="142" t="s">
        <v>130</v>
      </c>
      <c r="F6" s="145" t="s">
        <v>131</v>
      </c>
      <c r="G6" s="142" t="s">
        <v>25</v>
      </c>
      <c r="H6" s="146" t="s">
        <v>132</v>
      </c>
      <c r="I6" s="146" t="s">
        <v>133</v>
      </c>
      <c r="J6" s="146" t="s">
        <v>134</v>
      </c>
      <c r="K6" s="146" t="s">
        <v>135</v>
      </c>
      <c r="L6" s="146" t="s">
        <v>136</v>
      </c>
      <c r="M6" s="146" t="s">
        <v>137</v>
      </c>
      <c r="N6" s="146" t="s">
        <v>138</v>
      </c>
      <c r="O6" s="146" t="s">
        <v>139</v>
      </c>
      <c r="P6" s="146" t="s">
        <v>140</v>
      </c>
      <c r="Q6" s="146" t="s">
        <v>141</v>
      </c>
      <c r="R6" s="146" t="s">
        <v>142</v>
      </c>
      <c r="S6" s="146" t="s">
        <v>143</v>
      </c>
      <c r="T6" s="146" t="s">
        <v>144</v>
      </c>
      <c r="U6" s="146" t="s">
        <v>145</v>
      </c>
      <c r="V6" s="146" t="s">
        <v>146</v>
      </c>
      <c r="W6" s="146" t="s">
        <v>147</v>
      </c>
    </row>
    <row r="7" spans="1:59" hidden="1" x14ac:dyDescent="0.3">
      <c r="A7" s="131"/>
      <c r="B7" s="135"/>
      <c r="C7" s="135"/>
      <c r="D7" s="137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</row>
    <row r="8" spans="1:59" x14ac:dyDescent="0.3">
      <c r="A8" s="149" t="s">
        <v>148</v>
      </c>
      <c r="B8" s="150" t="s">
        <v>71</v>
      </c>
      <c r="C8" s="151" t="s">
        <v>72</v>
      </c>
      <c r="D8" s="152"/>
      <c r="E8" s="153"/>
      <c r="F8" s="154"/>
      <c r="G8" s="154">
        <f>SUMIF(AF9:AF64,"&lt;&gt;NOR",G9:G64)</f>
        <v>175920.7</v>
      </c>
      <c r="H8" s="154"/>
      <c r="I8" s="154">
        <f>SUM(I9:I64)</f>
        <v>0</v>
      </c>
      <c r="J8" s="154"/>
      <c r="K8" s="154">
        <f>SUM(K9:K64)</f>
        <v>214665.48</v>
      </c>
      <c r="L8" s="154"/>
      <c r="M8" s="154">
        <f>SUM(M9:M64)</f>
        <v>212864.04699999996</v>
      </c>
      <c r="N8" s="154"/>
      <c r="O8" s="154">
        <f>SUM(O9:O64)</f>
        <v>0</v>
      </c>
      <c r="P8" s="154"/>
      <c r="Q8" s="154">
        <f>SUM(Q9:Q64)</f>
        <v>0</v>
      </c>
      <c r="R8" s="154"/>
      <c r="S8" s="155"/>
      <c r="T8" s="156"/>
      <c r="U8" s="156">
        <f>SUM(U9:U64)</f>
        <v>104.55000000000001</v>
      </c>
      <c r="V8" s="156"/>
      <c r="W8" s="156"/>
      <c r="AF8" t="s">
        <v>149</v>
      </c>
    </row>
    <row r="9" spans="1:59" ht="22.5" outlineLevel="1" x14ac:dyDescent="0.3">
      <c r="A9" s="157">
        <v>1</v>
      </c>
      <c r="B9" s="158" t="s">
        <v>215</v>
      </c>
      <c r="C9" s="159" t="s">
        <v>216</v>
      </c>
      <c r="D9" s="160" t="s">
        <v>152</v>
      </c>
      <c r="E9" s="161">
        <v>141.54794999999999</v>
      </c>
      <c r="F9" s="162">
        <v>39.9</v>
      </c>
      <c r="G9" s="163">
        <f>ROUND(E9*F9,2)</f>
        <v>5647.76</v>
      </c>
      <c r="H9" s="162">
        <v>0</v>
      </c>
      <c r="I9" s="163">
        <f>ROUND(E9*H9,2)</f>
        <v>0</v>
      </c>
      <c r="J9" s="162">
        <v>114</v>
      </c>
      <c r="K9" s="163">
        <f>ROUND(E9*J9,2)</f>
        <v>16136.47</v>
      </c>
      <c r="L9" s="163">
        <v>21</v>
      </c>
      <c r="M9" s="163">
        <f>G9*(1+L9/100)</f>
        <v>6833.7896000000001</v>
      </c>
      <c r="N9" s="163">
        <v>0</v>
      </c>
      <c r="O9" s="163">
        <f>ROUND(E9*N9,2)</f>
        <v>0</v>
      </c>
      <c r="P9" s="163">
        <v>0</v>
      </c>
      <c r="Q9" s="163">
        <f>ROUND(E9*P9,2)</f>
        <v>0</v>
      </c>
      <c r="R9" s="163" t="s">
        <v>153</v>
      </c>
      <c r="S9" s="164" t="s">
        <v>154</v>
      </c>
      <c r="T9" s="165">
        <v>0.187</v>
      </c>
      <c r="U9" s="165">
        <f>ROUND(E9*T9,2)</f>
        <v>26.47</v>
      </c>
      <c r="V9" s="165"/>
      <c r="W9" s="165" t="s">
        <v>155</v>
      </c>
      <c r="X9" s="166"/>
      <c r="Y9" s="166"/>
      <c r="Z9" s="166"/>
      <c r="AA9" s="166"/>
      <c r="AB9" s="166"/>
      <c r="AC9" s="166"/>
      <c r="AD9" s="166"/>
      <c r="AE9" s="166"/>
      <c r="AF9" s="166" t="s">
        <v>156</v>
      </c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</row>
    <row r="10" spans="1:59" ht="22.5" outlineLevel="1" x14ac:dyDescent="0.3">
      <c r="A10" s="167"/>
      <c r="B10" s="168"/>
      <c r="C10" s="169" t="s">
        <v>217</v>
      </c>
      <c r="D10" s="169"/>
      <c r="E10" s="169"/>
      <c r="F10" s="169"/>
      <c r="G10" s="169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6"/>
      <c r="Y10" s="166"/>
      <c r="Z10" s="166"/>
      <c r="AA10" s="166"/>
      <c r="AB10" s="166"/>
      <c r="AC10" s="166"/>
      <c r="AD10" s="166"/>
      <c r="AE10" s="166"/>
      <c r="AF10" s="166" t="s">
        <v>158</v>
      </c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</row>
    <row r="11" spans="1:59" ht="22.5" outlineLevel="1" x14ac:dyDescent="0.3">
      <c r="A11" s="167"/>
      <c r="B11" s="168"/>
      <c r="C11" s="170" t="s">
        <v>218</v>
      </c>
      <c r="D11" s="171"/>
      <c r="E11" s="172">
        <v>141.54794999999999</v>
      </c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6"/>
      <c r="Y11" s="166"/>
      <c r="Z11" s="166"/>
      <c r="AA11" s="166"/>
      <c r="AB11" s="166"/>
      <c r="AC11" s="166"/>
      <c r="AD11" s="166"/>
      <c r="AE11" s="166"/>
      <c r="AF11" s="166" t="s">
        <v>160</v>
      </c>
      <c r="AG11" s="166">
        <v>0</v>
      </c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</row>
    <row r="12" spans="1:59" ht="22.5" outlineLevel="1" x14ac:dyDescent="0.3">
      <c r="A12" s="157">
        <v>2</v>
      </c>
      <c r="B12" s="158" t="s">
        <v>219</v>
      </c>
      <c r="C12" s="159" t="s">
        <v>220</v>
      </c>
      <c r="D12" s="160" t="s">
        <v>152</v>
      </c>
      <c r="E12" s="161">
        <v>70.773979999999995</v>
      </c>
      <c r="F12" s="162">
        <v>11.4</v>
      </c>
      <c r="G12" s="163">
        <f>ROUND(E12*F12,2)</f>
        <v>806.82</v>
      </c>
      <c r="H12" s="162">
        <v>0</v>
      </c>
      <c r="I12" s="163">
        <f>ROUND(E12*H12,2)</f>
        <v>0</v>
      </c>
      <c r="J12" s="162">
        <v>37.299999999999997</v>
      </c>
      <c r="K12" s="163">
        <f>ROUND(E12*J12,2)</f>
        <v>2639.87</v>
      </c>
      <c r="L12" s="163">
        <v>21</v>
      </c>
      <c r="M12" s="163">
        <f>G12*(1+L12/100)</f>
        <v>976.25220000000002</v>
      </c>
      <c r="N12" s="163">
        <v>0</v>
      </c>
      <c r="O12" s="163">
        <f>ROUND(E12*N12,2)</f>
        <v>0</v>
      </c>
      <c r="P12" s="163">
        <v>0</v>
      </c>
      <c r="Q12" s="163">
        <f>ROUND(E12*P12,2)</f>
        <v>0</v>
      </c>
      <c r="R12" s="163" t="s">
        <v>153</v>
      </c>
      <c r="S12" s="164" t="s">
        <v>154</v>
      </c>
      <c r="T12" s="165">
        <v>5.8000000000000003E-2</v>
      </c>
      <c r="U12" s="165">
        <f>ROUND(E12*T12,2)</f>
        <v>4.0999999999999996</v>
      </c>
      <c r="V12" s="165"/>
      <c r="W12" s="165" t="s">
        <v>155</v>
      </c>
      <c r="X12" s="166"/>
      <c r="Y12" s="166"/>
      <c r="Z12" s="166"/>
      <c r="AA12" s="166"/>
      <c r="AB12" s="166"/>
      <c r="AC12" s="166"/>
      <c r="AD12" s="166"/>
      <c r="AE12" s="166"/>
      <c r="AF12" s="166" t="s">
        <v>156</v>
      </c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</row>
    <row r="13" spans="1:59" ht="22.5" outlineLevel="1" x14ac:dyDescent="0.3">
      <c r="A13" s="167"/>
      <c r="B13" s="168"/>
      <c r="C13" s="169" t="s">
        <v>217</v>
      </c>
      <c r="D13" s="169"/>
      <c r="E13" s="169"/>
      <c r="F13" s="169"/>
      <c r="G13" s="169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6"/>
      <c r="Y13" s="166"/>
      <c r="Z13" s="166"/>
      <c r="AA13" s="166"/>
      <c r="AB13" s="166"/>
      <c r="AC13" s="166"/>
      <c r="AD13" s="166"/>
      <c r="AE13" s="166"/>
      <c r="AF13" s="166" t="s">
        <v>158</v>
      </c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</row>
    <row r="14" spans="1:59" ht="22.5" outlineLevel="1" x14ac:dyDescent="0.3">
      <c r="A14" s="167"/>
      <c r="B14" s="168"/>
      <c r="C14" s="170" t="s">
        <v>221</v>
      </c>
      <c r="D14" s="171"/>
      <c r="E14" s="172">
        <v>70.773979999999995</v>
      </c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6"/>
      <c r="Y14" s="166"/>
      <c r="Z14" s="166"/>
      <c r="AA14" s="166"/>
      <c r="AB14" s="166"/>
      <c r="AC14" s="166"/>
      <c r="AD14" s="166"/>
      <c r="AE14" s="166"/>
      <c r="AF14" s="166" t="s">
        <v>160</v>
      </c>
      <c r="AG14" s="166">
        <v>0</v>
      </c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</row>
    <row r="15" spans="1:59" outlineLevel="1" x14ac:dyDescent="0.3">
      <c r="A15" s="157">
        <v>3</v>
      </c>
      <c r="B15" s="158" t="s">
        <v>222</v>
      </c>
      <c r="C15" s="159" t="s">
        <v>223</v>
      </c>
      <c r="D15" s="160" t="s">
        <v>152</v>
      </c>
      <c r="E15" s="161">
        <v>33.4</v>
      </c>
      <c r="F15" s="162">
        <v>79.8</v>
      </c>
      <c r="G15" s="163">
        <f>ROUND(E15*F15,2)</f>
        <v>2665.32</v>
      </c>
      <c r="H15" s="162">
        <v>0</v>
      </c>
      <c r="I15" s="163">
        <f>ROUND(E15*H15,2)</f>
        <v>0</v>
      </c>
      <c r="J15" s="162">
        <v>197.5</v>
      </c>
      <c r="K15" s="163">
        <f>ROUND(E15*J15,2)</f>
        <v>6596.5</v>
      </c>
      <c r="L15" s="163">
        <v>21</v>
      </c>
      <c r="M15" s="163">
        <f>G15*(1+L15/100)</f>
        <v>3225.0372000000002</v>
      </c>
      <c r="N15" s="163">
        <v>0</v>
      </c>
      <c r="O15" s="163">
        <f>ROUND(E15*N15,2)</f>
        <v>0</v>
      </c>
      <c r="P15" s="163">
        <v>0</v>
      </c>
      <c r="Q15" s="163">
        <f>ROUND(E15*P15,2)</f>
        <v>0</v>
      </c>
      <c r="R15" s="163" t="s">
        <v>153</v>
      </c>
      <c r="S15" s="164" t="s">
        <v>154</v>
      </c>
      <c r="T15" s="165">
        <v>0.42199999999999999</v>
      </c>
      <c r="U15" s="165">
        <f>ROUND(E15*T15,2)</f>
        <v>14.09</v>
      </c>
      <c r="V15" s="165"/>
      <c r="W15" s="165" t="s">
        <v>155</v>
      </c>
      <c r="X15" s="166"/>
      <c r="Y15" s="166"/>
      <c r="Z15" s="166"/>
      <c r="AA15" s="166"/>
      <c r="AB15" s="166"/>
      <c r="AC15" s="166"/>
      <c r="AD15" s="166"/>
      <c r="AE15" s="166"/>
      <c r="AF15" s="166" t="s">
        <v>156</v>
      </c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</row>
    <row r="16" spans="1:59" ht="22.5" outlineLevel="1" x14ac:dyDescent="0.3">
      <c r="A16" s="167"/>
      <c r="B16" s="168"/>
      <c r="C16" s="169" t="s">
        <v>224</v>
      </c>
      <c r="D16" s="169"/>
      <c r="E16" s="169"/>
      <c r="F16" s="169"/>
      <c r="G16" s="169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6"/>
      <c r="Y16" s="166"/>
      <c r="Z16" s="166"/>
      <c r="AA16" s="166"/>
      <c r="AB16" s="166"/>
      <c r="AC16" s="166"/>
      <c r="AD16" s="166"/>
      <c r="AE16" s="166"/>
      <c r="AF16" s="166" t="s">
        <v>158</v>
      </c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73" t="str">
        <f>C16</f>
        <v>s přemístěním výkopku v příčných profilech na vzdálenost do 15 m nebo s naložením na dopravní prostředek.</v>
      </c>
      <c r="BA16" s="166"/>
      <c r="BB16" s="166"/>
      <c r="BC16" s="166"/>
      <c r="BD16" s="166"/>
      <c r="BE16" s="166"/>
      <c r="BF16" s="166"/>
      <c r="BG16" s="166"/>
    </row>
    <row r="17" spans="1:59" outlineLevel="1" x14ac:dyDescent="0.3">
      <c r="A17" s="167"/>
      <c r="B17" s="168"/>
      <c r="C17" s="170" t="s">
        <v>225</v>
      </c>
      <c r="D17" s="171"/>
      <c r="E17" s="172">
        <v>25.9</v>
      </c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6"/>
      <c r="Y17" s="166"/>
      <c r="Z17" s="166"/>
      <c r="AA17" s="166"/>
      <c r="AB17" s="166"/>
      <c r="AC17" s="166"/>
      <c r="AD17" s="166"/>
      <c r="AE17" s="166"/>
      <c r="AF17" s="166" t="s">
        <v>160</v>
      </c>
      <c r="AG17" s="166">
        <v>0</v>
      </c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</row>
    <row r="18" spans="1:59" outlineLevel="1" x14ac:dyDescent="0.3">
      <c r="A18" s="167"/>
      <c r="B18" s="168"/>
      <c r="C18" s="170" t="s">
        <v>226</v>
      </c>
      <c r="D18" s="171"/>
      <c r="E18" s="172">
        <v>7.5</v>
      </c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6"/>
      <c r="Y18" s="166"/>
      <c r="Z18" s="166"/>
      <c r="AA18" s="166"/>
      <c r="AB18" s="166"/>
      <c r="AC18" s="166"/>
      <c r="AD18" s="166"/>
      <c r="AE18" s="166"/>
      <c r="AF18" s="166" t="s">
        <v>160</v>
      </c>
      <c r="AG18" s="166">
        <v>0</v>
      </c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</row>
    <row r="19" spans="1:59" ht="22.5" outlineLevel="1" x14ac:dyDescent="0.3">
      <c r="A19" s="157">
        <v>4</v>
      </c>
      <c r="B19" s="158" t="s">
        <v>227</v>
      </c>
      <c r="C19" s="159" t="s">
        <v>228</v>
      </c>
      <c r="D19" s="160" t="s">
        <v>152</v>
      </c>
      <c r="E19" s="161">
        <v>16.7</v>
      </c>
      <c r="F19" s="162">
        <v>11.4</v>
      </c>
      <c r="G19" s="163">
        <f>ROUND(E19*F19,2)</f>
        <v>190.38</v>
      </c>
      <c r="H19" s="162">
        <v>0</v>
      </c>
      <c r="I19" s="163">
        <f>ROUND(E19*H19,2)</f>
        <v>0</v>
      </c>
      <c r="J19" s="162">
        <v>41.5</v>
      </c>
      <c r="K19" s="163">
        <f>ROUND(E19*J19,2)</f>
        <v>693.05</v>
      </c>
      <c r="L19" s="163">
        <v>21</v>
      </c>
      <c r="M19" s="163">
        <f>G19*(1+L19/100)</f>
        <v>230.35979999999998</v>
      </c>
      <c r="N19" s="163">
        <v>0</v>
      </c>
      <c r="O19" s="163">
        <f>ROUND(E19*N19,2)</f>
        <v>0</v>
      </c>
      <c r="P19" s="163">
        <v>0</v>
      </c>
      <c r="Q19" s="163">
        <f>ROUND(E19*P19,2)</f>
        <v>0</v>
      </c>
      <c r="R19" s="163" t="s">
        <v>153</v>
      </c>
      <c r="S19" s="164" t="s">
        <v>154</v>
      </c>
      <c r="T19" s="165">
        <v>8.7999999999999995E-2</v>
      </c>
      <c r="U19" s="165">
        <f>ROUND(E19*T19,2)</f>
        <v>1.47</v>
      </c>
      <c r="V19" s="165"/>
      <c r="W19" s="165" t="s">
        <v>155</v>
      </c>
      <c r="X19" s="166"/>
      <c r="Y19" s="166"/>
      <c r="Z19" s="166"/>
      <c r="AA19" s="166"/>
      <c r="AB19" s="166"/>
      <c r="AC19" s="166"/>
      <c r="AD19" s="166"/>
      <c r="AE19" s="166"/>
      <c r="AF19" s="166" t="s">
        <v>156</v>
      </c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</row>
    <row r="20" spans="1:59" ht="22.5" outlineLevel="1" x14ac:dyDescent="0.3">
      <c r="A20" s="167"/>
      <c r="B20" s="168"/>
      <c r="C20" s="169" t="s">
        <v>224</v>
      </c>
      <c r="D20" s="169"/>
      <c r="E20" s="169"/>
      <c r="F20" s="169"/>
      <c r="G20" s="169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6"/>
      <c r="Y20" s="166"/>
      <c r="Z20" s="166"/>
      <c r="AA20" s="166"/>
      <c r="AB20" s="166"/>
      <c r="AC20" s="166"/>
      <c r="AD20" s="166"/>
      <c r="AE20" s="166"/>
      <c r="AF20" s="166" t="s">
        <v>158</v>
      </c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73" t="str">
        <f>C20</f>
        <v>s přemístěním výkopku v příčných profilech na vzdálenost do 15 m nebo s naložením na dopravní prostředek.</v>
      </c>
      <c r="BA20" s="166"/>
      <c r="BB20" s="166"/>
      <c r="BC20" s="166"/>
      <c r="BD20" s="166"/>
      <c r="BE20" s="166"/>
      <c r="BF20" s="166"/>
      <c r="BG20" s="166"/>
    </row>
    <row r="21" spans="1:59" outlineLevel="1" x14ac:dyDescent="0.3">
      <c r="A21" s="167"/>
      <c r="B21" s="168"/>
      <c r="C21" s="170" t="s">
        <v>229</v>
      </c>
      <c r="D21" s="171"/>
      <c r="E21" s="172">
        <v>12.95</v>
      </c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6"/>
      <c r="Y21" s="166"/>
      <c r="Z21" s="166"/>
      <c r="AA21" s="166"/>
      <c r="AB21" s="166"/>
      <c r="AC21" s="166"/>
      <c r="AD21" s="166"/>
      <c r="AE21" s="166"/>
      <c r="AF21" s="166" t="s">
        <v>160</v>
      </c>
      <c r="AG21" s="166">
        <v>0</v>
      </c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</row>
    <row r="22" spans="1:59" outlineLevel="1" x14ac:dyDescent="0.3">
      <c r="A22" s="167"/>
      <c r="B22" s="168"/>
      <c r="C22" s="170" t="s">
        <v>230</v>
      </c>
      <c r="D22" s="171"/>
      <c r="E22" s="172">
        <v>3.75</v>
      </c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6"/>
      <c r="Y22" s="166"/>
      <c r="Z22" s="166"/>
      <c r="AA22" s="166"/>
      <c r="AB22" s="166"/>
      <c r="AC22" s="166"/>
      <c r="AD22" s="166"/>
      <c r="AE22" s="166"/>
      <c r="AF22" s="166" t="s">
        <v>160</v>
      </c>
      <c r="AG22" s="166">
        <v>0</v>
      </c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</row>
    <row r="23" spans="1:59" ht="22.5" outlineLevel="1" x14ac:dyDescent="0.3">
      <c r="A23" s="157">
        <v>5</v>
      </c>
      <c r="B23" s="158" t="s">
        <v>231</v>
      </c>
      <c r="C23" s="159" t="s">
        <v>232</v>
      </c>
      <c r="D23" s="160" t="s">
        <v>152</v>
      </c>
      <c r="E23" s="161">
        <v>7.9508000000000001</v>
      </c>
      <c r="F23" s="162">
        <v>228</v>
      </c>
      <c r="G23" s="163">
        <f>ROUND(E23*F23,2)</f>
        <v>1812.78</v>
      </c>
      <c r="H23" s="162">
        <v>0</v>
      </c>
      <c r="I23" s="163">
        <f>ROUND(E23*H23,2)</f>
        <v>0</v>
      </c>
      <c r="J23" s="162">
        <v>350</v>
      </c>
      <c r="K23" s="163">
        <f>ROUND(E23*J23,2)</f>
        <v>2782.78</v>
      </c>
      <c r="L23" s="163">
        <v>21</v>
      </c>
      <c r="M23" s="163">
        <f>G23*(1+L23/100)</f>
        <v>2193.4638</v>
      </c>
      <c r="N23" s="163">
        <v>0</v>
      </c>
      <c r="O23" s="163">
        <f>ROUND(E23*N23,2)</f>
        <v>0</v>
      </c>
      <c r="P23" s="163">
        <v>0</v>
      </c>
      <c r="Q23" s="163">
        <f>ROUND(E23*P23,2)</f>
        <v>0</v>
      </c>
      <c r="R23" s="163" t="s">
        <v>153</v>
      </c>
      <c r="S23" s="164" t="s">
        <v>154</v>
      </c>
      <c r="T23" s="165">
        <v>0.26666000000000001</v>
      </c>
      <c r="U23" s="165">
        <f>ROUND(E23*T23,2)</f>
        <v>2.12</v>
      </c>
      <c r="V23" s="165"/>
      <c r="W23" s="165" t="s">
        <v>155</v>
      </c>
      <c r="X23" s="166"/>
      <c r="Y23" s="166"/>
      <c r="Z23" s="166"/>
      <c r="AA23" s="166"/>
      <c r="AB23" s="166"/>
      <c r="AC23" s="166"/>
      <c r="AD23" s="166"/>
      <c r="AE23" s="166"/>
      <c r="AF23" s="166" t="s">
        <v>156</v>
      </c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</row>
    <row r="24" spans="1:59" ht="56.25" outlineLevel="1" x14ac:dyDescent="0.3">
      <c r="A24" s="167"/>
      <c r="B24" s="168"/>
      <c r="C24" s="169" t="s">
        <v>233</v>
      </c>
      <c r="D24" s="169"/>
      <c r="E24" s="169"/>
      <c r="F24" s="169"/>
      <c r="G24" s="169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6"/>
      <c r="Y24" s="166"/>
      <c r="Z24" s="166"/>
      <c r="AA24" s="166"/>
      <c r="AB24" s="166"/>
      <c r="AC24" s="166"/>
      <c r="AD24" s="166"/>
      <c r="AE24" s="166"/>
      <c r="AF24" s="166" t="s">
        <v>158</v>
      </c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73" t="str">
        <f>C24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A24" s="166"/>
      <c r="BB24" s="166"/>
      <c r="BC24" s="166"/>
      <c r="BD24" s="166"/>
      <c r="BE24" s="166"/>
      <c r="BF24" s="166"/>
      <c r="BG24" s="166"/>
    </row>
    <row r="25" spans="1:59" outlineLevel="1" x14ac:dyDescent="0.3">
      <c r="A25" s="167"/>
      <c r="B25" s="168"/>
      <c r="C25" s="170" t="s">
        <v>234</v>
      </c>
      <c r="D25" s="171"/>
      <c r="E25" s="172">
        <v>7.9508000000000001</v>
      </c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6"/>
      <c r="Y25" s="166"/>
      <c r="Z25" s="166"/>
      <c r="AA25" s="166"/>
      <c r="AB25" s="166"/>
      <c r="AC25" s="166"/>
      <c r="AD25" s="166"/>
      <c r="AE25" s="166"/>
      <c r="AF25" s="166" t="s">
        <v>160</v>
      </c>
      <c r="AG25" s="166">
        <v>0</v>
      </c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</row>
    <row r="26" spans="1:59" outlineLevel="1" x14ac:dyDescent="0.3">
      <c r="A26" s="157">
        <v>6</v>
      </c>
      <c r="B26" s="158" t="s">
        <v>235</v>
      </c>
      <c r="C26" s="159" t="s">
        <v>236</v>
      </c>
      <c r="D26" s="160" t="s">
        <v>152</v>
      </c>
      <c r="E26" s="161">
        <v>3.9754</v>
      </c>
      <c r="F26" s="162">
        <v>91.2</v>
      </c>
      <c r="G26" s="163">
        <f>ROUND(E26*F26,2)</f>
        <v>362.56</v>
      </c>
      <c r="H26" s="162">
        <v>0</v>
      </c>
      <c r="I26" s="163">
        <f>ROUND(E26*H26,2)</f>
        <v>0</v>
      </c>
      <c r="J26" s="162">
        <v>23.1</v>
      </c>
      <c r="K26" s="163">
        <f>ROUND(E26*J26,2)</f>
        <v>91.83</v>
      </c>
      <c r="L26" s="163">
        <v>21</v>
      </c>
      <c r="M26" s="163">
        <f>G26*(1+L26/100)</f>
        <v>438.69759999999997</v>
      </c>
      <c r="N26" s="163">
        <v>0</v>
      </c>
      <c r="O26" s="163">
        <f>ROUND(E26*N26,2)</f>
        <v>0</v>
      </c>
      <c r="P26" s="163">
        <v>0</v>
      </c>
      <c r="Q26" s="163">
        <f>ROUND(E26*P26,2)</f>
        <v>0</v>
      </c>
      <c r="R26" s="163" t="s">
        <v>153</v>
      </c>
      <c r="S26" s="164" t="s">
        <v>154</v>
      </c>
      <c r="T26" s="165">
        <v>4.3099999999999999E-2</v>
      </c>
      <c r="U26" s="165">
        <f>ROUND(E26*T26,2)</f>
        <v>0.17</v>
      </c>
      <c r="V26" s="165"/>
      <c r="W26" s="165" t="s">
        <v>155</v>
      </c>
      <c r="X26" s="166"/>
      <c r="Y26" s="166"/>
      <c r="Z26" s="166"/>
      <c r="AA26" s="166"/>
      <c r="AB26" s="166"/>
      <c r="AC26" s="166"/>
      <c r="AD26" s="166"/>
      <c r="AE26" s="166"/>
      <c r="AF26" s="166" t="s">
        <v>156</v>
      </c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</row>
    <row r="27" spans="1:59" ht="56.25" outlineLevel="1" x14ac:dyDescent="0.3">
      <c r="A27" s="167"/>
      <c r="B27" s="168"/>
      <c r="C27" s="169" t="s">
        <v>233</v>
      </c>
      <c r="D27" s="169"/>
      <c r="E27" s="169"/>
      <c r="F27" s="169"/>
      <c r="G27" s="169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6"/>
      <c r="Y27" s="166"/>
      <c r="Z27" s="166"/>
      <c r="AA27" s="166"/>
      <c r="AB27" s="166"/>
      <c r="AC27" s="166"/>
      <c r="AD27" s="166"/>
      <c r="AE27" s="166"/>
      <c r="AF27" s="166" t="s">
        <v>158</v>
      </c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73" t="str">
        <f>C27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A27" s="166"/>
      <c r="BB27" s="166"/>
      <c r="BC27" s="166"/>
      <c r="BD27" s="166"/>
      <c r="BE27" s="166"/>
      <c r="BF27" s="166"/>
      <c r="BG27" s="166"/>
    </row>
    <row r="28" spans="1:59" outlineLevel="1" x14ac:dyDescent="0.3">
      <c r="A28" s="167"/>
      <c r="B28" s="168"/>
      <c r="C28" s="170" t="s">
        <v>237</v>
      </c>
      <c r="D28" s="171"/>
      <c r="E28" s="172">
        <v>3.9754</v>
      </c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6"/>
      <c r="Y28" s="166"/>
      <c r="Z28" s="166"/>
      <c r="AA28" s="166"/>
      <c r="AB28" s="166"/>
      <c r="AC28" s="166"/>
      <c r="AD28" s="166"/>
      <c r="AE28" s="166"/>
      <c r="AF28" s="166" t="s">
        <v>160</v>
      </c>
      <c r="AG28" s="166">
        <v>0</v>
      </c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6"/>
      <c r="BB28" s="166"/>
      <c r="BC28" s="166"/>
      <c r="BD28" s="166"/>
      <c r="BE28" s="166"/>
      <c r="BF28" s="166"/>
      <c r="BG28" s="166"/>
    </row>
    <row r="29" spans="1:59" outlineLevel="1" x14ac:dyDescent="0.3">
      <c r="A29" s="157">
        <v>7</v>
      </c>
      <c r="B29" s="158" t="s">
        <v>238</v>
      </c>
      <c r="C29" s="159" t="s">
        <v>239</v>
      </c>
      <c r="D29" s="160" t="s">
        <v>152</v>
      </c>
      <c r="E29" s="161">
        <v>36.258600000000001</v>
      </c>
      <c r="F29" s="162">
        <v>228</v>
      </c>
      <c r="G29" s="163">
        <f>ROUND(E29*F29,2)</f>
        <v>8266.9599999999991</v>
      </c>
      <c r="H29" s="162">
        <v>0</v>
      </c>
      <c r="I29" s="163">
        <f>ROUND(E29*H29,2)</f>
        <v>0</v>
      </c>
      <c r="J29" s="162">
        <v>480.5</v>
      </c>
      <c r="K29" s="163">
        <f>ROUND(E29*J29,2)</f>
        <v>17422.259999999998</v>
      </c>
      <c r="L29" s="163">
        <v>21</v>
      </c>
      <c r="M29" s="163">
        <f>G29*(1+L29/100)</f>
        <v>10003.021599999998</v>
      </c>
      <c r="N29" s="163">
        <v>0</v>
      </c>
      <c r="O29" s="163">
        <f>ROUND(E29*N29,2)</f>
        <v>0</v>
      </c>
      <c r="P29" s="163">
        <v>0</v>
      </c>
      <c r="Q29" s="163">
        <f>ROUND(E29*P29,2)</f>
        <v>0</v>
      </c>
      <c r="R29" s="163" t="s">
        <v>153</v>
      </c>
      <c r="S29" s="164" t="s">
        <v>154</v>
      </c>
      <c r="T29" s="165">
        <v>0.36499999999999999</v>
      </c>
      <c r="U29" s="165">
        <f>ROUND(E29*T29,2)</f>
        <v>13.23</v>
      </c>
      <c r="V29" s="165"/>
      <c r="W29" s="165" t="s">
        <v>155</v>
      </c>
      <c r="X29" s="166"/>
      <c r="Y29" s="166"/>
      <c r="Z29" s="166"/>
      <c r="AA29" s="166"/>
      <c r="AB29" s="166"/>
      <c r="AC29" s="166"/>
      <c r="AD29" s="166"/>
      <c r="AE29" s="166"/>
      <c r="AF29" s="166" t="s">
        <v>156</v>
      </c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</row>
    <row r="30" spans="1:59" ht="33.75" outlineLevel="1" x14ac:dyDescent="0.3">
      <c r="A30" s="167"/>
      <c r="B30" s="168"/>
      <c r="C30" s="169" t="s">
        <v>240</v>
      </c>
      <c r="D30" s="169"/>
      <c r="E30" s="169"/>
      <c r="F30" s="169"/>
      <c r="G30" s="169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6"/>
      <c r="Y30" s="166"/>
      <c r="Z30" s="166"/>
      <c r="AA30" s="166"/>
      <c r="AB30" s="166"/>
      <c r="AC30" s="166"/>
      <c r="AD30" s="166"/>
      <c r="AE30" s="166"/>
      <c r="AF30" s="166" t="s">
        <v>158</v>
      </c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73" t="str">
        <f>C30</f>
        <v>zapažených i nezapažených s urovnáním dna do předepsaného profilu a spádu, s přehozením výkopku na přilehlém terénu na vzdálenost do 3 m od podélné osy rýhy nebo s naložením výkopku na dopravní prostředek.</v>
      </c>
      <c r="BA30" s="166"/>
      <c r="BB30" s="166"/>
      <c r="BC30" s="166"/>
      <c r="BD30" s="166"/>
      <c r="BE30" s="166"/>
      <c r="BF30" s="166"/>
      <c r="BG30" s="166"/>
    </row>
    <row r="31" spans="1:59" ht="22.5" outlineLevel="1" x14ac:dyDescent="0.3">
      <c r="A31" s="167"/>
      <c r="B31" s="168"/>
      <c r="C31" s="170" t="s">
        <v>241</v>
      </c>
      <c r="D31" s="171"/>
      <c r="E31" s="172">
        <v>23.622599999999998</v>
      </c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6"/>
      <c r="Y31" s="166"/>
      <c r="Z31" s="166"/>
      <c r="AA31" s="166"/>
      <c r="AB31" s="166"/>
      <c r="AC31" s="166"/>
      <c r="AD31" s="166"/>
      <c r="AE31" s="166"/>
      <c r="AF31" s="166" t="s">
        <v>160</v>
      </c>
      <c r="AG31" s="166">
        <v>0</v>
      </c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</row>
    <row r="32" spans="1:59" outlineLevel="1" x14ac:dyDescent="0.3">
      <c r="A32" s="167"/>
      <c r="B32" s="168"/>
      <c r="C32" s="170" t="s">
        <v>242</v>
      </c>
      <c r="D32" s="171"/>
      <c r="E32" s="172">
        <v>12.635999999999999</v>
      </c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6"/>
      <c r="Y32" s="166"/>
      <c r="Z32" s="166"/>
      <c r="AA32" s="166"/>
      <c r="AB32" s="166"/>
      <c r="AC32" s="166"/>
      <c r="AD32" s="166"/>
      <c r="AE32" s="166"/>
      <c r="AF32" s="166" t="s">
        <v>160</v>
      </c>
      <c r="AG32" s="166">
        <v>0</v>
      </c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</row>
    <row r="33" spans="1:59" outlineLevel="1" x14ac:dyDescent="0.3">
      <c r="A33" s="157">
        <v>8</v>
      </c>
      <c r="B33" s="158" t="s">
        <v>243</v>
      </c>
      <c r="C33" s="159" t="s">
        <v>244</v>
      </c>
      <c r="D33" s="160" t="s">
        <v>152</v>
      </c>
      <c r="E33" s="161">
        <v>18.129300000000001</v>
      </c>
      <c r="F33" s="162">
        <v>11.4</v>
      </c>
      <c r="G33" s="163">
        <f>ROUND(E33*F33,2)</f>
        <v>206.67</v>
      </c>
      <c r="H33" s="162">
        <v>0</v>
      </c>
      <c r="I33" s="163">
        <f>ROUND(E33*H33,2)</f>
        <v>0</v>
      </c>
      <c r="J33" s="162">
        <v>164.5</v>
      </c>
      <c r="K33" s="163">
        <f>ROUND(E33*J33,2)</f>
        <v>2982.27</v>
      </c>
      <c r="L33" s="163">
        <v>21</v>
      </c>
      <c r="M33" s="163">
        <f>G33*(1+L33/100)</f>
        <v>250.07069999999999</v>
      </c>
      <c r="N33" s="163">
        <v>0</v>
      </c>
      <c r="O33" s="163">
        <f>ROUND(E33*N33,2)</f>
        <v>0</v>
      </c>
      <c r="P33" s="163">
        <v>0</v>
      </c>
      <c r="Q33" s="163">
        <f>ROUND(E33*P33,2)</f>
        <v>0</v>
      </c>
      <c r="R33" s="163" t="s">
        <v>153</v>
      </c>
      <c r="S33" s="164" t="s">
        <v>154</v>
      </c>
      <c r="T33" s="165">
        <v>0.38979999999999998</v>
      </c>
      <c r="U33" s="165">
        <f>ROUND(E33*T33,2)</f>
        <v>7.07</v>
      </c>
      <c r="V33" s="165"/>
      <c r="W33" s="165" t="s">
        <v>155</v>
      </c>
      <c r="X33" s="166"/>
      <c r="Y33" s="166"/>
      <c r="Z33" s="166"/>
      <c r="AA33" s="166"/>
      <c r="AB33" s="166"/>
      <c r="AC33" s="166"/>
      <c r="AD33" s="166"/>
      <c r="AE33" s="166"/>
      <c r="AF33" s="166" t="s">
        <v>156</v>
      </c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</row>
    <row r="34" spans="1:59" ht="33.75" outlineLevel="1" x14ac:dyDescent="0.3">
      <c r="A34" s="167"/>
      <c r="B34" s="168"/>
      <c r="C34" s="169" t="s">
        <v>240</v>
      </c>
      <c r="D34" s="169"/>
      <c r="E34" s="169"/>
      <c r="F34" s="169"/>
      <c r="G34" s="169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6"/>
      <c r="Y34" s="166"/>
      <c r="Z34" s="166"/>
      <c r="AA34" s="166"/>
      <c r="AB34" s="166"/>
      <c r="AC34" s="166"/>
      <c r="AD34" s="166"/>
      <c r="AE34" s="166"/>
      <c r="AF34" s="166" t="s">
        <v>158</v>
      </c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73" t="str">
        <f>C34</f>
        <v>zapažených i nezapažených s urovnáním dna do předepsaného profilu a spádu, s přehozením výkopku na přilehlém terénu na vzdálenost do 3 m od podélné osy rýhy nebo s naložením výkopku na dopravní prostředek.</v>
      </c>
      <c r="BA34" s="166"/>
      <c r="BB34" s="166"/>
      <c r="BC34" s="166"/>
      <c r="BD34" s="166"/>
      <c r="BE34" s="166"/>
      <c r="BF34" s="166"/>
      <c r="BG34" s="166"/>
    </row>
    <row r="35" spans="1:59" ht="22.5" outlineLevel="1" x14ac:dyDescent="0.3">
      <c r="A35" s="167"/>
      <c r="B35" s="168"/>
      <c r="C35" s="170" t="s">
        <v>245</v>
      </c>
      <c r="D35" s="171"/>
      <c r="E35" s="172">
        <v>11.811299999999999</v>
      </c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6"/>
      <c r="Y35" s="166"/>
      <c r="Z35" s="166"/>
      <c r="AA35" s="166"/>
      <c r="AB35" s="166"/>
      <c r="AC35" s="166"/>
      <c r="AD35" s="166"/>
      <c r="AE35" s="166"/>
      <c r="AF35" s="166" t="s">
        <v>160</v>
      </c>
      <c r="AG35" s="166">
        <v>0</v>
      </c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</row>
    <row r="36" spans="1:59" outlineLevel="1" x14ac:dyDescent="0.3">
      <c r="A36" s="167"/>
      <c r="B36" s="168"/>
      <c r="C36" s="170" t="s">
        <v>246</v>
      </c>
      <c r="D36" s="171"/>
      <c r="E36" s="172">
        <v>6.3179999999999996</v>
      </c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6"/>
      <c r="Y36" s="166"/>
      <c r="Z36" s="166"/>
      <c r="AA36" s="166"/>
      <c r="AB36" s="166"/>
      <c r="AC36" s="166"/>
      <c r="AD36" s="166"/>
      <c r="AE36" s="166"/>
      <c r="AF36" s="166" t="s">
        <v>160</v>
      </c>
      <c r="AG36" s="166">
        <v>0</v>
      </c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66"/>
      <c r="BB36" s="166"/>
      <c r="BC36" s="166"/>
      <c r="BD36" s="166"/>
      <c r="BE36" s="166"/>
      <c r="BF36" s="166"/>
      <c r="BG36" s="166"/>
    </row>
    <row r="37" spans="1:59" ht="22.5" outlineLevel="1" x14ac:dyDescent="0.3">
      <c r="A37" s="157">
        <v>9</v>
      </c>
      <c r="B37" s="158" t="s">
        <v>150</v>
      </c>
      <c r="C37" s="159" t="s">
        <v>247</v>
      </c>
      <c r="D37" s="160" t="s">
        <v>152</v>
      </c>
      <c r="E37" s="161">
        <v>151.97274999999999</v>
      </c>
      <c r="F37" s="162">
        <v>91.2</v>
      </c>
      <c r="G37" s="163">
        <f>ROUND(E37*F37,2)</f>
        <v>13859.91</v>
      </c>
      <c r="H37" s="162">
        <v>0</v>
      </c>
      <c r="I37" s="163">
        <f>ROUND(E37*H37,2)</f>
        <v>0</v>
      </c>
      <c r="J37" s="162">
        <v>264.5</v>
      </c>
      <c r="K37" s="163">
        <f>ROUND(E37*J37,2)</f>
        <v>40196.79</v>
      </c>
      <c r="L37" s="163">
        <v>21</v>
      </c>
      <c r="M37" s="163">
        <f>G37*(1+L37/100)</f>
        <v>16770.491099999999</v>
      </c>
      <c r="N37" s="163">
        <v>0</v>
      </c>
      <c r="O37" s="163">
        <f>ROUND(E37*N37,2)</f>
        <v>0</v>
      </c>
      <c r="P37" s="163">
        <v>0</v>
      </c>
      <c r="Q37" s="163">
        <f>ROUND(E37*P37,2)</f>
        <v>0</v>
      </c>
      <c r="R37" s="163" t="s">
        <v>153</v>
      </c>
      <c r="S37" s="164" t="s">
        <v>154</v>
      </c>
      <c r="T37" s="165">
        <v>1.0999999999999999E-2</v>
      </c>
      <c r="U37" s="165">
        <f>ROUND(E37*T37,2)</f>
        <v>1.67</v>
      </c>
      <c r="V37" s="165"/>
      <c r="W37" s="165" t="s">
        <v>155</v>
      </c>
      <c r="X37" s="166"/>
      <c r="Y37" s="166"/>
      <c r="Z37" s="166"/>
      <c r="AA37" s="166"/>
      <c r="AB37" s="166"/>
      <c r="AC37" s="166"/>
      <c r="AD37" s="166"/>
      <c r="AE37" s="166"/>
      <c r="AF37" s="166" t="s">
        <v>156</v>
      </c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</row>
    <row r="38" spans="1:59" ht="22.5" outlineLevel="1" x14ac:dyDescent="0.3">
      <c r="A38" s="167"/>
      <c r="B38" s="168"/>
      <c r="C38" s="169" t="s">
        <v>157</v>
      </c>
      <c r="D38" s="169"/>
      <c r="E38" s="169"/>
      <c r="F38" s="169"/>
      <c r="G38" s="169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6"/>
      <c r="Y38" s="166"/>
      <c r="Z38" s="166"/>
      <c r="AA38" s="166"/>
      <c r="AB38" s="166"/>
      <c r="AC38" s="166"/>
      <c r="AD38" s="166"/>
      <c r="AE38" s="166"/>
      <c r="AF38" s="166" t="s">
        <v>158</v>
      </c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6"/>
      <c r="BB38" s="166"/>
      <c r="BC38" s="166"/>
      <c r="BD38" s="166"/>
      <c r="BE38" s="166"/>
      <c r="BF38" s="166"/>
      <c r="BG38" s="166"/>
    </row>
    <row r="39" spans="1:59" ht="22.5" outlineLevel="1" x14ac:dyDescent="0.3">
      <c r="A39" s="167"/>
      <c r="B39" s="168"/>
      <c r="C39" s="170" t="s">
        <v>218</v>
      </c>
      <c r="D39" s="171"/>
      <c r="E39" s="172">
        <v>141.54794999999999</v>
      </c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6"/>
      <c r="Y39" s="166"/>
      <c r="Z39" s="166"/>
      <c r="AA39" s="166"/>
      <c r="AB39" s="166"/>
      <c r="AC39" s="166"/>
      <c r="AD39" s="166"/>
      <c r="AE39" s="166"/>
      <c r="AF39" s="166" t="s">
        <v>160</v>
      </c>
      <c r="AG39" s="166">
        <v>0</v>
      </c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6"/>
      <c r="BD39" s="166"/>
      <c r="BE39" s="166"/>
      <c r="BF39" s="166"/>
      <c r="BG39" s="166"/>
    </row>
    <row r="40" spans="1:59" outlineLevel="1" x14ac:dyDescent="0.3">
      <c r="A40" s="167"/>
      <c r="B40" s="168"/>
      <c r="C40" s="170" t="s">
        <v>225</v>
      </c>
      <c r="D40" s="171"/>
      <c r="E40" s="172">
        <v>25.9</v>
      </c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6"/>
      <c r="Y40" s="166"/>
      <c r="Z40" s="166"/>
      <c r="AA40" s="166"/>
      <c r="AB40" s="166"/>
      <c r="AC40" s="166"/>
      <c r="AD40" s="166"/>
      <c r="AE40" s="166"/>
      <c r="AF40" s="166" t="s">
        <v>160</v>
      </c>
      <c r="AG40" s="166">
        <v>0</v>
      </c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6"/>
      <c r="BC40" s="166"/>
      <c r="BD40" s="166"/>
      <c r="BE40" s="166"/>
      <c r="BF40" s="166"/>
      <c r="BG40" s="166"/>
    </row>
    <row r="41" spans="1:59" outlineLevel="1" x14ac:dyDescent="0.3">
      <c r="A41" s="167"/>
      <c r="B41" s="168"/>
      <c r="C41" s="170" t="s">
        <v>226</v>
      </c>
      <c r="D41" s="171"/>
      <c r="E41" s="172">
        <v>7.5</v>
      </c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6"/>
      <c r="Y41" s="166"/>
      <c r="Z41" s="166"/>
      <c r="AA41" s="166"/>
      <c r="AB41" s="166"/>
      <c r="AC41" s="166"/>
      <c r="AD41" s="166"/>
      <c r="AE41" s="166"/>
      <c r="AF41" s="166" t="s">
        <v>160</v>
      </c>
      <c r="AG41" s="166">
        <v>0</v>
      </c>
      <c r="AH41" s="166"/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6"/>
      <c r="BD41" s="166"/>
      <c r="BE41" s="166"/>
      <c r="BF41" s="166"/>
      <c r="BG41" s="166"/>
    </row>
    <row r="42" spans="1:59" outlineLevel="1" x14ac:dyDescent="0.3">
      <c r="A42" s="167"/>
      <c r="B42" s="168"/>
      <c r="C42" s="170" t="s">
        <v>248</v>
      </c>
      <c r="D42" s="171"/>
      <c r="E42" s="172">
        <v>-58.6</v>
      </c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6"/>
      <c r="Y42" s="166"/>
      <c r="Z42" s="166"/>
      <c r="AA42" s="166"/>
      <c r="AB42" s="166"/>
      <c r="AC42" s="166"/>
      <c r="AD42" s="166"/>
      <c r="AE42" s="166"/>
      <c r="AF42" s="166" t="s">
        <v>160</v>
      </c>
      <c r="AG42" s="166">
        <v>0</v>
      </c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6"/>
      <c r="BD42" s="166"/>
      <c r="BE42" s="166"/>
      <c r="BF42" s="166"/>
      <c r="BG42" s="166"/>
    </row>
    <row r="43" spans="1:59" outlineLevel="1" x14ac:dyDescent="0.3">
      <c r="A43" s="167"/>
      <c r="B43" s="168"/>
      <c r="C43" s="170" t="s">
        <v>234</v>
      </c>
      <c r="D43" s="171"/>
      <c r="E43" s="172">
        <v>7.9508000000000001</v>
      </c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6"/>
      <c r="Y43" s="166"/>
      <c r="Z43" s="166"/>
      <c r="AA43" s="166"/>
      <c r="AB43" s="166"/>
      <c r="AC43" s="166"/>
      <c r="AD43" s="166"/>
      <c r="AE43" s="166"/>
      <c r="AF43" s="166" t="s">
        <v>160</v>
      </c>
      <c r="AG43" s="166">
        <v>0</v>
      </c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6"/>
      <c r="BD43" s="166"/>
      <c r="BE43" s="166"/>
      <c r="BF43" s="166"/>
      <c r="BG43" s="166"/>
    </row>
    <row r="44" spans="1:59" ht="22.5" outlineLevel="1" x14ac:dyDescent="0.3">
      <c r="A44" s="167"/>
      <c r="B44" s="168"/>
      <c r="C44" s="170" t="s">
        <v>241</v>
      </c>
      <c r="D44" s="171"/>
      <c r="E44" s="172">
        <v>23.622599999999998</v>
      </c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6"/>
      <c r="Y44" s="166"/>
      <c r="Z44" s="166"/>
      <c r="AA44" s="166"/>
      <c r="AB44" s="166"/>
      <c r="AC44" s="166"/>
      <c r="AD44" s="166"/>
      <c r="AE44" s="166"/>
      <c r="AF44" s="166" t="s">
        <v>160</v>
      </c>
      <c r="AG44" s="166">
        <v>0</v>
      </c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6"/>
      <c r="BC44" s="166"/>
      <c r="BD44" s="166"/>
      <c r="BE44" s="166"/>
      <c r="BF44" s="166"/>
      <c r="BG44" s="166"/>
    </row>
    <row r="45" spans="1:59" outlineLevel="1" x14ac:dyDescent="0.3">
      <c r="A45" s="167"/>
      <c r="B45" s="168"/>
      <c r="C45" s="170" t="s">
        <v>242</v>
      </c>
      <c r="D45" s="171"/>
      <c r="E45" s="172">
        <v>12.635999999999999</v>
      </c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6"/>
      <c r="Y45" s="166"/>
      <c r="Z45" s="166"/>
      <c r="AA45" s="166"/>
      <c r="AB45" s="166"/>
      <c r="AC45" s="166"/>
      <c r="AD45" s="166"/>
      <c r="AE45" s="166"/>
      <c r="AF45" s="166" t="s">
        <v>160</v>
      </c>
      <c r="AG45" s="166">
        <v>0</v>
      </c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</row>
    <row r="46" spans="1:59" ht="22.5" outlineLevel="1" x14ac:dyDescent="0.3">
      <c r="A46" s="167"/>
      <c r="B46" s="168"/>
      <c r="C46" s="170" t="s">
        <v>249</v>
      </c>
      <c r="D46" s="171"/>
      <c r="E46" s="172">
        <v>-6.7906000000000004</v>
      </c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6"/>
      <c r="Y46" s="166"/>
      <c r="Z46" s="166"/>
      <c r="AA46" s="166"/>
      <c r="AB46" s="166"/>
      <c r="AC46" s="166"/>
      <c r="AD46" s="166"/>
      <c r="AE46" s="166"/>
      <c r="AF46" s="166" t="s">
        <v>160</v>
      </c>
      <c r="AG46" s="166">
        <v>0</v>
      </c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66"/>
      <c r="BC46" s="166"/>
      <c r="BD46" s="166"/>
      <c r="BE46" s="166"/>
      <c r="BF46" s="166"/>
      <c r="BG46" s="166"/>
    </row>
    <row r="47" spans="1:59" ht="22.5" outlineLevel="1" x14ac:dyDescent="0.3">
      <c r="A47" s="167"/>
      <c r="B47" s="168"/>
      <c r="C47" s="170" t="s">
        <v>250</v>
      </c>
      <c r="D47" s="171"/>
      <c r="E47" s="172">
        <v>-1.794</v>
      </c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6"/>
      <c r="Y47" s="166"/>
      <c r="Z47" s="166"/>
      <c r="AA47" s="166"/>
      <c r="AB47" s="166"/>
      <c r="AC47" s="166"/>
      <c r="AD47" s="166"/>
      <c r="AE47" s="166"/>
      <c r="AF47" s="166" t="s">
        <v>160</v>
      </c>
      <c r="AG47" s="166">
        <v>0</v>
      </c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</row>
    <row r="48" spans="1:59" ht="56.25" outlineLevel="1" x14ac:dyDescent="0.3">
      <c r="A48" s="157">
        <v>10</v>
      </c>
      <c r="B48" s="158" t="s">
        <v>251</v>
      </c>
      <c r="C48" s="159" t="s">
        <v>252</v>
      </c>
      <c r="D48" s="160" t="s">
        <v>152</v>
      </c>
      <c r="E48" s="161">
        <v>58.6</v>
      </c>
      <c r="F48" s="162">
        <v>13.68</v>
      </c>
      <c r="G48" s="163">
        <f>ROUND(E48*F48,2)</f>
        <v>801.65</v>
      </c>
      <c r="H48" s="162">
        <v>0</v>
      </c>
      <c r="I48" s="163">
        <f>ROUND(E48*H48,2)</f>
        <v>0</v>
      </c>
      <c r="J48" s="162">
        <v>68.3</v>
      </c>
      <c r="K48" s="163">
        <f>ROUND(E48*J48,2)</f>
        <v>4002.38</v>
      </c>
      <c r="L48" s="163">
        <v>21</v>
      </c>
      <c r="M48" s="163">
        <f>G48*(1+L48/100)</f>
        <v>969.99649999999997</v>
      </c>
      <c r="N48" s="163">
        <v>0</v>
      </c>
      <c r="O48" s="163">
        <f>ROUND(E48*N48,2)</f>
        <v>0</v>
      </c>
      <c r="P48" s="163">
        <v>0</v>
      </c>
      <c r="Q48" s="163">
        <f>ROUND(E48*P48,2)</f>
        <v>0</v>
      </c>
      <c r="R48" s="163" t="s">
        <v>153</v>
      </c>
      <c r="S48" s="164" t="s">
        <v>154</v>
      </c>
      <c r="T48" s="165">
        <v>5.3999999999999999E-2</v>
      </c>
      <c r="U48" s="165">
        <f>ROUND(E48*T48,2)</f>
        <v>3.16</v>
      </c>
      <c r="V48" s="165"/>
      <c r="W48" s="165" t="s">
        <v>155</v>
      </c>
      <c r="X48" s="166"/>
      <c r="Y48" s="166"/>
      <c r="Z48" s="166"/>
      <c r="AA48" s="166"/>
      <c r="AB48" s="166"/>
      <c r="AC48" s="166"/>
      <c r="AD48" s="166"/>
      <c r="AE48" s="166"/>
      <c r="AF48" s="166" t="s">
        <v>156</v>
      </c>
      <c r="AG48" s="166"/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</row>
    <row r="49" spans="1:59" outlineLevel="1" x14ac:dyDescent="0.3">
      <c r="A49" s="167"/>
      <c r="B49" s="168"/>
      <c r="C49" s="169" t="s">
        <v>253</v>
      </c>
      <c r="D49" s="169"/>
      <c r="E49" s="169"/>
      <c r="F49" s="169"/>
      <c r="G49" s="169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6"/>
      <c r="Y49" s="166"/>
      <c r="Z49" s="166"/>
      <c r="AA49" s="166"/>
      <c r="AB49" s="166"/>
      <c r="AC49" s="166"/>
      <c r="AD49" s="166"/>
      <c r="AE49" s="166"/>
      <c r="AF49" s="166" t="s">
        <v>158</v>
      </c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</row>
    <row r="50" spans="1:59" outlineLevel="1" x14ac:dyDescent="0.3">
      <c r="A50" s="167"/>
      <c r="B50" s="168"/>
      <c r="C50" s="170" t="s">
        <v>254</v>
      </c>
      <c r="D50" s="171"/>
      <c r="E50" s="172">
        <v>47</v>
      </c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6"/>
      <c r="Y50" s="166"/>
      <c r="Z50" s="166"/>
      <c r="AA50" s="166"/>
      <c r="AB50" s="166"/>
      <c r="AC50" s="166"/>
      <c r="AD50" s="166"/>
      <c r="AE50" s="166"/>
      <c r="AF50" s="166" t="s">
        <v>160</v>
      </c>
      <c r="AG50" s="166">
        <v>0</v>
      </c>
      <c r="AH50" s="166"/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</row>
    <row r="51" spans="1:59" outlineLevel="1" x14ac:dyDescent="0.3">
      <c r="A51" s="167"/>
      <c r="B51" s="168"/>
      <c r="C51" s="170" t="s">
        <v>255</v>
      </c>
      <c r="D51" s="171"/>
      <c r="E51" s="172">
        <v>11.6</v>
      </c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6"/>
      <c r="Y51" s="166"/>
      <c r="Z51" s="166"/>
      <c r="AA51" s="166"/>
      <c r="AB51" s="166"/>
      <c r="AC51" s="166"/>
      <c r="AD51" s="166"/>
      <c r="AE51" s="166"/>
      <c r="AF51" s="166" t="s">
        <v>160</v>
      </c>
      <c r="AG51" s="166">
        <v>0</v>
      </c>
      <c r="AH51" s="166"/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</row>
    <row r="52" spans="1:59" ht="22.5" outlineLevel="1" x14ac:dyDescent="0.3">
      <c r="A52" s="176">
        <v>11</v>
      </c>
      <c r="B52" s="177" t="s">
        <v>256</v>
      </c>
      <c r="C52" s="178" t="s">
        <v>257</v>
      </c>
      <c r="D52" s="179" t="s">
        <v>152</v>
      </c>
      <c r="E52" s="180">
        <v>151.97274999999999</v>
      </c>
      <c r="F52" s="181">
        <v>11.4</v>
      </c>
      <c r="G52" s="182">
        <f>ROUND(E52*F52,2)</f>
        <v>1732.49</v>
      </c>
      <c r="H52" s="181">
        <v>0</v>
      </c>
      <c r="I52" s="182">
        <f>ROUND(E52*H52,2)</f>
        <v>0</v>
      </c>
      <c r="J52" s="181">
        <v>16.3</v>
      </c>
      <c r="K52" s="182">
        <f>ROUND(E52*J52,2)</f>
        <v>2477.16</v>
      </c>
      <c r="L52" s="182">
        <v>21</v>
      </c>
      <c r="M52" s="182">
        <f>G52*(1+L52/100)</f>
        <v>2096.3128999999999</v>
      </c>
      <c r="N52" s="182">
        <v>0</v>
      </c>
      <c r="O52" s="182">
        <f>ROUND(E52*N52,2)</f>
        <v>0</v>
      </c>
      <c r="P52" s="182">
        <v>0</v>
      </c>
      <c r="Q52" s="182">
        <f>ROUND(E52*P52,2)</f>
        <v>0</v>
      </c>
      <c r="R52" s="182" t="s">
        <v>153</v>
      </c>
      <c r="S52" s="183" t="s">
        <v>154</v>
      </c>
      <c r="T52" s="165">
        <v>8.9999999999999993E-3</v>
      </c>
      <c r="U52" s="165">
        <f>ROUND(E52*T52,2)</f>
        <v>1.37</v>
      </c>
      <c r="V52" s="165"/>
      <c r="W52" s="165" t="s">
        <v>155</v>
      </c>
      <c r="X52" s="166"/>
      <c r="Y52" s="166"/>
      <c r="Z52" s="166"/>
      <c r="AA52" s="166"/>
      <c r="AB52" s="166"/>
      <c r="AC52" s="166"/>
      <c r="AD52" s="166"/>
      <c r="AE52" s="166"/>
      <c r="AF52" s="166" t="s">
        <v>156</v>
      </c>
      <c r="AG52" s="166"/>
      <c r="AH52" s="166"/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</row>
    <row r="53" spans="1:59" ht="22.5" outlineLevel="1" x14ac:dyDescent="0.3">
      <c r="A53" s="157">
        <v>12</v>
      </c>
      <c r="B53" s="158" t="s">
        <v>258</v>
      </c>
      <c r="C53" s="159" t="s">
        <v>259</v>
      </c>
      <c r="D53" s="160" t="s">
        <v>152</v>
      </c>
      <c r="E53" s="161">
        <v>8.5846</v>
      </c>
      <c r="F53" s="162">
        <v>79.8</v>
      </c>
      <c r="G53" s="163">
        <f>ROUND(E53*F53,2)</f>
        <v>685.05</v>
      </c>
      <c r="H53" s="162">
        <v>0</v>
      </c>
      <c r="I53" s="163">
        <f>ROUND(E53*H53,2)</f>
        <v>0</v>
      </c>
      <c r="J53" s="162">
        <v>121</v>
      </c>
      <c r="K53" s="163">
        <f>ROUND(E53*J53,2)</f>
        <v>1038.74</v>
      </c>
      <c r="L53" s="163">
        <v>21</v>
      </c>
      <c r="M53" s="163">
        <f>G53*(1+L53/100)</f>
        <v>828.91049999999996</v>
      </c>
      <c r="N53" s="163">
        <v>0</v>
      </c>
      <c r="O53" s="163">
        <f>ROUND(E53*N53,2)</f>
        <v>0</v>
      </c>
      <c r="P53" s="163">
        <v>0</v>
      </c>
      <c r="Q53" s="163">
        <f>ROUND(E53*P53,2)</f>
        <v>0</v>
      </c>
      <c r="R53" s="163" t="s">
        <v>153</v>
      </c>
      <c r="S53" s="164" t="s">
        <v>154</v>
      </c>
      <c r="T53" s="165">
        <v>0.20200000000000001</v>
      </c>
      <c r="U53" s="165">
        <f>ROUND(E53*T53,2)</f>
        <v>1.73</v>
      </c>
      <c r="V53" s="165"/>
      <c r="W53" s="165" t="s">
        <v>155</v>
      </c>
      <c r="X53" s="166"/>
      <c r="Y53" s="166"/>
      <c r="Z53" s="166"/>
      <c r="AA53" s="166"/>
      <c r="AB53" s="166"/>
      <c r="AC53" s="166"/>
      <c r="AD53" s="166"/>
      <c r="AE53" s="166"/>
      <c r="AF53" s="166" t="s">
        <v>156</v>
      </c>
      <c r="AG53" s="166"/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</row>
    <row r="54" spans="1:59" outlineLevel="1" x14ac:dyDescent="0.3">
      <c r="A54" s="167"/>
      <c r="B54" s="168"/>
      <c r="C54" s="169" t="s">
        <v>260</v>
      </c>
      <c r="D54" s="169"/>
      <c r="E54" s="169"/>
      <c r="F54" s="169"/>
      <c r="G54" s="169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6"/>
      <c r="Y54" s="166"/>
      <c r="Z54" s="166"/>
      <c r="AA54" s="166"/>
      <c r="AB54" s="166"/>
      <c r="AC54" s="166"/>
      <c r="AD54" s="166"/>
      <c r="AE54" s="166"/>
      <c r="AF54" s="166" t="s">
        <v>158</v>
      </c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</row>
    <row r="55" spans="1:59" ht="22.5" outlineLevel="1" x14ac:dyDescent="0.3">
      <c r="A55" s="167"/>
      <c r="B55" s="168"/>
      <c r="C55" s="175" t="s">
        <v>261</v>
      </c>
      <c r="D55" s="175"/>
      <c r="E55" s="175"/>
      <c r="F55" s="175"/>
      <c r="G55" s="17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6"/>
      <c r="Y55" s="166"/>
      <c r="Z55" s="166"/>
      <c r="AA55" s="166"/>
      <c r="AB55" s="166"/>
      <c r="AC55" s="166"/>
      <c r="AD55" s="166"/>
      <c r="AE55" s="166"/>
      <c r="AF55" s="166" t="s">
        <v>173</v>
      </c>
      <c r="AG55" s="166"/>
      <c r="AH55" s="166"/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66"/>
      <c r="AU55" s="166"/>
      <c r="AV55" s="166"/>
      <c r="AW55" s="166"/>
      <c r="AX55" s="166"/>
      <c r="AY55" s="166"/>
      <c r="AZ55" s="166"/>
      <c r="BA55" s="166"/>
      <c r="BB55" s="166"/>
      <c r="BC55" s="166"/>
      <c r="BD55" s="166"/>
      <c r="BE55" s="166"/>
      <c r="BF55" s="166"/>
      <c r="BG55" s="166"/>
    </row>
    <row r="56" spans="1:59" ht="22.5" outlineLevel="1" x14ac:dyDescent="0.3">
      <c r="A56" s="167"/>
      <c r="B56" s="168"/>
      <c r="C56" s="170" t="s">
        <v>262</v>
      </c>
      <c r="D56" s="171"/>
      <c r="E56" s="172">
        <v>6.7906000000000004</v>
      </c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6"/>
      <c r="Y56" s="166"/>
      <c r="Z56" s="166"/>
      <c r="AA56" s="166"/>
      <c r="AB56" s="166"/>
      <c r="AC56" s="166"/>
      <c r="AD56" s="166"/>
      <c r="AE56" s="166"/>
      <c r="AF56" s="166" t="s">
        <v>160</v>
      </c>
      <c r="AG56" s="166">
        <v>0</v>
      </c>
      <c r="AH56" s="166"/>
      <c r="AI56" s="166"/>
      <c r="AJ56" s="166"/>
      <c r="AK56" s="166"/>
      <c r="AL56" s="166"/>
      <c r="AM56" s="166"/>
      <c r="AN56" s="166"/>
      <c r="AO56" s="166"/>
      <c r="AP56" s="166"/>
      <c r="AQ56" s="166"/>
      <c r="AR56" s="166"/>
      <c r="AS56" s="166"/>
      <c r="AT56" s="166"/>
      <c r="AU56" s="166"/>
      <c r="AV56" s="166"/>
      <c r="AW56" s="166"/>
      <c r="AX56" s="166"/>
      <c r="AY56" s="166"/>
      <c r="AZ56" s="166"/>
      <c r="BA56" s="166"/>
      <c r="BB56" s="166"/>
      <c r="BC56" s="166"/>
      <c r="BD56" s="166"/>
      <c r="BE56" s="166"/>
      <c r="BF56" s="166"/>
      <c r="BG56" s="166"/>
    </row>
    <row r="57" spans="1:59" outlineLevel="1" x14ac:dyDescent="0.3">
      <c r="A57" s="167"/>
      <c r="B57" s="168"/>
      <c r="C57" s="170" t="s">
        <v>263</v>
      </c>
      <c r="D57" s="171"/>
      <c r="E57" s="172">
        <v>1.794</v>
      </c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6"/>
      <c r="Y57" s="166"/>
      <c r="Z57" s="166"/>
      <c r="AA57" s="166"/>
      <c r="AB57" s="166"/>
      <c r="AC57" s="166"/>
      <c r="AD57" s="166"/>
      <c r="AE57" s="166"/>
      <c r="AF57" s="166" t="s">
        <v>160</v>
      </c>
      <c r="AG57" s="166">
        <v>0</v>
      </c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</row>
    <row r="58" spans="1:59" outlineLevel="1" x14ac:dyDescent="0.3">
      <c r="A58" s="157">
        <v>13</v>
      </c>
      <c r="B58" s="158" t="s">
        <v>264</v>
      </c>
      <c r="C58" s="159" t="s">
        <v>265</v>
      </c>
      <c r="D58" s="160" t="s">
        <v>165</v>
      </c>
      <c r="E58" s="161">
        <v>1550</v>
      </c>
      <c r="F58" s="162">
        <v>20.52</v>
      </c>
      <c r="G58" s="163">
        <f>ROUND(E58*F58,2)</f>
        <v>31806</v>
      </c>
      <c r="H58" s="162">
        <v>0</v>
      </c>
      <c r="I58" s="163">
        <f>ROUND(E58*H58,2)</f>
        <v>0</v>
      </c>
      <c r="J58" s="162">
        <v>13</v>
      </c>
      <c r="K58" s="163">
        <f>ROUND(E58*J58,2)</f>
        <v>20150</v>
      </c>
      <c r="L58" s="163">
        <v>21</v>
      </c>
      <c r="M58" s="163">
        <f>G58*(1+L58/100)</f>
        <v>38485.26</v>
      </c>
      <c r="N58" s="163">
        <v>0</v>
      </c>
      <c r="O58" s="163">
        <f>ROUND(E58*N58,2)</f>
        <v>0</v>
      </c>
      <c r="P58" s="163">
        <v>0</v>
      </c>
      <c r="Q58" s="163">
        <f>ROUND(E58*P58,2)</f>
        <v>0</v>
      </c>
      <c r="R58" s="163" t="s">
        <v>153</v>
      </c>
      <c r="S58" s="164" t="s">
        <v>154</v>
      </c>
      <c r="T58" s="165">
        <v>1.7999999999999999E-2</v>
      </c>
      <c r="U58" s="165">
        <f>ROUND(E58*T58,2)</f>
        <v>27.9</v>
      </c>
      <c r="V58" s="165"/>
      <c r="W58" s="165" t="s">
        <v>155</v>
      </c>
      <c r="X58" s="166"/>
      <c r="Y58" s="166"/>
      <c r="Z58" s="166"/>
      <c r="AA58" s="166"/>
      <c r="AB58" s="166"/>
      <c r="AC58" s="166"/>
      <c r="AD58" s="166"/>
      <c r="AE58" s="166"/>
      <c r="AF58" s="166" t="s">
        <v>156</v>
      </c>
      <c r="AG58" s="166"/>
      <c r="AH58" s="166"/>
      <c r="AI58" s="166"/>
      <c r="AJ58" s="166"/>
      <c r="AK58" s="166"/>
      <c r="AL58" s="166"/>
      <c r="AM58" s="166"/>
      <c r="AN58" s="166"/>
      <c r="AO58" s="166"/>
      <c r="AP58" s="166"/>
      <c r="AQ58" s="166"/>
      <c r="AR58" s="166"/>
      <c r="AS58" s="166"/>
      <c r="AT58" s="166"/>
      <c r="AU58" s="166"/>
      <c r="AV58" s="166"/>
      <c r="AW58" s="166"/>
      <c r="AX58" s="166"/>
      <c r="AY58" s="166"/>
      <c r="AZ58" s="166"/>
      <c r="BA58" s="166"/>
      <c r="BB58" s="166"/>
      <c r="BC58" s="166"/>
      <c r="BD58" s="166"/>
      <c r="BE58" s="166"/>
      <c r="BF58" s="166"/>
      <c r="BG58" s="166"/>
    </row>
    <row r="59" spans="1:59" outlineLevel="1" x14ac:dyDescent="0.3">
      <c r="A59" s="167"/>
      <c r="B59" s="168"/>
      <c r="C59" s="169" t="s">
        <v>266</v>
      </c>
      <c r="D59" s="169"/>
      <c r="E59" s="169"/>
      <c r="F59" s="169"/>
      <c r="G59" s="169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6"/>
      <c r="Y59" s="166"/>
      <c r="Z59" s="166"/>
      <c r="AA59" s="166"/>
      <c r="AB59" s="166"/>
      <c r="AC59" s="166"/>
      <c r="AD59" s="166"/>
      <c r="AE59" s="166"/>
      <c r="AF59" s="166" t="s">
        <v>158</v>
      </c>
      <c r="AG59" s="166"/>
      <c r="AH59" s="166"/>
      <c r="AI59" s="166"/>
      <c r="AJ59" s="166"/>
      <c r="AK59" s="166"/>
      <c r="AL59" s="166"/>
      <c r="AM59" s="166"/>
      <c r="AN59" s="166"/>
      <c r="AO59" s="166"/>
      <c r="AP59" s="166"/>
      <c r="AQ59" s="166"/>
      <c r="AR59" s="166"/>
      <c r="AS59" s="166"/>
      <c r="AT59" s="166"/>
      <c r="AU59" s="166"/>
      <c r="AV59" s="166"/>
      <c r="AW59" s="166"/>
      <c r="AX59" s="166"/>
      <c r="AY59" s="166"/>
      <c r="AZ59" s="166"/>
      <c r="BA59" s="166"/>
      <c r="BB59" s="166"/>
      <c r="BC59" s="166"/>
      <c r="BD59" s="166"/>
      <c r="BE59" s="166"/>
      <c r="BF59" s="166"/>
      <c r="BG59" s="166"/>
    </row>
    <row r="60" spans="1:59" outlineLevel="1" x14ac:dyDescent="0.3">
      <c r="A60" s="167"/>
      <c r="B60" s="168"/>
      <c r="C60" s="170" t="s">
        <v>267</v>
      </c>
      <c r="D60" s="171"/>
      <c r="E60" s="172">
        <v>1550</v>
      </c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6"/>
      <c r="Y60" s="166"/>
      <c r="Z60" s="166"/>
      <c r="AA60" s="166"/>
      <c r="AB60" s="166"/>
      <c r="AC60" s="166"/>
      <c r="AD60" s="166"/>
      <c r="AE60" s="166"/>
      <c r="AF60" s="166" t="s">
        <v>160</v>
      </c>
      <c r="AG60" s="166">
        <v>0</v>
      </c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166"/>
      <c r="AT60" s="166"/>
      <c r="AU60" s="166"/>
      <c r="AV60" s="166"/>
      <c r="AW60" s="166"/>
      <c r="AX60" s="166"/>
      <c r="AY60" s="166"/>
      <c r="AZ60" s="166"/>
      <c r="BA60" s="166"/>
      <c r="BB60" s="166"/>
      <c r="BC60" s="166"/>
      <c r="BD60" s="166"/>
      <c r="BE60" s="166"/>
      <c r="BF60" s="166"/>
      <c r="BG60" s="166"/>
    </row>
    <row r="61" spans="1:59" outlineLevel="1" x14ac:dyDescent="0.3">
      <c r="A61" s="157">
        <v>14</v>
      </c>
      <c r="B61" s="158" t="s">
        <v>268</v>
      </c>
      <c r="C61" s="159" t="s">
        <v>269</v>
      </c>
      <c r="D61" s="160" t="s">
        <v>152</v>
      </c>
      <c r="E61" s="161">
        <v>226.47672</v>
      </c>
      <c r="F61" s="162">
        <v>228</v>
      </c>
      <c r="G61" s="163">
        <f>ROUND(E61*F61,2)</f>
        <v>51636.69</v>
      </c>
      <c r="H61" s="162">
        <v>0</v>
      </c>
      <c r="I61" s="163">
        <f>ROUND(E61*H61,2)</f>
        <v>0</v>
      </c>
      <c r="J61" s="162">
        <v>280</v>
      </c>
      <c r="K61" s="163">
        <f>ROUND(E61*J61,2)</f>
        <v>63413.48</v>
      </c>
      <c r="L61" s="163">
        <v>21</v>
      </c>
      <c r="M61" s="163">
        <f>G61*(1+L61/100)</f>
        <v>62480.394899999999</v>
      </c>
      <c r="N61" s="163">
        <v>0</v>
      </c>
      <c r="O61" s="163">
        <f>ROUND(E61*N61,2)</f>
        <v>0</v>
      </c>
      <c r="P61" s="163">
        <v>0</v>
      </c>
      <c r="Q61" s="163">
        <f>ROUND(E61*P61,2)</f>
        <v>0</v>
      </c>
      <c r="R61" s="163" t="s">
        <v>153</v>
      </c>
      <c r="S61" s="164" t="s">
        <v>154</v>
      </c>
      <c r="T61" s="165">
        <v>0</v>
      </c>
      <c r="U61" s="165">
        <f>ROUND(E61*T61,2)</f>
        <v>0</v>
      </c>
      <c r="V61" s="165"/>
      <c r="W61" s="165" t="s">
        <v>155</v>
      </c>
      <c r="X61" s="166"/>
      <c r="Y61" s="166"/>
      <c r="Z61" s="166"/>
      <c r="AA61" s="166"/>
      <c r="AB61" s="166"/>
      <c r="AC61" s="166"/>
      <c r="AD61" s="166"/>
      <c r="AE61" s="166"/>
      <c r="AF61" s="166" t="s">
        <v>156</v>
      </c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166"/>
      <c r="AT61" s="166"/>
      <c r="AU61" s="166"/>
      <c r="AV61" s="166"/>
      <c r="AW61" s="166"/>
      <c r="AX61" s="166"/>
      <c r="AY61" s="166"/>
      <c r="AZ61" s="166"/>
      <c r="BA61" s="166"/>
      <c r="BB61" s="166"/>
      <c r="BC61" s="166"/>
      <c r="BD61" s="166"/>
      <c r="BE61" s="166"/>
      <c r="BF61" s="166"/>
      <c r="BG61" s="166"/>
    </row>
    <row r="62" spans="1:59" ht="22.5" outlineLevel="1" x14ac:dyDescent="0.3">
      <c r="A62" s="167"/>
      <c r="B62" s="168"/>
      <c r="C62" s="170" t="s">
        <v>270</v>
      </c>
      <c r="D62" s="171"/>
      <c r="E62" s="172">
        <v>226.47672</v>
      </c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6"/>
      <c r="Y62" s="166"/>
      <c r="Z62" s="166"/>
      <c r="AA62" s="166"/>
      <c r="AB62" s="166"/>
      <c r="AC62" s="166"/>
      <c r="AD62" s="166"/>
      <c r="AE62" s="166"/>
      <c r="AF62" s="166" t="s">
        <v>160</v>
      </c>
      <c r="AG62" s="166">
        <v>0</v>
      </c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</row>
    <row r="63" spans="1:59" outlineLevel="1" x14ac:dyDescent="0.3">
      <c r="A63" s="157">
        <v>15</v>
      </c>
      <c r="B63" s="158" t="s">
        <v>271</v>
      </c>
      <c r="C63" s="159" t="s">
        <v>272</v>
      </c>
      <c r="D63" s="160" t="s">
        <v>273</v>
      </c>
      <c r="E63" s="161">
        <v>243.15639999999999</v>
      </c>
      <c r="F63" s="162">
        <v>228</v>
      </c>
      <c r="G63" s="163">
        <f>ROUND(E63*F63,2)</f>
        <v>55439.66</v>
      </c>
      <c r="H63" s="162">
        <v>0</v>
      </c>
      <c r="I63" s="163">
        <f>ROUND(E63*H63,2)</f>
        <v>0</v>
      </c>
      <c r="J63" s="162">
        <v>140</v>
      </c>
      <c r="K63" s="163">
        <f>ROUND(E63*J63,2)</f>
        <v>34041.9</v>
      </c>
      <c r="L63" s="163">
        <v>21</v>
      </c>
      <c r="M63" s="163">
        <f>G63*(1+L63/100)</f>
        <v>67081.988599999997</v>
      </c>
      <c r="N63" s="163">
        <v>0</v>
      </c>
      <c r="O63" s="163">
        <f>ROUND(E63*N63,2)</f>
        <v>0</v>
      </c>
      <c r="P63" s="163">
        <v>0</v>
      </c>
      <c r="Q63" s="163">
        <f>ROUND(E63*P63,2)</f>
        <v>0</v>
      </c>
      <c r="R63" s="163" t="s">
        <v>153</v>
      </c>
      <c r="S63" s="164" t="s">
        <v>154</v>
      </c>
      <c r="T63" s="165">
        <v>0</v>
      </c>
      <c r="U63" s="165">
        <f>ROUND(E63*T63,2)</f>
        <v>0</v>
      </c>
      <c r="V63" s="165"/>
      <c r="W63" s="165" t="s">
        <v>155</v>
      </c>
      <c r="X63" s="166"/>
      <c r="Y63" s="166"/>
      <c r="Z63" s="166"/>
      <c r="AA63" s="166"/>
      <c r="AB63" s="166"/>
      <c r="AC63" s="166"/>
      <c r="AD63" s="166"/>
      <c r="AE63" s="166"/>
      <c r="AF63" s="166" t="s">
        <v>156</v>
      </c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</row>
    <row r="64" spans="1:59" outlineLevel="1" x14ac:dyDescent="0.3">
      <c r="A64" s="167"/>
      <c r="B64" s="168"/>
      <c r="C64" s="170" t="s">
        <v>274</v>
      </c>
      <c r="D64" s="171"/>
      <c r="E64" s="172">
        <v>243.15639999999999</v>
      </c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6"/>
      <c r="Y64" s="166"/>
      <c r="Z64" s="166"/>
      <c r="AA64" s="166"/>
      <c r="AB64" s="166"/>
      <c r="AC64" s="166"/>
      <c r="AD64" s="166"/>
      <c r="AE64" s="166"/>
      <c r="AF64" s="166" t="s">
        <v>160</v>
      </c>
      <c r="AG64" s="166">
        <v>0</v>
      </c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</row>
    <row r="65" spans="1:59" x14ac:dyDescent="0.3">
      <c r="A65" s="149" t="s">
        <v>148</v>
      </c>
      <c r="B65" s="150" t="s">
        <v>73</v>
      </c>
      <c r="C65" s="151" t="s">
        <v>74</v>
      </c>
      <c r="D65" s="152"/>
      <c r="E65" s="153"/>
      <c r="F65" s="154"/>
      <c r="G65" s="154">
        <f>SUMIF(AF66:AF87,"&lt;&gt;NOR",G66:G87)</f>
        <v>97116.739999999991</v>
      </c>
      <c r="H65" s="154"/>
      <c r="I65" s="154">
        <f>SUM(I66:I87)</f>
        <v>58519.75</v>
      </c>
      <c r="J65" s="154"/>
      <c r="K65" s="154">
        <f>SUM(K66:K87)</f>
        <v>59048.329999999994</v>
      </c>
      <c r="L65" s="154"/>
      <c r="M65" s="154">
        <f>SUM(M66:M87)</f>
        <v>117511.25539999999</v>
      </c>
      <c r="N65" s="154"/>
      <c r="O65" s="154">
        <f>SUM(O66:O87)</f>
        <v>16.95</v>
      </c>
      <c r="P65" s="154"/>
      <c r="Q65" s="154">
        <f>SUM(Q66:Q87)</f>
        <v>0</v>
      </c>
      <c r="R65" s="154"/>
      <c r="S65" s="155"/>
      <c r="T65" s="156"/>
      <c r="U65" s="156">
        <f>SUM(U66:U87)</f>
        <v>147.97</v>
      </c>
      <c r="V65" s="156"/>
      <c r="W65" s="156"/>
      <c r="AF65" t="s">
        <v>149</v>
      </c>
    </row>
    <row r="66" spans="1:59" outlineLevel="1" x14ac:dyDescent="0.3">
      <c r="A66" s="157">
        <v>16</v>
      </c>
      <c r="B66" s="158" t="s">
        <v>275</v>
      </c>
      <c r="C66" s="159" t="s">
        <v>276</v>
      </c>
      <c r="D66" s="160" t="s">
        <v>152</v>
      </c>
      <c r="E66" s="161">
        <v>5.6350800000000003</v>
      </c>
      <c r="F66" s="162">
        <v>2166</v>
      </c>
      <c r="G66" s="163">
        <f>ROUND(E66*F66,2)</f>
        <v>12205.58</v>
      </c>
      <c r="H66" s="162">
        <v>2043.43</v>
      </c>
      <c r="I66" s="163">
        <f>ROUND(E66*H66,2)</f>
        <v>11514.89</v>
      </c>
      <c r="J66" s="162">
        <v>276.57</v>
      </c>
      <c r="K66" s="163">
        <f>ROUND(E66*J66,2)</f>
        <v>1558.49</v>
      </c>
      <c r="L66" s="163">
        <v>21</v>
      </c>
      <c r="M66" s="163">
        <f>G66*(1+L66/100)</f>
        <v>14768.7518</v>
      </c>
      <c r="N66" s="163">
        <v>2.5249999999999999</v>
      </c>
      <c r="O66" s="163">
        <f>ROUND(E66*N66,2)</f>
        <v>14.23</v>
      </c>
      <c r="P66" s="163">
        <v>0</v>
      </c>
      <c r="Q66" s="163">
        <f>ROUND(E66*P66,2)</f>
        <v>0</v>
      </c>
      <c r="R66" s="163" t="s">
        <v>277</v>
      </c>
      <c r="S66" s="164" t="s">
        <v>154</v>
      </c>
      <c r="T66" s="165">
        <v>0.47699999999999998</v>
      </c>
      <c r="U66" s="165">
        <f>ROUND(E66*T66,2)</f>
        <v>2.69</v>
      </c>
      <c r="V66" s="165"/>
      <c r="W66" s="165" t="s">
        <v>155</v>
      </c>
      <c r="X66" s="166"/>
      <c r="Y66" s="166"/>
      <c r="Z66" s="166"/>
      <c r="AA66" s="166"/>
      <c r="AB66" s="166"/>
      <c r="AC66" s="166"/>
      <c r="AD66" s="166"/>
      <c r="AE66" s="166"/>
      <c r="AF66" s="166" t="s">
        <v>156</v>
      </c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</row>
    <row r="67" spans="1:59" outlineLevel="1" x14ac:dyDescent="0.3">
      <c r="A67" s="167"/>
      <c r="B67" s="168"/>
      <c r="C67" s="169" t="s">
        <v>278</v>
      </c>
      <c r="D67" s="169"/>
      <c r="E67" s="169"/>
      <c r="F67" s="169"/>
      <c r="G67" s="169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6"/>
      <c r="Y67" s="166"/>
      <c r="Z67" s="166"/>
      <c r="AA67" s="166"/>
      <c r="AB67" s="166"/>
      <c r="AC67" s="166"/>
      <c r="AD67" s="166"/>
      <c r="AE67" s="166"/>
      <c r="AF67" s="166" t="s">
        <v>158</v>
      </c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</row>
    <row r="68" spans="1:59" ht="22.5" outlineLevel="1" x14ac:dyDescent="0.3">
      <c r="A68" s="167"/>
      <c r="B68" s="168"/>
      <c r="C68" s="170" t="s">
        <v>279</v>
      </c>
      <c r="D68" s="171"/>
      <c r="E68" s="172">
        <v>3.5758800000000002</v>
      </c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6"/>
      <c r="Y68" s="166"/>
      <c r="Z68" s="166"/>
      <c r="AA68" s="166"/>
      <c r="AB68" s="166"/>
      <c r="AC68" s="166"/>
      <c r="AD68" s="166"/>
      <c r="AE68" s="166"/>
      <c r="AF68" s="166" t="s">
        <v>160</v>
      </c>
      <c r="AG68" s="166">
        <v>0</v>
      </c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</row>
    <row r="69" spans="1:59" outlineLevel="1" x14ac:dyDescent="0.3">
      <c r="A69" s="167"/>
      <c r="B69" s="168"/>
      <c r="C69" s="170" t="s">
        <v>280</v>
      </c>
      <c r="D69" s="171"/>
      <c r="E69" s="172">
        <v>2.0592000000000001</v>
      </c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6"/>
      <c r="Y69" s="166"/>
      <c r="Z69" s="166"/>
      <c r="AA69" s="166"/>
      <c r="AB69" s="166"/>
      <c r="AC69" s="166"/>
      <c r="AD69" s="166"/>
      <c r="AE69" s="166"/>
      <c r="AF69" s="166" t="s">
        <v>160</v>
      </c>
      <c r="AG69" s="166">
        <v>0</v>
      </c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</row>
    <row r="70" spans="1:59" outlineLevel="1" x14ac:dyDescent="0.3">
      <c r="A70" s="157">
        <v>17</v>
      </c>
      <c r="B70" s="158" t="s">
        <v>281</v>
      </c>
      <c r="C70" s="159" t="s">
        <v>282</v>
      </c>
      <c r="D70" s="160" t="s">
        <v>165</v>
      </c>
      <c r="E70" s="161">
        <v>61.128</v>
      </c>
      <c r="F70" s="162">
        <v>456</v>
      </c>
      <c r="G70" s="163">
        <f>ROUND(E70*F70,2)</f>
        <v>27874.37</v>
      </c>
      <c r="H70" s="162">
        <v>161.61000000000001</v>
      </c>
      <c r="I70" s="163">
        <f>ROUND(E70*H70,2)</f>
        <v>9878.9</v>
      </c>
      <c r="J70" s="162">
        <v>613.39</v>
      </c>
      <c r="K70" s="163">
        <f>ROUND(E70*J70,2)</f>
        <v>37495.300000000003</v>
      </c>
      <c r="L70" s="163">
        <v>21</v>
      </c>
      <c r="M70" s="163">
        <f>G70*(1+L70/100)</f>
        <v>33727.987699999998</v>
      </c>
      <c r="N70" s="163">
        <v>3.9199999999999999E-2</v>
      </c>
      <c r="O70" s="163">
        <f>ROUND(E70*N70,2)</f>
        <v>2.4</v>
      </c>
      <c r="P70" s="163">
        <v>0</v>
      </c>
      <c r="Q70" s="163">
        <f>ROUND(E70*P70,2)</f>
        <v>0</v>
      </c>
      <c r="R70" s="163" t="s">
        <v>277</v>
      </c>
      <c r="S70" s="164" t="s">
        <v>154</v>
      </c>
      <c r="T70" s="165">
        <v>1.6</v>
      </c>
      <c r="U70" s="165">
        <f>ROUND(E70*T70,2)</f>
        <v>97.8</v>
      </c>
      <c r="V70" s="165"/>
      <c r="W70" s="165" t="s">
        <v>155</v>
      </c>
      <c r="X70" s="166"/>
      <c r="Y70" s="166"/>
      <c r="Z70" s="166"/>
      <c r="AA70" s="166"/>
      <c r="AB70" s="166"/>
      <c r="AC70" s="166"/>
      <c r="AD70" s="166"/>
      <c r="AE70" s="166"/>
      <c r="AF70" s="166" t="s">
        <v>156</v>
      </c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</row>
    <row r="71" spans="1:59" ht="33.75" outlineLevel="1" x14ac:dyDescent="0.3">
      <c r="A71" s="167"/>
      <c r="B71" s="168"/>
      <c r="C71" s="169" t="s">
        <v>283</v>
      </c>
      <c r="D71" s="169"/>
      <c r="E71" s="169"/>
      <c r="F71" s="169"/>
      <c r="G71" s="169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6"/>
      <c r="Y71" s="166"/>
      <c r="Z71" s="166"/>
      <c r="AA71" s="166"/>
      <c r="AB71" s="166"/>
      <c r="AC71" s="166"/>
      <c r="AD71" s="166"/>
      <c r="AE71" s="166"/>
      <c r="AF71" s="166" t="s">
        <v>158</v>
      </c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73" t="str">
        <f>C71</f>
        <v>svislé nebo šikmé (odkloněné) , půdorysně přímé nebo zalomené, stěn základových desek ve volných nebo zapažených jámách, rýhách, šachtách, včetně případných vzpěr,</v>
      </c>
      <c r="BA71" s="166"/>
      <c r="BB71" s="166"/>
      <c r="BC71" s="166"/>
      <c r="BD71" s="166"/>
      <c r="BE71" s="166"/>
      <c r="BF71" s="166"/>
      <c r="BG71" s="166"/>
    </row>
    <row r="72" spans="1:59" ht="33.75" outlineLevel="1" x14ac:dyDescent="0.3">
      <c r="A72" s="167"/>
      <c r="B72" s="168"/>
      <c r="C72" s="170" t="s">
        <v>284</v>
      </c>
      <c r="D72" s="171"/>
      <c r="E72" s="172">
        <v>61.128</v>
      </c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6"/>
      <c r="Y72" s="166"/>
      <c r="Z72" s="166"/>
      <c r="AA72" s="166"/>
      <c r="AB72" s="166"/>
      <c r="AC72" s="166"/>
      <c r="AD72" s="166"/>
      <c r="AE72" s="166"/>
      <c r="AF72" s="166" t="s">
        <v>160</v>
      </c>
      <c r="AG72" s="166">
        <v>0</v>
      </c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</row>
    <row r="73" spans="1:59" outlineLevel="1" x14ac:dyDescent="0.3">
      <c r="A73" s="157">
        <v>18</v>
      </c>
      <c r="B73" s="158" t="s">
        <v>285</v>
      </c>
      <c r="C73" s="159" t="s">
        <v>286</v>
      </c>
      <c r="D73" s="160" t="s">
        <v>165</v>
      </c>
      <c r="E73" s="161">
        <v>61.128</v>
      </c>
      <c r="F73" s="162">
        <v>114</v>
      </c>
      <c r="G73" s="163">
        <f>ROUND(E73*F73,2)</f>
        <v>6968.59</v>
      </c>
      <c r="H73" s="162">
        <v>0</v>
      </c>
      <c r="I73" s="163">
        <f>ROUND(E73*H73,2)</f>
        <v>0</v>
      </c>
      <c r="J73" s="162">
        <v>123.5</v>
      </c>
      <c r="K73" s="163">
        <f>ROUND(E73*J73,2)</f>
        <v>7549.31</v>
      </c>
      <c r="L73" s="163">
        <v>21</v>
      </c>
      <c r="M73" s="163">
        <f>G73*(1+L73/100)</f>
        <v>8431.9938999999995</v>
      </c>
      <c r="N73" s="163">
        <v>0</v>
      </c>
      <c r="O73" s="163">
        <f>ROUND(E73*N73,2)</f>
        <v>0</v>
      </c>
      <c r="P73" s="163">
        <v>0</v>
      </c>
      <c r="Q73" s="163">
        <f>ROUND(E73*P73,2)</f>
        <v>0</v>
      </c>
      <c r="R73" s="163" t="s">
        <v>277</v>
      </c>
      <c r="S73" s="164" t="s">
        <v>154</v>
      </c>
      <c r="T73" s="165">
        <v>0.32</v>
      </c>
      <c r="U73" s="165">
        <f>ROUND(E73*T73,2)</f>
        <v>19.559999999999999</v>
      </c>
      <c r="V73" s="165"/>
      <c r="W73" s="165" t="s">
        <v>155</v>
      </c>
      <c r="X73" s="166"/>
      <c r="Y73" s="166"/>
      <c r="Z73" s="166"/>
      <c r="AA73" s="166"/>
      <c r="AB73" s="166"/>
      <c r="AC73" s="166"/>
      <c r="AD73" s="166"/>
      <c r="AE73" s="166"/>
      <c r="AF73" s="166" t="s">
        <v>156</v>
      </c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</row>
    <row r="74" spans="1:59" ht="33.75" outlineLevel="1" x14ac:dyDescent="0.3">
      <c r="A74" s="167"/>
      <c r="B74" s="168"/>
      <c r="C74" s="169" t="s">
        <v>283</v>
      </c>
      <c r="D74" s="169"/>
      <c r="E74" s="169"/>
      <c r="F74" s="169"/>
      <c r="G74" s="169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6"/>
      <c r="Y74" s="166"/>
      <c r="Z74" s="166"/>
      <c r="AA74" s="166"/>
      <c r="AB74" s="166"/>
      <c r="AC74" s="166"/>
      <c r="AD74" s="166"/>
      <c r="AE74" s="166"/>
      <c r="AF74" s="166" t="s">
        <v>158</v>
      </c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73" t="str">
        <f>C74</f>
        <v>svislé nebo šikmé (odkloněné) , půdorysně přímé nebo zalomené, stěn základových desek ve volných nebo zapažených jámách, rýhách, šachtách, včetně případných vzpěr,</v>
      </c>
      <c r="BA74" s="166"/>
      <c r="BB74" s="166"/>
      <c r="BC74" s="166"/>
      <c r="BD74" s="166"/>
      <c r="BE74" s="166"/>
      <c r="BF74" s="166"/>
      <c r="BG74" s="166"/>
    </row>
    <row r="75" spans="1:59" outlineLevel="1" x14ac:dyDescent="0.3">
      <c r="A75" s="167"/>
      <c r="B75" s="168"/>
      <c r="C75" s="175" t="s">
        <v>287</v>
      </c>
      <c r="D75" s="175"/>
      <c r="E75" s="175"/>
      <c r="F75" s="175"/>
      <c r="G75" s="17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6"/>
      <c r="Y75" s="166"/>
      <c r="Z75" s="166"/>
      <c r="AA75" s="166"/>
      <c r="AB75" s="166"/>
      <c r="AC75" s="166"/>
      <c r="AD75" s="166"/>
      <c r="AE75" s="166"/>
      <c r="AF75" s="166" t="s">
        <v>173</v>
      </c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</row>
    <row r="76" spans="1:59" ht="22.5" outlineLevel="1" x14ac:dyDescent="0.3">
      <c r="A76" s="157">
        <v>19</v>
      </c>
      <c r="B76" s="158" t="s">
        <v>288</v>
      </c>
      <c r="C76" s="159" t="s">
        <v>289</v>
      </c>
      <c r="D76" s="160" t="s">
        <v>165</v>
      </c>
      <c r="E76" s="161">
        <v>885</v>
      </c>
      <c r="F76" s="162">
        <v>28.5</v>
      </c>
      <c r="G76" s="163">
        <f>ROUND(E76*F76,2)</f>
        <v>25222.5</v>
      </c>
      <c r="H76" s="162">
        <v>0.39</v>
      </c>
      <c r="I76" s="163">
        <f>ROUND(E76*H76,2)</f>
        <v>345.15</v>
      </c>
      <c r="J76" s="162">
        <v>13.81</v>
      </c>
      <c r="K76" s="163">
        <f>ROUND(E76*J76,2)</f>
        <v>12221.85</v>
      </c>
      <c r="L76" s="163">
        <v>21</v>
      </c>
      <c r="M76" s="163">
        <f>G76*(1+L76/100)</f>
        <v>30519.224999999999</v>
      </c>
      <c r="N76" s="163">
        <v>3.0000000000000001E-5</v>
      </c>
      <c r="O76" s="163">
        <f>ROUND(E76*N76,2)</f>
        <v>0.03</v>
      </c>
      <c r="P76" s="163">
        <v>0</v>
      </c>
      <c r="Q76" s="163">
        <f>ROUND(E76*P76,2)</f>
        <v>0</v>
      </c>
      <c r="R76" s="163" t="s">
        <v>290</v>
      </c>
      <c r="S76" s="164" t="s">
        <v>154</v>
      </c>
      <c r="T76" s="165">
        <v>3.1E-2</v>
      </c>
      <c r="U76" s="165">
        <f>ROUND(E76*T76,2)</f>
        <v>27.44</v>
      </c>
      <c r="V76" s="165"/>
      <c r="W76" s="165" t="s">
        <v>155</v>
      </c>
      <c r="X76" s="166"/>
      <c r="Y76" s="166"/>
      <c r="Z76" s="166"/>
      <c r="AA76" s="166"/>
      <c r="AB76" s="166"/>
      <c r="AC76" s="166"/>
      <c r="AD76" s="166"/>
      <c r="AE76" s="166"/>
      <c r="AF76" s="166" t="s">
        <v>156</v>
      </c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</row>
    <row r="77" spans="1:59" outlineLevel="1" x14ac:dyDescent="0.3">
      <c r="A77" s="167"/>
      <c r="B77" s="168"/>
      <c r="C77" s="170" t="s">
        <v>291</v>
      </c>
      <c r="D77" s="171"/>
      <c r="E77" s="172">
        <v>470</v>
      </c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6"/>
      <c r="Y77" s="166"/>
      <c r="Z77" s="166"/>
      <c r="AA77" s="166"/>
      <c r="AB77" s="166"/>
      <c r="AC77" s="166"/>
      <c r="AD77" s="166"/>
      <c r="AE77" s="166"/>
      <c r="AF77" s="166" t="s">
        <v>160</v>
      </c>
      <c r="AG77" s="166">
        <v>0</v>
      </c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</row>
    <row r="78" spans="1:59" outlineLevel="1" x14ac:dyDescent="0.3">
      <c r="A78" s="167"/>
      <c r="B78" s="168"/>
      <c r="C78" s="170" t="s">
        <v>292</v>
      </c>
      <c r="D78" s="171"/>
      <c r="E78" s="172">
        <v>125</v>
      </c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6"/>
      <c r="Y78" s="166"/>
      <c r="Z78" s="166"/>
      <c r="AA78" s="166"/>
      <c r="AB78" s="166"/>
      <c r="AC78" s="166"/>
      <c r="AD78" s="166"/>
      <c r="AE78" s="166"/>
      <c r="AF78" s="166" t="s">
        <v>160</v>
      </c>
      <c r="AG78" s="166">
        <v>0</v>
      </c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</row>
    <row r="79" spans="1:59" outlineLevel="1" x14ac:dyDescent="0.3">
      <c r="A79" s="167"/>
      <c r="B79" s="168"/>
      <c r="C79" s="170" t="s">
        <v>293</v>
      </c>
      <c r="D79" s="171"/>
      <c r="E79" s="172">
        <v>290</v>
      </c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6"/>
      <c r="Y79" s="166"/>
      <c r="Z79" s="166"/>
      <c r="AA79" s="166"/>
      <c r="AB79" s="166"/>
      <c r="AC79" s="166"/>
      <c r="AD79" s="166"/>
      <c r="AE79" s="166"/>
      <c r="AF79" s="166" t="s">
        <v>160</v>
      </c>
      <c r="AG79" s="166">
        <v>0</v>
      </c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</row>
    <row r="80" spans="1:59" outlineLevel="1" x14ac:dyDescent="0.3">
      <c r="A80" s="157">
        <v>20</v>
      </c>
      <c r="B80" s="158" t="s">
        <v>294</v>
      </c>
      <c r="C80" s="159" t="s">
        <v>295</v>
      </c>
      <c r="D80" s="160" t="s">
        <v>165</v>
      </c>
      <c r="E80" s="161">
        <v>2.952</v>
      </c>
      <c r="F80" s="162">
        <v>1026</v>
      </c>
      <c r="G80" s="163">
        <f>ROUND(E80*F80,2)</f>
        <v>3028.75</v>
      </c>
      <c r="H80" s="162">
        <v>5.43</v>
      </c>
      <c r="I80" s="163">
        <f>ROUND(E80*H80,2)</f>
        <v>16.03</v>
      </c>
      <c r="J80" s="162">
        <v>75.67</v>
      </c>
      <c r="K80" s="163">
        <f>ROUND(E80*J80,2)</f>
        <v>223.38</v>
      </c>
      <c r="L80" s="163">
        <v>21</v>
      </c>
      <c r="M80" s="163">
        <f>G80*(1+L80/100)</f>
        <v>3664.7874999999999</v>
      </c>
      <c r="N80" s="163">
        <v>2.3000000000000001E-4</v>
      </c>
      <c r="O80" s="163">
        <f>ROUND(E80*N80,2)</f>
        <v>0</v>
      </c>
      <c r="P80" s="163">
        <v>0</v>
      </c>
      <c r="Q80" s="163">
        <f>ROUND(E80*P80,2)</f>
        <v>0</v>
      </c>
      <c r="R80" s="163" t="s">
        <v>296</v>
      </c>
      <c r="S80" s="164" t="s">
        <v>154</v>
      </c>
      <c r="T80" s="165">
        <v>0.161</v>
      </c>
      <c r="U80" s="165">
        <f>ROUND(E80*T80,2)</f>
        <v>0.48</v>
      </c>
      <c r="V80" s="165"/>
      <c r="W80" s="165" t="s">
        <v>155</v>
      </c>
      <c r="X80" s="166"/>
      <c r="Y80" s="166"/>
      <c r="Z80" s="166"/>
      <c r="AA80" s="166"/>
      <c r="AB80" s="166"/>
      <c r="AC80" s="166"/>
      <c r="AD80" s="166"/>
      <c r="AE80" s="166"/>
      <c r="AF80" s="166" t="s">
        <v>156</v>
      </c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</row>
    <row r="81" spans="1:59" outlineLevel="1" x14ac:dyDescent="0.3">
      <c r="A81" s="167"/>
      <c r="B81" s="168"/>
      <c r="C81" s="170" t="s">
        <v>297</v>
      </c>
      <c r="D81" s="171"/>
      <c r="E81" s="172">
        <v>2.952</v>
      </c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6"/>
      <c r="Y81" s="166"/>
      <c r="Z81" s="166"/>
      <c r="AA81" s="166"/>
      <c r="AB81" s="166"/>
      <c r="AC81" s="166"/>
      <c r="AD81" s="166"/>
      <c r="AE81" s="166"/>
      <c r="AF81" s="166" t="s">
        <v>160</v>
      </c>
      <c r="AG81" s="166">
        <v>0</v>
      </c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</row>
    <row r="82" spans="1:59" ht="33.75" outlineLevel="1" x14ac:dyDescent="0.3">
      <c r="A82" s="157">
        <v>21</v>
      </c>
      <c r="B82" s="158" t="s">
        <v>298</v>
      </c>
      <c r="C82" s="159" t="s">
        <v>299</v>
      </c>
      <c r="D82" s="160" t="s">
        <v>165</v>
      </c>
      <c r="E82" s="161">
        <v>3.5424000000000002</v>
      </c>
      <c r="F82" s="162">
        <v>206.34</v>
      </c>
      <c r="G82" s="163">
        <f>ROUND(E82*F82,2)</f>
        <v>730.94</v>
      </c>
      <c r="H82" s="162">
        <v>45.5</v>
      </c>
      <c r="I82" s="163">
        <f>ROUND(E82*H82,2)</f>
        <v>161.18</v>
      </c>
      <c r="J82" s="162">
        <v>0</v>
      </c>
      <c r="K82" s="163">
        <f>ROUND(E82*J82,2)</f>
        <v>0</v>
      </c>
      <c r="L82" s="163">
        <v>21</v>
      </c>
      <c r="M82" s="163">
        <f>G82*(1+L82/100)</f>
        <v>884.43740000000003</v>
      </c>
      <c r="N82" s="163">
        <v>5.1000000000000004E-4</v>
      </c>
      <c r="O82" s="163">
        <f>ROUND(E82*N82,2)</f>
        <v>0</v>
      </c>
      <c r="P82" s="163">
        <v>0</v>
      </c>
      <c r="Q82" s="163">
        <f>ROUND(E82*P82,2)</f>
        <v>0</v>
      </c>
      <c r="R82" s="163" t="s">
        <v>176</v>
      </c>
      <c r="S82" s="164" t="s">
        <v>154</v>
      </c>
      <c r="T82" s="165">
        <v>0</v>
      </c>
      <c r="U82" s="165">
        <f>ROUND(E82*T82,2)</f>
        <v>0</v>
      </c>
      <c r="V82" s="165"/>
      <c r="W82" s="165" t="s">
        <v>177</v>
      </c>
      <c r="X82" s="166"/>
      <c r="Y82" s="166"/>
      <c r="Z82" s="166"/>
      <c r="AA82" s="166"/>
      <c r="AB82" s="166"/>
      <c r="AC82" s="166"/>
      <c r="AD82" s="166"/>
      <c r="AE82" s="166"/>
      <c r="AF82" s="166" t="s">
        <v>178</v>
      </c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</row>
    <row r="83" spans="1:59" outlineLevel="1" x14ac:dyDescent="0.3">
      <c r="A83" s="167"/>
      <c r="B83" s="168"/>
      <c r="C83" s="170" t="s">
        <v>300</v>
      </c>
      <c r="D83" s="171"/>
      <c r="E83" s="172">
        <v>3.5424000000000002</v>
      </c>
      <c r="F83" s="165"/>
      <c r="G83" s="165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6"/>
      <c r="Y83" s="166"/>
      <c r="Z83" s="166"/>
      <c r="AA83" s="166"/>
      <c r="AB83" s="166"/>
      <c r="AC83" s="166"/>
      <c r="AD83" s="166"/>
      <c r="AE83" s="166"/>
      <c r="AF83" s="166" t="s">
        <v>160</v>
      </c>
      <c r="AG83" s="166">
        <v>0</v>
      </c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</row>
    <row r="84" spans="1:59" ht="22.5" outlineLevel="1" x14ac:dyDescent="0.3">
      <c r="A84" s="157">
        <v>22</v>
      </c>
      <c r="B84" s="158" t="s">
        <v>301</v>
      </c>
      <c r="C84" s="159" t="s">
        <v>302</v>
      </c>
      <c r="D84" s="160" t="s">
        <v>165</v>
      </c>
      <c r="E84" s="161">
        <v>973.5</v>
      </c>
      <c r="F84" s="162">
        <v>21.66</v>
      </c>
      <c r="G84" s="163">
        <f>ROUND(E84*F84,2)</f>
        <v>21086.01</v>
      </c>
      <c r="H84" s="162">
        <v>37.6</v>
      </c>
      <c r="I84" s="163">
        <f>ROUND(E84*H84,2)</f>
        <v>36603.599999999999</v>
      </c>
      <c r="J84" s="162">
        <v>0</v>
      </c>
      <c r="K84" s="163">
        <f>ROUND(E84*J84,2)</f>
        <v>0</v>
      </c>
      <c r="L84" s="163">
        <v>21</v>
      </c>
      <c r="M84" s="163">
        <f>G84*(1+L84/100)</f>
        <v>25514.072099999998</v>
      </c>
      <c r="N84" s="163">
        <v>2.9999999999999997E-4</v>
      </c>
      <c r="O84" s="163">
        <f>ROUND(E84*N84,2)</f>
        <v>0.28999999999999998</v>
      </c>
      <c r="P84" s="163">
        <v>0</v>
      </c>
      <c r="Q84" s="163">
        <f>ROUND(E84*P84,2)</f>
        <v>0</v>
      </c>
      <c r="R84" s="163" t="s">
        <v>176</v>
      </c>
      <c r="S84" s="164" t="s">
        <v>154</v>
      </c>
      <c r="T84" s="165">
        <v>0</v>
      </c>
      <c r="U84" s="165">
        <f>ROUND(E84*T84,2)</f>
        <v>0</v>
      </c>
      <c r="V84" s="165"/>
      <c r="W84" s="165" t="s">
        <v>177</v>
      </c>
      <c r="X84" s="166"/>
      <c r="Y84" s="166"/>
      <c r="Z84" s="166"/>
      <c r="AA84" s="166"/>
      <c r="AB84" s="166"/>
      <c r="AC84" s="166"/>
      <c r="AD84" s="166"/>
      <c r="AE84" s="166"/>
      <c r="AF84" s="166" t="s">
        <v>178</v>
      </c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</row>
    <row r="85" spans="1:59" outlineLevel="1" x14ac:dyDescent="0.3">
      <c r="A85" s="167"/>
      <c r="B85" s="168"/>
      <c r="C85" s="170" t="s">
        <v>303</v>
      </c>
      <c r="D85" s="171"/>
      <c r="E85" s="172">
        <v>517</v>
      </c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6"/>
      <c r="Y85" s="166"/>
      <c r="Z85" s="166"/>
      <c r="AA85" s="166"/>
      <c r="AB85" s="166"/>
      <c r="AC85" s="166"/>
      <c r="AD85" s="166"/>
      <c r="AE85" s="166"/>
      <c r="AF85" s="166" t="s">
        <v>160</v>
      </c>
      <c r="AG85" s="166">
        <v>0</v>
      </c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</row>
    <row r="86" spans="1:59" outlineLevel="1" x14ac:dyDescent="0.3">
      <c r="A86" s="167"/>
      <c r="B86" s="168"/>
      <c r="C86" s="170" t="s">
        <v>304</v>
      </c>
      <c r="D86" s="171"/>
      <c r="E86" s="172">
        <v>137.5</v>
      </c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6"/>
      <c r="Y86" s="166"/>
      <c r="Z86" s="166"/>
      <c r="AA86" s="166"/>
      <c r="AB86" s="166"/>
      <c r="AC86" s="166"/>
      <c r="AD86" s="166"/>
      <c r="AE86" s="166"/>
      <c r="AF86" s="166" t="s">
        <v>160</v>
      </c>
      <c r="AG86" s="166">
        <v>0</v>
      </c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</row>
    <row r="87" spans="1:59" outlineLevel="1" x14ac:dyDescent="0.3">
      <c r="A87" s="167"/>
      <c r="B87" s="168"/>
      <c r="C87" s="170" t="s">
        <v>305</v>
      </c>
      <c r="D87" s="171"/>
      <c r="E87" s="172">
        <v>319</v>
      </c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6"/>
      <c r="Y87" s="166"/>
      <c r="Z87" s="166"/>
      <c r="AA87" s="166"/>
      <c r="AB87" s="166"/>
      <c r="AC87" s="166"/>
      <c r="AD87" s="166"/>
      <c r="AE87" s="166"/>
      <c r="AF87" s="166" t="s">
        <v>160</v>
      </c>
      <c r="AG87" s="166">
        <v>0</v>
      </c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</row>
    <row r="88" spans="1:59" x14ac:dyDescent="0.3">
      <c r="A88" s="149" t="s">
        <v>148</v>
      </c>
      <c r="B88" s="150" t="s">
        <v>75</v>
      </c>
      <c r="C88" s="151" t="s">
        <v>76</v>
      </c>
      <c r="D88" s="152"/>
      <c r="E88" s="153"/>
      <c r="F88" s="154"/>
      <c r="G88" s="154">
        <f>SUMIF(AF89:AF105,"&lt;&gt;NOR",G89:G105)</f>
        <v>510333.08999999997</v>
      </c>
      <c r="H88" s="154"/>
      <c r="I88" s="154">
        <f>SUM(I89:I105)</f>
        <v>355026.48</v>
      </c>
      <c r="J88" s="154"/>
      <c r="K88" s="154">
        <f>SUM(K89:K105)</f>
        <v>164951.74</v>
      </c>
      <c r="L88" s="154"/>
      <c r="M88" s="154">
        <f>SUM(M89:M105)</f>
        <v>617503.03890000004</v>
      </c>
      <c r="N88" s="154"/>
      <c r="O88" s="154">
        <f>SUM(O89:O105)</f>
        <v>147.51</v>
      </c>
      <c r="P88" s="154"/>
      <c r="Q88" s="154">
        <f>SUM(Q89:Q105)</f>
        <v>0</v>
      </c>
      <c r="R88" s="154"/>
      <c r="S88" s="155"/>
      <c r="T88" s="156"/>
      <c r="U88" s="156">
        <f>SUM(U89:U105)</f>
        <v>336.79999999999995</v>
      </c>
      <c r="V88" s="156"/>
      <c r="W88" s="156"/>
      <c r="AF88" t="s">
        <v>149</v>
      </c>
    </row>
    <row r="89" spans="1:59" ht="22.5" outlineLevel="1" x14ac:dyDescent="0.3">
      <c r="A89" s="157">
        <v>23</v>
      </c>
      <c r="B89" s="158" t="s">
        <v>306</v>
      </c>
      <c r="C89" s="159" t="s">
        <v>307</v>
      </c>
      <c r="D89" s="160" t="s">
        <v>152</v>
      </c>
      <c r="E89" s="161">
        <v>51.629840000000002</v>
      </c>
      <c r="F89" s="162">
        <v>2736</v>
      </c>
      <c r="G89" s="163">
        <f>ROUND(E89*F89,2)</f>
        <v>141259.24</v>
      </c>
      <c r="H89" s="162">
        <v>2573.59</v>
      </c>
      <c r="I89" s="163">
        <f>ROUND(E89*H89,2)</f>
        <v>132874.04</v>
      </c>
      <c r="J89" s="162">
        <v>586.41</v>
      </c>
      <c r="K89" s="163">
        <f>ROUND(E89*J89,2)</f>
        <v>30276.25</v>
      </c>
      <c r="L89" s="163">
        <v>21</v>
      </c>
      <c r="M89" s="163">
        <f>G89*(1+L89/100)</f>
        <v>170923.68039999998</v>
      </c>
      <c r="N89" s="163">
        <v>2.5301300000000002</v>
      </c>
      <c r="O89" s="163">
        <f>ROUND(E89*N89,2)</f>
        <v>130.63</v>
      </c>
      <c r="P89" s="163">
        <v>0</v>
      </c>
      <c r="Q89" s="163">
        <f>ROUND(E89*P89,2)</f>
        <v>0</v>
      </c>
      <c r="R89" s="163" t="s">
        <v>277</v>
      </c>
      <c r="S89" s="164" t="s">
        <v>154</v>
      </c>
      <c r="T89" s="165">
        <v>1.212</v>
      </c>
      <c r="U89" s="165">
        <f>ROUND(E89*T89,2)</f>
        <v>62.58</v>
      </c>
      <c r="V89" s="165"/>
      <c r="W89" s="165" t="s">
        <v>155</v>
      </c>
      <c r="X89" s="166"/>
      <c r="Y89" s="166"/>
      <c r="Z89" s="166"/>
      <c r="AA89" s="166"/>
      <c r="AB89" s="166"/>
      <c r="AC89" s="166"/>
      <c r="AD89" s="166"/>
      <c r="AE89" s="166"/>
      <c r="AF89" s="166" t="s">
        <v>156</v>
      </c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</row>
    <row r="90" spans="1:59" ht="33.75" outlineLevel="1" x14ac:dyDescent="0.3">
      <c r="A90" s="167"/>
      <c r="B90" s="168"/>
      <c r="C90" s="169" t="s">
        <v>308</v>
      </c>
      <c r="D90" s="169"/>
      <c r="E90" s="169"/>
      <c r="F90" s="169"/>
      <c r="G90" s="169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6"/>
      <c r="Y90" s="166"/>
      <c r="Z90" s="166"/>
      <c r="AA90" s="166"/>
      <c r="AB90" s="166"/>
      <c r="AC90" s="166"/>
      <c r="AD90" s="166"/>
      <c r="AE90" s="166"/>
      <c r="AF90" s="166" t="s">
        <v>158</v>
      </c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73" t="str">
        <f>C90</f>
        <v>nosných, výplňových, obkladových, půdních, štítových, poprsních apod. (bez výztuže), s pomocným lešením o výšce podlahy do 1900 mm a pro zatížení 1,5 kPa,</v>
      </c>
      <c r="BA90" s="166"/>
      <c r="BB90" s="166"/>
      <c r="BC90" s="166"/>
      <c r="BD90" s="166"/>
      <c r="BE90" s="166"/>
      <c r="BF90" s="166"/>
      <c r="BG90" s="166"/>
    </row>
    <row r="91" spans="1:59" ht="33.75" outlineLevel="1" x14ac:dyDescent="0.3">
      <c r="A91" s="167"/>
      <c r="B91" s="168"/>
      <c r="C91" s="170" t="s">
        <v>309</v>
      </c>
      <c r="D91" s="171"/>
      <c r="E91" s="172">
        <v>22.313839999999999</v>
      </c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6"/>
      <c r="Y91" s="166"/>
      <c r="Z91" s="166"/>
      <c r="AA91" s="166"/>
      <c r="AB91" s="166"/>
      <c r="AC91" s="166"/>
      <c r="AD91" s="166"/>
      <c r="AE91" s="166"/>
      <c r="AF91" s="166" t="s">
        <v>160</v>
      </c>
      <c r="AG91" s="166">
        <v>0</v>
      </c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</row>
    <row r="92" spans="1:59" outlineLevel="1" x14ac:dyDescent="0.3">
      <c r="A92" s="167"/>
      <c r="B92" s="168"/>
      <c r="C92" s="170" t="s">
        <v>310</v>
      </c>
      <c r="D92" s="171"/>
      <c r="E92" s="172">
        <v>15.069599999999999</v>
      </c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6"/>
      <c r="Y92" s="166"/>
      <c r="Z92" s="166"/>
      <c r="AA92" s="166"/>
      <c r="AB92" s="166"/>
      <c r="AC92" s="166"/>
      <c r="AD92" s="166"/>
      <c r="AE92" s="166"/>
      <c r="AF92" s="166" t="s">
        <v>160</v>
      </c>
      <c r="AG92" s="166">
        <v>0</v>
      </c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</row>
    <row r="93" spans="1:59" outlineLevel="1" x14ac:dyDescent="0.3">
      <c r="A93" s="167"/>
      <c r="B93" s="168"/>
      <c r="C93" s="170" t="s">
        <v>311</v>
      </c>
      <c r="D93" s="171"/>
      <c r="E93" s="172">
        <v>14.2464</v>
      </c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6"/>
      <c r="Y93" s="166"/>
      <c r="Z93" s="166"/>
      <c r="AA93" s="166"/>
      <c r="AB93" s="166"/>
      <c r="AC93" s="166"/>
      <c r="AD93" s="166"/>
      <c r="AE93" s="166"/>
      <c r="AF93" s="166" t="s">
        <v>160</v>
      </c>
      <c r="AG93" s="166">
        <v>0</v>
      </c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</row>
    <row r="94" spans="1:59" ht="22.5" outlineLevel="1" x14ac:dyDescent="0.3">
      <c r="A94" s="157">
        <v>24</v>
      </c>
      <c r="B94" s="158" t="s">
        <v>312</v>
      </c>
      <c r="C94" s="159" t="s">
        <v>313</v>
      </c>
      <c r="D94" s="160" t="s">
        <v>165</v>
      </c>
      <c r="E94" s="161">
        <v>168.9342</v>
      </c>
      <c r="F94" s="162">
        <v>741</v>
      </c>
      <c r="G94" s="163">
        <f>ROUND(E94*F94,2)</f>
        <v>125180.24</v>
      </c>
      <c r="H94" s="162">
        <v>272.33</v>
      </c>
      <c r="I94" s="163">
        <f>ROUND(E94*H94,2)</f>
        <v>46005.85</v>
      </c>
      <c r="J94" s="162">
        <v>287.67</v>
      </c>
      <c r="K94" s="163">
        <f>ROUND(E94*J94,2)</f>
        <v>48597.3</v>
      </c>
      <c r="L94" s="163">
        <v>21</v>
      </c>
      <c r="M94" s="163">
        <f>G94*(1+L94/100)</f>
        <v>151468.09040000002</v>
      </c>
      <c r="N94" s="163">
        <v>6.0310000000000002E-2</v>
      </c>
      <c r="O94" s="163">
        <f>ROUND(E94*N94,2)</f>
        <v>10.19</v>
      </c>
      <c r="P94" s="163">
        <v>0</v>
      </c>
      <c r="Q94" s="163">
        <f>ROUND(E94*P94,2)</f>
        <v>0</v>
      </c>
      <c r="R94" s="163" t="s">
        <v>277</v>
      </c>
      <c r="S94" s="164" t="s">
        <v>314</v>
      </c>
      <c r="T94" s="165">
        <v>0.65</v>
      </c>
      <c r="U94" s="165">
        <f>ROUND(E94*T94,2)</f>
        <v>109.81</v>
      </c>
      <c r="V94" s="165"/>
      <c r="W94" s="165" t="s">
        <v>155</v>
      </c>
      <c r="X94" s="166"/>
      <c r="Y94" s="166"/>
      <c r="Z94" s="166"/>
      <c r="AA94" s="166"/>
      <c r="AB94" s="166"/>
      <c r="AC94" s="166"/>
      <c r="AD94" s="166"/>
      <c r="AE94" s="166"/>
      <c r="AF94" s="166" t="s">
        <v>156</v>
      </c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</row>
    <row r="95" spans="1:59" ht="45" outlineLevel="1" x14ac:dyDescent="0.3">
      <c r="A95" s="167"/>
      <c r="B95" s="168"/>
      <c r="C95" s="169" t="s">
        <v>315</v>
      </c>
      <c r="D95" s="169"/>
      <c r="E95" s="169"/>
      <c r="F95" s="169"/>
      <c r="G95" s="169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6"/>
      <c r="Y95" s="166"/>
      <c r="Z95" s="166"/>
      <c r="AA95" s="166"/>
      <c r="AB95" s="166"/>
      <c r="AC95" s="166"/>
      <c r="AD95" s="166"/>
      <c r="AE95" s="166"/>
      <c r="AF95" s="166" t="s">
        <v>158</v>
      </c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73" t="str">
        <f>C95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A95" s="166"/>
      <c r="BB95" s="166"/>
      <c r="BC95" s="166"/>
      <c r="BD95" s="166"/>
      <c r="BE95" s="166"/>
      <c r="BF95" s="166"/>
      <c r="BG95" s="166"/>
    </row>
    <row r="96" spans="1:59" ht="33.75" outlineLevel="1" x14ac:dyDescent="0.3">
      <c r="A96" s="167"/>
      <c r="B96" s="168"/>
      <c r="C96" s="170" t="s">
        <v>316</v>
      </c>
      <c r="D96" s="171"/>
      <c r="E96" s="172">
        <v>84.922200000000004</v>
      </c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6"/>
      <c r="Y96" s="166"/>
      <c r="Z96" s="166"/>
      <c r="AA96" s="166"/>
      <c r="AB96" s="166"/>
      <c r="AC96" s="166"/>
      <c r="AD96" s="166"/>
      <c r="AE96" s="166"/>
      <c r="AF96" s="166" t="s">
        <v>160</v>
      </c>
      <c r="AG96" s="166">
        <v>0</v>
      </c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</row>
    <row r="97" spans="1:59" outlineLevel="1" x14ac:dyDescent="0.3">
      <c r="A97" s="167"/>
      <c r="B97" s="168"/>
      <c r="C97" s="170" t="s">
        <v>317</v>
      </c>
      <c r="D97" s="171"/>
      <c r="E97" s="172">
        <v>77.28</v>
      </c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6"/>
      <c r="Y97" s="166"/>
      <c r="Z97" s="166"/>
      <c r="AA97" s="166"/>
      <c r="AB97" s="166"/>
      <c r="AC97" s="166"/>
      <c r="AD97" s="166"/>
      <c r="AE97" s="166"/>
      <c r="AF97" s="166" t="s">
        <v>160</v>
      </c>
      <c r="AG97" s="166">
        <v>0</v>
      </c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</row>
    <row r="98" spans="1:59" outlineLevel="1" x14ac:dyDescent="0.3">
      <c r="A98" s="167"/>
      <c r="B98" s="168"/>
      <c r="C98" s="170" t="s">
        <v>318</v>
      </c>
      <c r="D98" s="171"/>
      <c r="E98" s="172">
        <v>6.7320000000000002</v>
      </c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6"/>
      <c r="Y98" s="166"/>
      <c r="Z98" s="166"/>
      <c r="AA98" s="166"/>
      <c r="AB98" s="166"/>
      <c r="AC98" s="166"/>
      <c r="AD98" s="166"/>
      <c r="AE98" s="166"/>
      <c r="AF98" s="166" t="s">
        <v>160</v>
      </c>
      <c r="AG98" s="166">
        <v>0</v>
      </c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</row>
    <row r="99" spans="1:59" ht="22.5" outlineLevel="1" x14ac:dyDescent="0.3">
      <c r="A99" s="157">
        <v>25</v>
      </c>
      <c r="B99" s="158" t="s">
        <v>319</v>
      </c>
      <c r="C99" s="159" t="s">
        <v>320</v>
      </c>
      <c r="D99" s="160" t="s">
        <v>165</v>
      </c>
      <c r="E99" s="161">
        <v>168.9342</v>
      </c>
      <c r="F99" s="162">
        <v>250.8</v>
      </c>
      <c r="G99" s="163">
        <f>ROUND(E99*F99,2)</f>
        <v>42368.7</v>
      </c>
      <c r="H99" s="162">
        <v>0</v>
      </c>
      <c r="I99" s="163">
        <f>ROUND(E99*H99,2)</f>
        <v>0</v>
      </c>
      <c r="J99" s="162">
        <v>224</v>
      </c>
      <c r="K99" s="163">
        <f>ROUND(E99*J99,2)</f>
        <v>37841.26</v>
      </c>
      <c r="L99" s="163">
        <v>21</v>
      </c>
      <c r="M99" s="163">
        <f>G99*(1+L99/100)</f>
        <v>51266.126999999993</v>
      </c>
      <c r="N99" s="163">
        <v>0</v>
      </c>
      <c r="O99" s="163">
        <f>ROUND(E99*N99,2)</f>
        <v>0</v>
      </c>
      <c r="P99" s="163">
        <v>0</v>
      </c>
      <c r="Q99" s="163">
        <f>ROUND(E99*P99,2)</f>
        <v>0</v>
      </c>
      <c r="R99" s="163" t="s">
        <v>277</v>
      </c>
      <c r="S99" s="164" t="s">
        <v>154</v>
      </c>
      <c r="T99" s="165">
        <v>0.35</v>
      </c>
      <c r="U99" s="165">
        <f>ROUND(E99*T99,2)</f>
        <v>59.13</v>
      </c>
      <c r="V99" s="165"/>
      <c r="W99" s="165" t="s">
        <v>155</v>
      </c>
      <c r="X99" s="166"/>
      <c r="Y99" s="166"/>
      <c r="Z99" s="166"/>
      <c r="AA99" s="166"/>
      <c r="AB99" s="166"/>
      <c r="AC99" s="166"/>
      <c r="AD99" s="166"/>
      <c r="AE99" s="166"/>
      <c r="AF99" s="166" t="s">
        <v>156</v>
      </c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</row>
    <row r="100" spans="1:59" ht="45" outlineLevel="1" x14ac:dyDescent="0.3">
      <c r="A100" s="167"/>
      <c r="B100" s="168"/>
      <c r="C100" s="169" t="s">
        <v>315</v>
      </c>
      <c r="D100" s="169"/>
      <c r="E100" s="169"/>
      <c r="F100" s="169"/>
      <c r="G100" s="169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6"/>
      <c r="Y100" s="166"/>
      <c r="Z100" s="166"/>
      <c r="AA100" s="166"/>
      <c r="AB100" s="166"/>
      <c r="AC100" s="166"/>
      <c r="AD100" s="166"/>
      <c r="AE100" s="166"/>
      <c r="AF100" s="166" t="s">
        <v>158</v>
      </c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73" t="str">
        <f>C100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A100" s="166"/>
      <c r="BB100" s="166"/>
      <c r="BC100" s="166"/>
      <c r="BD100" s="166"/>
      <c r="BE100" s="166"/>
      <c r="BF100" s="166"/>
      <c r="BG100" s="166"/>
    </row>
    <row r="101" spans="1:59" outlineLevel="1" x14ac:dyDescent="0.3">
      <c r="A101" s="157">
        <v>26</v>
      </c>
      <c r="B101" s="158" t="s">
        <v>321</v>
      </c>
      <c r="C101" s="159" t="s">
        <v>322</v>
      </c>
      <c r="D101" s="160" t="s">
        <v>323</v>
      </c>
      <c r="E101" s="161">
        <v>6</v>
      </c>
      <c r="F101" s="162">
        <v>627</v>
      </c>
      <c r="G101" s="163">
        <f>ROUND(E101*F101,2)</f>
        <v>3762</v>
      </c>
      <c r="H101" s="162">
        <v>388.1</v>
      </c>
      <c r="I101" s="163">
        <f>ROUND(E101*H101,2)</f>
        <v>2328.6</v>
      </c>
      <c r="J101" s="162">
        <v>919.9</v>
      </c>
      <c r="K101" s="163">
        <f>ROUND(E101*J101,2)</f>
        <v>5519.4</v>
      </c>
      <c r="L101" s="163">
        <v>21</v>
      </c>
      <c r="M101" s="163">
        <f>G101*(1+L101/100)</f>
        <v>4552.0199999999995</v>
      </c>
      <c r="N101" s="163">
        <v>2.3380000000000001E-2</v>
      </c>
      <c r="O101" s="163">
        <f>ROUND(E101*N101,2)</f>
        <v>0.14000000000000001</v>
      </c>
      <c r="P101" s="163">
        <v>0</v>
      </c>
      <c r="Q101" s="163">
        <f>ROUND(E101*P101,2)</f>
        <v>0</v>
      </c>
      <c r="R101" s="163" t="s">
        <v>277</v>
      </c>
      <c r="S101" s="164" t="s">
        <v>154</v>
      </c>
      <c r="T101" s="165">
        <v>1.82</v>
      </c>
      <c r="U101" s="165">
        <f>ROUND(E101*T101,2)</f>
        <v>10.92</v>
      </c>
      <c r="V101" s="165"/>
      <c r="W101" s="165" t="s">
        <v>155</v>
      </c>
      <c r="X101" s="166"/>
      <c r="Y101" s="166"/>
      <c r="Z101" s="166"/>
      <c r="AA101" s="166"/>
      <c r="AB101" s="166"/>
      <c r="AC101" s="166"/>
      <c r="AD101" s="166"/>
      <c r="AE101" s="166"/>
      <c r="AF101" s="166" t="s">
        <v>156</v>
      </c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</row>
    <row r="102" spans="1:59" ht="45" outlineLevel="1" x14ac:dyDescent="0.3">
      <c r="A102" s="167"/>
      <c r="B102" s="168"/>
      <c r="C102" s="169" t="s">
        <v>315</v>
      </c>
      <c r="D102" s="169"/>
      <c r="E102" s="169"/>
      <c r="F102" s="169"/>
      <c r="G102" s="169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6"/>
      <c r="Y102" s="166"/>
      <c r="Z102" s="166"/>
      <c r="AA102" s="166"/>
      <c r="AB102" s="166"/>
      <c r="AC102" s="166"/>
      <c r="AD102" s="166"/>
      <c r="AE102" s="166"/>
      <c r="AF102" s="166" t="s">
        <v>158</v>
      </c>
      <c r="AG102" s="166"/>
      <c r="AH102" s="166"/>
      <c r="AI102" s="166"/>
      <c r="AJ102" s="166"/>
      <c r="AK102" s="166"/>
      <c r="AL102" s="166"/>
      <c r="AM102" s="166"/>
      <c r="AN102" s="166"/>
      <c r="AO102" s="166"/>
      <c r="AP102" s="166"/>
      <c r="AQ102" s="166"/>
      <c r="AR102" s="166"/>
      <c r="AS102" s="166"/>
      <c r="AT102" s="166"/>
      <c r="AU102" s="166"/>
      <c r="AV102" s="166"/>
      <c r="AW102" s="166"/>
      <c r="AX102" s="166"/>
      <c r="AY102" s="166"/>
      <c r="AZ102" s="173" t="str">
        <f>C102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A102" s="166"/>
      <c r="BB102" s="166"/>
      <c r="BC102" s="166"/>
      <c r="BD102" s="166"/>
      <c r="BE102" s="166"/>
      <c r="BF102" s="166"/>
      <c r="BG102" s="166"/>
    </row>
    <row r="103" spans="1:59" outlineLevel="1" x14ac:dyDescent="0.3">
      <c r="A103" s="157">
        <v>27</v>
      </c>
      <c r="B103" s="158" t="s">
        <v>324</v>
      </c>
      <c r="C103" s="159" t="s">
        <v>325</v>
      </c>
      <c r="D103" s="160" t="s">
        <v>273</v>
      </c>
      <c r="E103" s="161">
        <v>6.1955799999999996</v>
      </c>
      <c r="F103" s="162">
        <v>31920</v>
      </c>
      <c r="G103" s="163">
        <f>ROUND(E103*F103,2)</f>
        <v>197762.91</v>
      </c>
      <c r="H103" s="162">
        <v>28055.16</v>
      </c>
      <c r="I103" s="163">
        <f>ROUND(E103*H103,2)</f>
        <v>173817.99</v>
      </c>
      <c r="J103" s="162">
        <v>6894.84</v>
      </c>
      <c r="K103" s="163">
        <f>ROUND(E103*J103,2)</f>
        <v>42717.53</v>
      </c>
      <c r="L103" s="163">
        <v>21</v>
      </c>
      <c r="M103" s="163">
        <f>G103*(1+L103/100)</f>
        <v>239293.12109999999</v>
      </c>
      <c r="N103" s="163">
        <v>1.05758</v>
      </c>
      <c r="O103" s="163">
        <f>ROUND(E103*N103,2)</f>
        <v>6.55</v>
      </c>
      <c r="P103" s="163">
        <v>0</v>
      </c>
      <c r="Q103" s="163">
        <f>ROUND(E103*P103,2)</f>
        <v>0</v>
      </c>
      <c r="R103" s="163" t="s">
        <v>277</v>
      </c>
      <c r="S103" s="164" t="s">
        <v>154</v>
      </c>
      <c r="T103" s="165">
        <v>15.231</v>
      </c>
      <c r="U103" s="165">
        <f>ROUND(E103*T103,2)</f>
        <v>94.36</v>
      </c>
      <c r="V103" s="165"/>
      <c r="W103" s="165" t="s">
        <v>155</v>
      </c>
      <c r="X103" s="166"/>
      <c r="Y103" s="166"/>
      <c r="Z103" s="166"/>
      <c r="AA103" s="166"/>
      <c r="AB103" s="166"/>
      <c r="AC103" s="166"/>
      <c r="AD103" s="166"/>
      <c r="AE103" s="166"/>
      <c r="AF103" s="166" t="s">
        <v>156</v>
      </c>
      <c r="AG103" s="166"/>
      <c r="AH103" s="166"/>
      <c r="AI103" s="166"/>
      <c r="AJ103" s="166"/>
      <c r="AK103" s="166"/>
      <c r="AL103" s="166"/>
      <c r="AM103" s="166"/>
      <c r="AN103" s="166"/>
      <c r="AO103" s="166"/>
      <c r="AP103" s="166"/>
      <c r="AQ103" s="166"/>
      <c r="AR103" s="166"/>
      <c r="AS103" s="166"/>
      <c r="AT103" s="166"/>
      <c r="AU103" s="166"/>
      <c r="AV103" s="166"/>
      <c r="AW103" s="166"/>
      <c r="AX103" s="166"/>
      <c r="AY103" s="166"/>
      <c r="AZ103" s="166"/>
      <c r="BA103" s="166"/>
      <c r="BB103" s="166"/>
      <c r="BC103" s="166"/>
      <c r="BD103" s="166"/>
      <c r="BE103" s="166"/>
      <c r="BF103" s="166"/>
      <c r="BG103" s="166"/>
    </row>
    <row r="104" spans="1:59" outlineLevel="1" x14ac:dyDescent="0.3">
      <c r="A104" s="167"/>
      <c r="B104" s="168"/>
      <c r="C104" s="169" t="s">
        <v>326</v>
      </c>
      <c r="D104" s="169"/>
      <c r="E104" s="169"/>
      <c r="F104" s="169"/>
      <c r="G104" s="169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6"/>
      <c r="Y104" s="166"/>
      <c r="Z104" s="166"/>
      <c r="AA104" s="166"/>
      <c r="AB104" s="166"/>
      <c r="AC104" s="166"/>
      <c r="AD104" s="166"/>
      <c r="AE104" s="166"/>
      <c r="AF104" s="166" t="s">
        <v>158</v>
      </c>
      <c r="AG104" s="166"/>
      <c r="AH104" s="166"/>
      <c r="AI104" s="166"/>
      <c r="AJ104" s="166"/>
      <c r="AK104" s="166"/>
      <c r="AL104" s="166"/>
      <c r="AM104" s="166"/>
      <c r="AN104" s="166"/>
      <c r="AO104" s="166"/>
      <c r="AP104" s="166"/>
      <c r="AQ104" s="166"/>
      <c r="AR104" s="166"/>
      <c r="AS104" s="166"/>
      <c r="AT104" s="166"/>
      <c r="AU104" s="166"/>
      <c r="AV104" s="166"/>
      <c r="AW104" s="166"/>
      <c r="AX104" s="166"/>
      <c r="AY104" s="166"/>
      <c r="AZ104" s="166"/>
      <c r="BA104" s="166"/>
      <c r="BB104" s="166"/>
      <c r="BC104" s="166"/>
      <c r="BD104" s="166"/>
      <c r="BE104" s="166"/>
      <c r="BF104" s="166"/>
      <c r="BG104" s="166"/>
    </row>
    <row r="105" spans="1:59" outlineLevel="1" x14ac:dyDescent="0.3">
      <c r="A105" s="167"/>
      <c r="B105" s="168"/>
      <c r="C105" s="170" t="s">
        <v>327</v>
      </c>
      <c r="D105" s="171"/>
      <c r="E105" s="172">
        <v>6.1955799999999996</v>
      </c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6"/>
      <c r="Y105" s="166"/>
      <c r="Z105" s="166"/>
      <c r="AA105" s="166"/>
      <c r="AB105" s="166"/>
      <c r="AC105" s="166"/>
      <c r="AD105" s="166"/>
      <c r="AE105" s="166"/>
      <c r="AF105" s="166" t="s">
        <v>160</v>
      </c>
      <c r="AG105" s="166">
        <v>0</v>
      </c>
      <c r="AH105" s="166"/>
      <c r="AI105" s="166"/>
      <c r="AJ105" s="166"/>
      <c r="AK105" s="166"/>
      <c r="AL105" s="166"/>
      <c r="AM105" s="166"/>
      <c r="AN105" s="166"/>
      <c r="AO105" s="166"/>
      <c r="AP105" s="166"/>
      <c r="AQ105" s="166"/>
      <c r="AR105" s="166"/>
      <c r="AS105" s="166"/>
      <c r="AT105" s="166"/>
      <c r="AU105" s="166"/>
      <c r="AV105" s="166"/>
      <c r="AW105" s="166"/>
      <c r="AX105" s="166"/>
      <c r="AY105" s="166"/>
      <c r="AZ105" s="166"/>
      <c r="BA105" s="166"/>
      <c r="BB105" s="166"/>
      <c r="BC105" s="166"/>
      <c r="BD105" s="166"/>
      <c r="BE105" s="166"/>
      <c r="BF105" s="166"/>
      <c r="BG105" s="166"/>
    </row>
    <row r="106" spans="1:59" x14ac:dyDescent="0.3">
      <c r="A106" s="149" t="s">
        <v>148</v>
      </c>
      <c r="B106" s="150" t="s">
        <v>77</v>
      </c>
      <c r="C106" s="151" t="s">
        <v>78</v>
      </c>
      <c r="D106" s="152"/>
      <c r="E106" s="153"/>
      <c r="F106" s="154"/>
      <c r="G106" s="154">
        <f>SUMIF(AF107:AF152,"&lt;&gt;NOR",G107:G152)</f>
        <v>763273.50999999989</v>
      </c>
      <c r="H106" s="154"/>
      <c r="I106" s="154">
        <f>SUM(I107:I152)</f>
        <v>503579.26</v>
      </c>
      <c r="J106" s="154"/>
      <c r="K106" s="154">
        <f>SUM(K107:K152)</f>
        <v>290184.14</v>
      </c>
      <c r="L106" s="154"/>
      <c r="M106" s="154">
        <f>SUM(M107:M152)</f>
        <v>923560.94709999999</v>
      </c>
      <c r="N106" s="154"/>
      <c r="O106" s="154">
        <f>SUM(O107:O152)</f>
        <v>871.41000000000008</v>
      </c>
      <c r="P106" s="154"/>
      <c r="Q106" s="154">
        <f>SUM(Q107:Q152)</f>
        <v>957.6099999999999</v>
      </c>
      <c r="R106" s="154"/>
      <c r="S106" s="155"/>
      <c r="T106" s="156"/>
      <c r="U106" s="156">
        <f>SUM(U107:U152)</f>
        <v>316.59999999999997</v>
      </c>
      <c r="V106" s="156"/>
      <c r="W106" s="156"/>
      <c r="AF106" t="s">
        <v>149</v>
      </c>
    </row>
    <row r="107" spans="1:59" ht="22.5" outlineLevel="1" x14ac:dyDescent="0.3">
      <c r="A107" s="157">
        <v>28</v>
      </c>
      <c r="B107" s="158" t="s">
        <v>328</v>
      </c>
      <c r="C107" s="159" t="s">
        <v>329</v>
      </c>
      <c r="D107" s="160" t="s">
        <v>165</v>
      </c>
      <c r="E107" s="161">
        <v>120</v>
      </c>
      <c r="F107" s="162">
        <v>45.6</v>
      </c>
      <c r="G107" s="163">
        <f>ROUND(E107*F107,2)</f>
        <v>5472</v>
      </c>
      <c r="H107" s="162">
        <v>0</v>
      </c>
      <c r="I107" s="163">
        <f>ROUND(E107*H107,2)</f>
        <v>0</v>
      </c>
      <c r="J107" s="162">
        <v>59.2</v>
      </c>
      <c r="K107" s="163">
        <f>ROUND(E107*J107,2)</f>
        <v>7104</v>
      </c>
      <c r="L107" s="163">
        <v>21</v>
      </c>
      <c r="M107" s="163">
        <f>G107*(1+L107/100)</f>
        <v>6621.12</v>
      </c>
      <c r="N107" s="163">
        <v>0</v>
      </c>
      <c r="O107" s="163">
        <f>ROUND(E107*N107,2)</f>
        <v>0</v>
      </c>
      <c r="P107" s="163">
        <v>0.13800000000000001</v>
      </c>
      <c r="Q107" s="163">
        <f>ROUND(E107*P107,2)</f>
        <v>16.559999999999999</v>
      </c>
      <c r="R107" s="163" t="s">
        <v>330</v>
      </c>
      <c r="S107" s="164" t="s">
        <v>154</v>
      </c>
      <c r="T107" s="165">
        <v>0.16</v>
      </c>
      <c r="U107" s="165">
        <f>ROUND(E107*T107,2)</f>
        <v>19.2</v>
      </c>
      <c r="V107" s="165"/>
      <c r="W107" s="165" t="s">
        <v>155</v>
      </c>
      <c r="X107" s="166"/>
      <c r="Y107" s="166"/>
      <c r="Z107" s="166"/>
      <c r="AA107" s="166"/>
      <c r="AB107" s="166"/>
      <c r="AC107" s="166"/>
      <c r="AD107" s="166"/>
      <c r="AE107" s="166"/>
      <c r="AF107" s="166" t="s">
        <v>156</v>
      </c>
      <c r="AG107" s="166"/>
      <c r="AH107" s="166"/>
      <c r="AI107" s="166"/>
      <c r="AJ107" s="166"/>
      <c r="AK107" s="166"/>
      <c r="AL107" s="166"/>
      <c r="AM107" s="166"/>
      <c r="AN107" s="166"/>
      <c r="AO107" s="166"/>
      <c r="AP107" s="166"/>
      <c r="AQ107" s="166"/>
      <c r="AR107" s="166"/>
      <c r="AS107" s="166"/>
      <c r="AT107" s="166"/>
      <c r="AU107" s="166"/>
      <c r="AV107" s="166"/>
      <c r="AW107" s="166"/>
      <c r="AX107" s="166"/>
      <c r="AY107" s="166"/>
      <c r="AZ107" s="166"/>
      <c r="BA107" s="166"/>
      <c r="BB107" s="166"/>
      <c r="BC107" s="166"/>
      <c r="BD107" s="166"/>
      <c r="BE107" s="166"/>
      <c r="BF107" s="166"/>
      <c r="BG107" s="166"/>
    </row>
    <row r="108" spans="1:59" ht="22.5" outlineLevel="1" x14ac:dyDescent="0.3">
      <c r="A108" s="167"/>
      <c r="B108" s="168"/>
      <c r="C108" s="169" t="s">
        <v>331</v>
      </c>
      <c r="D108" s="169"/>
      <c r="E108" s="169"/>
      <c r="F108" s="169"/>
      <c r="G108" s="169"/>
      <c r="H108" s="165"/>
      <c r="I108" s="165"/>
      <c r="J108" s="165"/>
      <c r="K108" s="16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6"/>
      <c r="Y108" s="166"/>
      <c r="Z108" s="166"/>
      <c r="AA108" s="166"/>
      <c r="AB108" s="166"/>
      <c r="AC108" s="166"/>
      <c r="AD108" s="166"/>
      <c r="AE108" s="166"/>
      <c r="AF108" s="166" t="s">
        <v>158</v>
      </c>
      <c r="AG108" s="166"/>
      <c r="AH108" s="166"/>
      <c r="AI108" s="166"/>
      <c r="AJ108" s="166"/>
      <c r="AK108" s="166"/>
      <c r="AL108" s="166"/>
      <c r="AM108" s="166"/>
      <c r="AN108" s="166"/>
      <c r="AO108" s="166"/>
      <c r="AP108" s="166"/>
      <c r="AQ108" s="166"/>
      <c r="AR108" s="166"/>
      <c r="AS108" s="166"/>
      <c r="AT108" s="166"/>
      <c r="AU108" s="166"/>
      <c r="AV108" s="166"/>
      <c r="AW108" s="166"/>
      <c r="AX108" s="166"/>
      <c r="AY108" s="166"/>
      <c r="AZ108" s="166"/>
      <c r="BA108" s="166"/>
      <c r="BB108" s="166"/>
      <c r="BC108" s="166"/>
      <c r="BD108" s="166"/>
      <c r="BE108" s="166"/>
      <c r="BF108" s="166"/>
      <c r="BG108" s="166"/>
    </row>
    <row r="109" spans="1:59" ht="22.5" outlineLevel="1" x14ac:dyDescent="0.3">
      <c r="A109" s="176">
        <v>29</v>
      </c>
      <c r="B109" s="177" t="s">
        <v>332</v>
      </c>
      <c r="C109" s="178" t="s">
        <v>333</v>
      </c>
      <c r="D109" s="179" t="s">
        <v>165</v>
      </c>
      <c r="E109" s="180">
        <v>120</v>
      </c>
      <c r="F109" s="181">
        <v>28.5</v>
      </c>
      <c r="G109" s="182">
        <f>ROUND(E109*F109,2)</f>
        <v>3420</v>
      </c>
      <c r="H109" s="181">
        <v>0</v>
      </c>
      <c r="I109" s="182">
        <f>ROUND(E109*H109,2)</f>
        <v>0</v>
      </c>
      <c r="J109" s="181">
        <v>14.9</v>
      </c>
      <c r="K109" s="182">
        <f>ROUND(E109*J109,2)</f>
        <v>1788</v>
      </c>
      <c r="L109" s="182">
        <v>21</v>
      </c>
      <c r="M109" s="182">
        <f>G109*(1+L109/100)</f>
        <v>4138.2</v>
      </c>
      <c r="N109" s="182">
        <v>0</v>
      </c>
      <c r="O109" s="182">
        <f>ROUND(E109*N109,2)</f>
        <v>0</v>
      </c>
      <c r="P109" s="182">
        <v>0.11</v>
      </c>
      <c r="Q109" s="182">
        <f>ROUND(E109*P109,2)</f>
        <v>13.2</v>
      </c>
      <c r="R109" s="182" t="s">
        <v>330</v>
      </c>
      <c r="S109" s="183" t="s">
        <v>154</v>
      </c>
      <c r="T109" s="165">
        <v>2.5899999999999999E-2</v>
      </c>
      <c r="U109" s="165">
        <f>ROUND(E109*T109,2)</f>
        <v>3.11</v>
      </c>
      <c r="V109" s="165"/>
      <c r="W109" s="165" t="s">
        <v>155</v>
      </c>
      <c r="X109" s="166"/>
      <c r="Y109" s="166"/>
      <c r="Z109" s="166"/>
      <c r="AA109" s="166"/>
      <c r="AB109" s="166"/>
      <c r="AC109" s="166"/>
      <c r="AD109" s="166"/>
      <c r="AE109" s="166"/>
      <c r="AF109" s="166" t="s">
        <v>156</v>
      </c>
      <c r="AG109" s="166"/>
      <c r="AH109" s="166"/>
      <c r="AI109" s="166"/>
      <c r="AJ109" s="166"/>
      <c r="AK109" s="166"/>
      <c r="AL109" s="166"/>
      <c r="AM109" s="166"/>
      <c r="AN109" s="166"/>
      <c r="AO109" s="166"/>
      <c r="AP109" s="166"/>
      <c r="AQ109" s="166"/>
      <c r="AR109" s="166"/>
      <c r="AS109" s="166"/>
      <c r="AT109" s="166"/>
      <c r="AU109" s="166"/>
      <c r="AV109" s="166"/>
      <c r="AW109" s="166"/>
      <c r="AX109" s="166"/>
      <c r="AY109" s="166"/>
      <c r="AZ109" s="166"/>
      <c r="BA109" s="166"/>
      <c r="BB109" s="166"/>
      <c r="BC109" s="166"/>
      <c r="BD109" s="166"/>
      <c r="BE109" s="166"/>
      <c r="BF109" s="166"/>
      <c r="BG109" s="166"/>
    </row>
    <row r="110" spans="1:59" ht="22.5" outlineLevel="1" x14ac:dyDescent="0.3">
      <c r="A110" s="157">
        <v>30</v>
      </c>
      <c r="B110" s="158" t="s">
        <v>334</v>
      </c>
      <c r="C110" s="159" t="s">
        <v>335</v>
      </c>
      <c r="D110" s="160" t="s">
        <v>165</v>
      </c>
      <c r="E110" s="161">
        <v>1220</v>
      </c>
      <c r="F110" s="162">
        <v>26.22</v>
      </c>
      <c r="G110" s="163">
        <f>ROUND(E110*F110,2)</f>
        <v>31988.400000000001</v>
      </c>
      <c r="H110" s="162">
        <v>0</v>
      </c>
      <c r="I110" s="163">
        <f>ROUND(E110*H110,2)</f>
        <v>0</v>
      </c>
      <c r="J110" s="162">
        <v>35.1</v>
      </c>
      <c r="K110" s="163">
        <f>ROUND(E110*J110,2)</f>
        <v>42822</v>
      </c>
      <c r="L110" s="163">
        <v>21</v>
      </c>
      <c r="M110" s="163">
        <f>G110*(1+L110/100)</f>
        <v>38705.964</v>
      </c>
      <c r="N110" s="163">
        <v>0</v>
      </c>
      <c r="O110" s="163">
        <f>ROUND(E110*N110,2)</f>
        <v>0</v>
      </c>
      <c r="P110" s="163">
        <v>0.33</v>
      </c>
      <c r="Q110" s="163">
        <f>ROUND(E110*P110,2)</f>
        <v>402.6</v>
      </c>
      <c r="R110" s="163" t="s">
        <v>330</v>
      </c>
      <c r="S110" s="164" t="s">
        <v>154</v>
      </c>
      <c r="T110" s="165">
        <v>0.06</v>
      </c>
      <c r="U110" s="165">
        <f>ROUND(E110*T110,2)</f>
        <v>73.2</v>
      </c>
      <c r="V110" s="165"/>
      <c r="W110" s="165" t="s">
        <v>155</v>
      </c>
      <c r="X110" s="166"/>
      <c r="Y110" s="166"/>
      <c r="Z110" s="166"/>
      <c r="AA110" s="166"/>
      <c r="AB110" s="166"/>
      <c r="AC110" s="166"/>
      <c r="AD110" s="166"/>
      <c r="AE110" s="166"/>
      <c r="AF110" s="166" t="s">
        <v>156</v>
      </c>
      <c r="AG110" s="166"/>
      <c r="AH110" s="166"/>
      <c r="AI110" s="166"/>
      <c r="AJ110" s="166"/>
      <c r="AK110" s="166"/>
      <c r="AL110" s="166"/>
      <c r="AM110" s="166"/>
      <c r="AN110" s="166"/>
      <c r="AO110" s="166"/>
      <c r="AP110" s="166"/>
      <c r="AQ110" s="166"/>
      <c r="AR110" s="166"/>
      <c r="AS110" s="166"/>
      <c r="AT110" s="166"/>
      <c r="AU110" s="166"/>
      <c r="AV110" s="166"/>
      <c r="AW110" s="166"/>
      <c r="AX110" s="166"/>
      <c r="AY110" s="166"/>
      <c r="AZ110" s="166"/>
      <c r="BA110" s="166"/>
      <c r="BB110" s="166"/>
      <c r="BC110" s="166"/>
      <c r="BD110" s="166"/>
      <c r="BE110" s="166"/>
      <c r="BF110" s="166"/>
      <c r="BG110" s="166"/>
    </row>
    <row r="111" spans="1:59" outlineLevel="1" x14ac:dyDescent="0.3">
      <c r="A111" s="167"/>
      <c r="B111" s="168"/>
      <c r="C111" s="170" t="s">
        <v>336</v>
      </c>
      <c r="D111" s="171"/>
      <c r="E111" s="172">
        <v>1220</v>
      </c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6"/>
      <c r="Y111" s="166"/>
      <c r="Z111" s="166"/>
      <c r="AA111" s="166"/>
      <c r="AB111" s="166"/>
      <c r="AC111" s="166"/>
      <c r="AD111" s="166"/>
      <c r="AE111" s="166"/>
      <c r="AF111" s="166" t="s">
        <v>160</v>
      </c>
      <c r="AG111" s="166">
        <v>0</v>
      </c>
      <c r="AH111" s="166"/>
      <c r="AI111" s="166"/>
      <c r="AJ111" s="166"/>
      <c r="AK111" s="166"/>
      <c r="AL111" s="166"/>
      <c r="AM111" s="166"/>
      <c r="AN111" s="166"/>
      <c r="AO111" s="166"/>
      <c r="AP111" s="166"/>
      <c r="AQ111" s="166"/>
      <c r="AR111" s="166"/>
      <c r="AS111" s="166"/>
      <c r="AT111" s="166"/>
      <c r="AU111" s="166"/>
      <c r="AV111" s="166"/>
      <c r="AW111" s="166"/>
      <c r="AX111" s="166"/>
      <c r="AY111" s="166"/>
      <c r="AZ111" s="166"/>
      <c r="BA111" s="166"/>
      <c r="BB111" s="166"/>
      <c r="BC111" s="166"/>
      <c r="BD111" s="166"/>
      <c r="BE111" s="166"/>
      <c r="BF111" s="166"/>
      <c r="BG111" s="166"/>
    </row>
    <row r="112" spans="1:59" ht="22.5" outlineLevel="1" x14ac:dyDescent="0.3">
      <c r="A112" s="176">
        <v>31</v>
      </c>
      <c r="B112" s="177" t="s">
        <v>337</v>
      </c>
      <c r="C112" s="178" t="s">
        <v>338</v>
      </c>
      <c r="D112" s="179" t="s">
        <v>165</v>
      </c>
      <c r="E112" s="180">
        <v>1100</v>
      </c>
      <c r="F112" s="181">
        <v>34.200000000000003</v>
      </c>
      <c r="G112" s="182">
        <f>ROUND(E112*F112,2)</f>
        <v>37620</v>
      </c>
      <c r="H112" s="181">
        <v>0</v>
      </c>
      <c r="I112" s="182">
        <f>ROUND(E112*H112,2)</f>
        <v>0</v>
      </c>
      <c r="J112" s="181">
        <v>34.700000000000003</v>
      </c>
      <c r="K112" s="182">
        <f>ROUND(E112*J112,2)</f>
        <v>38170</v>
      </c>
      <c r="L112" s="182">
        <v>21</v>
      </c>
      <c r="M112" s="182">
        <f>G112*(1+L112/100)</f>
        <v>45520.2</v>
      </c>
      <c r="N112" s="182">
        <v>0</v>
      </c>
      <c r="O112" s="182">
        <f>ROUND(E112*N112,2)</f>
        <v>0</v>
      </c>
      <c r="P112" s="182">
        <v>0.154</v>
      </c>
      <c r="Q112" s="182">
        <f>ROUND(E112*P112,2)</f>
        <v>169.4</v>
      </c>
      <c r="R112" s="182" t="s">
        <v>330</v>
      </c>
      <c r="S112" s="183" t="s">
        <v>154</v>
      </c>
      <c r="T112" s="165">
        <v>5.3800000000000001E-2</v>
      </c>
      <c r="U112" s="165">
        <f>ROUND(E112*T112,2)</f>
        <v>59.18</v>
      </c>
      <c r="V112" s="165"/>
      <c r="W112" s="165" t="s">
        <v>155</v>
      </c>
      <c r="X112" s="166"/>
      <c r="Y112" s="166"/>
      <c r="Z112" s="166"/>
      <c r="AA112" s="166"/>
      <c r="AB112" s="166"/>
      <c r="AC112" s="166"/>
      <c r="AD112" s="166"/>
      <c r="AE112" s="166"/>
      <c r="AF112" s="166" t="s">
        <v>156</v>
      </c>
      <c r="AG112" s="166"/>
      <c r="AH112" s="166"/>
      <c r="AI112" s="166"/>
      <c r="AJ112" s="166"/>
      <c r="AK112" s="166"/>
      <c r="AL112" s="166"/>
      <c r="AM112" s="166"/>
      <c r="AN112" s="166"/>
      <c r="AO112" s="166"/>
      <c r="AP112" s="166"/>
      <c r="AQ112" s="166"/>
      <c r="AR112" s="166"/>
      <c r="AS112" s="166"/>
      <c r="AT112" s="166"/>
      <c r="AU112" s="166"/>
      <c r="AV112" s="166"/>
      <c r="AW112" s="166"/>
      <c r="AX112" s="166"/>
      <c r="AY112" s="166"/>
      <c r="AZ112" s="166"/>
      <c r="BA112" s="166"/>
      <c r="BB112" s="166"/>
      <c r="BC112" s="166"/>
      <c r="BD112" s="166"/>
      <c r="BE112" s="166"/>
      <c r="BF112" s="166"/>
      <c r="BG112" s="166"/>
    </row>
    <row r="113" spans="1:59" ht="22.5" outlineLevel="1" x14ac:dyDescent="0.3">
      <c r="A113" s="176">
        <v>32</v>
      </c>
      <c r="B113" s="177" t="s">
        <v>339</v>
      </c>
      <c r="C113" s="178" t="s">
        <v>340</v>
      </c>
      <c r="D113" s="179" t="s">
        <v>165</v>
      </c>
      <c r="E113" s="180">
        <v>1100</v>
      </c>
      <c r="F113" s="181">
        <v>45.6</v>
      </c>
      <c r="G113" s="182">
        <f>ROUND(E113*F113,2)</f>
        <v>50160</v>
      </c>
      <c r="H113" s="181">
        <v>0</v>
      </c>
      <c r="I113" s="182">
        <f>ROUND(E113*H113,2)</f>
        <v>0</v>
      </c>
      <c r="J113" s="181">
        <v>89.4</v>
      </c>
      <c r="K113" s="182">
        <f>ROUND(E113*J113,2)</f>
        <v>98340</v>
      </c>
      <c r="L113" s="182">
        <v>21</v>
      </c>
      <c r="M113" s="182">
        <f>G113*(1+L113/100)</f>
        <v>60693.599999999999</v>
      </c>
      <c r="N113" s="182">
        <v>0</v>
      </c>
      <c r="O113" s="182">
        <f>ROUND(E113*N113,2)</f>
        <v>0</v>
      </c>
      <c r="P113" s="182">
        <v>0.28799999999999998</v>
      </c>
      <c r="Q113" s="182">
        <f>ROUND(E113*P113,2)</f>
        <v>316.8</v>
      </c>
      <c r="R113" s="182" t="s">
        <v>330</v>
      </c>
      <c r="S113" s="183" t="s">
        <v>154</v>
      </c>
      <c r="T113" s="165">
        <v>3.5999999999999997E-2</v>
      </c>
      <c r="U113" s="165">
        <f>ROUND(E113*T113,2)</f>
        <v>39.6</v>
      </c>
      <c r="V113" s="165"/>
      <c r="W113" s="165" t="s">
        <v>155</v>
      </c>
      <c r="X113" s="166"/>
      <c r="Y113" s="166"/>
      <c r="Z113" s="166"/>
      <c r="AA113" s="166"/>
      <c r="AB113" s="166"/>
      <c r="AC113" s="166"/>
      <c r="AD113" s="166"/>
      <c r="AE113" s="166"/>
      <c r="AF113" s="166" t="s">
        <v>156</v>
      </c>
      <c r="AG113" s="166"/>
      <c r="AH113" s="166"/>
      <c r="AI113" s="166"/>
      <c r="AJ113" s="166"/>
      <c r="AK113" s="166"/>
      <c r="AL113" s="166"/>
      <c r="AM113" s="166"/>
      <c r="AN113" s="166"/>
      <c r="AO113" s="166"/>
      <c r="AP113" s="166"/>
      <c r="AQ113" s="166"/>
      <c r="AR113" s="166"/>
      <c r="AS113" s="166"/>
      <c r="AT113" s="166"/>
      <c r="AU113" s="166"/>
      <c r="AV113" s="166"/>
      <c r="AW113" s="166"/>
      <c r="AX113" s="166"/>
      <c r="AY113" s="166"/>
      <c r="AZ113" s="166"/>
      <c r="BA113" s="166"/>
      <c r="BB113" s="166"/>
      <c r="BC113" s="166"/>
      <c r="BD113" s="166"/>
      <c r="BE113" s="166"/>
      <c r="BF113" s="166"/>
      <c r="BG113" s="166"/>
    </row>
    <row r="114" spans="1:59" outlineLevel="1" x14ac:dyDescent="0.3">
      <c r="A114" s="157">
        <v>33</v>
      </c>
      <c r="B114" s="158" t="s">
        <v>341</v>
      </c>
      <c r="C114" s="159" t="s">
        <v>342</v>
      </c>
      <c r="D114" s="160" t="s">
        <v>343</v>
      </c>
      <c r="E114" s="161">
        <v>177.52</v>
      </c>
      <c r="F114" s="162">
        <v>45.6</v>
      </c>
      <c r="G114" s="163">
        <f>ROUND(E114*F114,2)</f>
        <v>8094.91</v>
      </c>
      <c r="H114" s="162">
        <v>0</v>
      </c>
      <c r="I114" s="163">
        <f>ROUND(E114*H114,2)</f>
        <v>0</v>
      </c>
      <c r="J114" s="162">
        <v>112</v>
      </c>
      <c r="K114" s="163">
        <f>ROUND(E114*J114,2)</f>
        <v>19882.240000000002</v>
      </c>
      <c r="L114" s="163">
        <v>21</v>
      </c>
      <c r="M114" s="163">
        <f>G114*(1+L114/100)</f>
        <v>9794.8410999999996</v>
      </c>
      <c r="N114" s="163">
        <v>0</v>
      </c>
      <c r="O114" s="163">
        <f>ROUND(E114*N114,2)</f>
        <v>0</v>
      </c>
      <c r="P114" s="163">
        <v>0.22</v>
      </c>
      <c r="Q114" s="163">
        <f>ROUND(E114*P114,2)</f>
        <v>39.049999999999997</v>
      </c>
      <c r="R114" s="163" t="s">
        <v>330</v>
      </c>
      <c r="S114" s="164" t="s">
        <v>154</v>
      </c>
      <c r="T114" s="165">
        <v>0.14299999999999999</v>
      </c>
      <c r="U114" s="165">
        <f>ROUND(E114*T114,2)</f>
        <v>25.39</v>
      </c>
      <c r="V114" s="165"/>
      <c r="W114" s="165" t="s">
        <v>155</v>
      </c>
      <c r="X114" s="166"/>
      <c r="Y114" s="166"/>
      <c r="Z114" s="166"/>
      <c r="AA114" s="166"/>
      <c r="AB114" s="166"/>
      <c r="AC114" s="166"/>
      <c r="AD114" s="166"/>
      <c r="AE114" s="166"/>
      <c r="AF114" s="166" t="s">
        <v>156</v>
      </c>
      <c r="AG114" s="166"/>
      <c r="AH114" s="166"/>
      <c r="AI114" s="166"/>
      <c r="AJ114" s="166"/>
      <c r="AK114" s="166"/>
      <c r="AL114" s="166"/>
      <c r="AM114" s="166"/>
      <c r="AN114" s="166"/>
      <c r="AO114" s="166"/>
      <c r="AP114" s="166"/>
      <c r="AQ114" s="166"/>
      <c r="AR114" s="166"/>
      <c r="AS114" s="166"/>
      <c r="AT114" s="166"/>
      <c r="AU114" s="166"/>
      <c r="AV114" s="166"/>
      <c r="AW114" s="166"/>
      <c r="AX114" s="166"/>
      <c r="AY114" s="166"/>
      <c r="AZ114" s="166"/>
      <c r="BA114" s="166"/>
      <c r="BB114" s="166"/>
      <c r="BC114" s="166"/>
      <c r="BD114" s="166"/>
      <c r="BE114" s="166"/>
      <c r="BF114" s="166"/>
      <c r="BG114" s="166"/>
    </row>
    <row r="115" spans="1:59" ht="22.5" outlineLevel="1" x14ac:dyDescent="0.3">
      <c r="A115" s="167"/>
      <c r="B115" s="168"/>
      <c r="C115" s="169" t="s">
        <v>344</v>
      </c>
      <c r="D115" s="169"/>
      <c r="E115" s="169"/>
      <c r="F115" s="169"/>
      <c r="G115" s="169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6"/>
      <c r="Y115" s="166"/>
      <c r="Z115" s="166"/>
      <c r="AA115" s="166"/>
      <c r="AB115" s="166"/>
      <c r="AC115" s="166"/>
      <c r="AD115" s="166"/>
      <c r="AE115" s="166"/>
      <c r="AF115" s="166" t="s">
        <v>158</v>
      </c>
      <c r="AG115" s="166"/>
      <c r="AH115" s="166"/>
      <c r="AI115" s="166"/>
      <c r="AJ115" s="166"/>
      <c r="AK115" s="166"/>
      <c r="AL115" s="166"/>
      <c r="AM115" s="166"/>
      <c r="AN115" s="166"/>
      <c r="AO115" s="166"/>
      <c r="AP115" s="166"/>
      <c r="AQ115" s="166"/>
      <c r="AR115" s="166"/>
      <c r="AS115" s="166"/>
      <c r="AT115" s="166"/>
      <c r="AU115" s="166"/>
      <c r="AV115" s="166"/>
      <c r="AW115" s="166"/>
      <c r="AX115" s="166"/>
      <c r="AY115" s="166"/>
      <c r="AZ115" s="173" t="str">
        <f>C115</f>
        <v>s vybouráním lože, s přemístěním hmot na skládku na vzdálenost do 3 m nebo naložením na dopravní prostředek</v>
      </c>
      <c r="BA115" s="166"/>
      <c r="BB115" s="166"/>
      <c r="BC115" s="166"/>
      <c r="BD115" s="166"/>
      <c r="BE115" s="166"/>
      <c r="BF115" s="166"/>
      <c r="BG115" s="166"/>
    </row>
    <row r="116" spans="1:59" ht="22.5" outlineLevel="1" x14ac:dyDescent="0.3">
      <c r="A116" s="167"/>
      <c r="B116" s="168"/>
      <c r="C116" s="170" t="s">
        <v>345</v>
      </c>
      <c r="D116" s="171"/>
      <c r="E116" s="172">
        <v>177.52</v>
      </c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6"/>
      <c r="Y116" s="166"/>
      <c r="Z116" s="166"/>
      <c r="AA116" s="166"/>
      <c r="AB116" s="166"/>
      <c r="AC116" s="166"/>
      <c r="AD116" s="166"/>
      <c r="AE116" s="166"/>
      <c r="AF116" s="166" t="s">
        <v>160</v>
      </c>
      <c r="AG116" s="166">
        <v>0</v>
      </c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166"/>
      <c r="AZ116" s="166"/>
      <c r="BA116" s="166"/>
      <c r="BB116" s="166"/>
      <c r="BC116" s="166"/>
      <c r="BD116" s="166"/>
      <c r="BE116" s="166"/>
      <c r="BF116" s="166"/>
      <c r="BG116" s="166"/>
    </row>
    <row r="117" spans="1:59" outlineLevel="1" x14ac:dyDescent="0.3">
      <c r="A117" s="157">
        <v>34</v>
      </c>
      <c r="B117" s="158" t="s">
        <v>346</v>
      </c>
      <c r="C117" s="159" t="s">
        <v>347</v>
      </c>
      <c r="D117" s="160" t="s">
        <v>165</v>
      </c>
      <c r="E117" s="161">
        <v>858</v>
      </c>
      <c r="F117" s="162">
        <v>53.58</v>
      </c>
      <c r="G117" s="163">
        <f>ROUND(E117*F117,2)</f>
        <v>45971.64</v>
      </c>
      <c r="H117" s="162">
        <v>31.3</v>
      </c>
      <c r="I117" s="163">
        <f>ROUND(E117*H117,2)</f>
        <v>26855.4</v>
      </c>
      <c r="J117" s="162">
        <v>12.6</v>
      </c>
      <c r="K117" s="163">
        <f>ROUND(E117*J117,2)</f>
        <v>10810.8</v>
      </c>
      <c r="L117" s="163">
        <v>21</v>
      </c>
      <c r="M117" s="163">
        <f>G117*(1+L117/100)</f>
        <v>55625.684399999998</v>
      </c>
      <c r="N117" s="163">
        <v>0.1012</v>
      </c>
      <c r="O117" s="163">
        <f>ROUND(E117*N117,2)</f>
        <v>86.83</v>
      </c>
      <c r="P117" s="163">
        <v>0</v>
      </c>
      <c r="Q117" s="163">
        <f>ROUND(E117*P117,2)</f>
        <v>0</v>
      </c>
      <c r="R117" s="163" t="s">
        <v>330</v>
      </c>
      <c r="S117" s="164" t="s">
        <v>154</v>
      </c>
      <c r="T117" s="165">
        <v>2.4E-2</v>
      </c>
      <c r="U117" s="165">
        <f>ROUND(E117*T117,2)</f>
        <v>20.59</v>
      </c>
      <c r="V117" s="165"/>
      <c r="W117" s="165" t="s">
        <v>155</v>
      </c>
      <c r="X117" s="166"/>
      <c r="Y117" s="166"/>
      <c r="Z117" s="166"/>
      <c r="AA117" s="166"/>
      <c r="AB117" s="166"/>
      <c r="AC117" s="166"/>
      <c r="AD117" s="166"/>
      <c r="AE117" s="166"/>
      <c r="AF117" s="166" t="s">
        <v>156</v>
      </c>
      <c r="AG117" s="166"/>
      <c r="AH117" s="166"/>
      <c r="AI117" s="166"/>
      <c r="AJ117" s="166"/>
      <c r="AK117" s="166"/>
      <c r="AL117" s="166"/>
      <c r="AM117" s="166"/>
      <c r="AN117" s="166"/>
      <c r="AO117" s="166"/>
      <c r="AP117" s="166"/>
      <c r="AQ117" s="166"/>
      <c r="AR117" s="166"/>
      <c r="AS117" s="166"/>
      <c r="AT117" s="166"/>
      <c r="AU117" s="166"/>
      <c r="AV117" s="166"/>
      <c r="AW117" s="166"/>
      <c r="AX117" s="166"/>
      <c r="AY117" s="166"/>
      <c r="AZ117" s="166"/>
      <c r="BA117" s="166"/>
      <c r="BB117" s="166"/>
      <c r="BC117" s="166"/>
      <c r="BD117" s="166"/>
      <c r="BE117" s="166"/>
      <c r="BF117" s="166"/>
      <c r="BG117" s="166"/>
    </row>
    <row r="118" spans="1:59" outlineLevel="1" x14ac:dyDescent="0.3">
      <c r="A118" s="167"/>
      <c r="B118" s="168"/>
      <c r="C118" s="169" t="s">
        <v>348</v>
      </c>
      <c r="D118" s="169"/>
      <c r="E118" s="169"/>
      <c r="F118" s="169"/>
      <c r="G118" s="169"/>
      <c r="H118" s="165"/>
      <c r="I118" s="165"/>
      <c r="J118" s="165"/>
      <c r="K118" s="165"/>
      <c r="L118" s="165"/>
      <c r="M118" s="165"/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6"/>
      <c r="Y118" s="166"/>
      <c r="Z118" s="166"/>
      <c r="AA118" s="166"/>
      <c r="AB118" s="166"/>
      <c r="AC118" s="166"/>
      <c r="AD118" s="166"/>
      <c r="AE118" s="166"/>
      <c r="AF118" s="166" t="s">
        <v>158</v>
      </c>
      <c r="AG118" s="166"/>
      <c r="AH118" s="166"/>
      <c r="AI118" s="166"/>
      <c r="AJ118" s="166"/>
      <c r="AK118" s="166"/>
      <c r="AL118" s="166"/>
      <c r="AM118" s="166"/>
      <c r="AN118" s="166"/>
      <c r="AO118" s="166"/>
      <c r="AP118" s="166"/>
      <c r="AQ118" s="166"/>
      <c r="AR118" s="166"/>
      <c r="AS118" s="166"/>
      <c r="AT118" s="166"/>
      <c r="AU118" s="166"/>
      <c r="AV118" s="166"/>
      <c r="AW118" s="166"/>
      <c r="AX118" s="166"/>
      <c r="AY118" s="166"/>
      <c r="AZ118" s="166"/>
      <c r="BA118" s="166"/>
      <c r="BB118" s="166"/>
      <c r="BC118" s="166"/>
      <c r="BD118" s="166"/>
      <c r="BE118" s="166"/>
      <c r="BF118" s="166"/>
      <c r="BG118" s="166"/>
    </row>
    <row r="119" spans="1:59" outlineLevel="1" x14ac:dyDescent="0.3">
      <c r="A119" s="167"/>
      <c r="B119" s="168"/>
      <c r="C119" s="170" t="s">
        <v>349</v>
      </c>
      <c r="D119" s="171"/>
      <c r="E119" s="172">
        <v>203.5</v>
      </c>
      <c r="F119" s="165"/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6"/>
      <c r="Y119" s="166"/>
      <c r="Z119" s="166"/>
      <c r="AA119" s="166"/>
      <c r="AB119" s="166"/>
      <c r="AC119" s="166"/>
      <c r="AD119" s="166"/>
      <c r="AE119" s="166"/>
      <c r="AF119" s="166" t="s">
        <v>160</v>
      </c>
      <c r="AG119" s="166">
        <v>0</v>
      </c>
      <c r="AH119" s="166"/>
      <c r="AI119" s="166"/>
      <c r="AJ119" s="166"/>
      <c r="AK119" s="166"/>
      <c r="AL119" s="166"/>
      <c r="AM119" s="166"/>
      <c r="AN119" s="166"/>
      <c r="AO119" s="166"/>
      <c r="AP119" s="166"/>
      <c r="AQ119" s="166"/>
      <c r="AR119" s="166"/>
      <c r="AS119" s="166"/>
      <c r="AT119" s="166"/>
      <c r="AU119" s="166"/>
      <c r="AV119" s="166"/>
      <c r="AW119" s="166"/>
      <c r="AX119" s="166"/>
      <c r="AY119" s="166"/>
      <c r="AZ119" s="166"/>
      <c r="BA119" s="166"/>
      <c r="BB119" s="166"/>
      <c r="BC119" s="166"/>
      <c r="BD119" s="166"/>
      <c r="BE119" s="166"/>
      <c r="BF119" s="166"/>
      <c r="BG119" s="166"/>
    </row>
    <row r="120" spans="1:59" outlineLevel="1" x14ac:dyDescent="0.3">
      <c r="A120" s="167"/>
      <c r="B120" s="168"/>
      <c r="C120" s="170" t="s">
        <v>303</v>
      </c>
      <c r="D120" s="171"/>
      <c r="E120" s="172">
        <v>517</v>
      </c>
      <c r="F120" s="165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6"/>
      <c r="Y120" s="166"/>
      <c r="Z120" s="166"/>
      <c r="AA120" s="166"/>
      <c r="AB120" s="166"/>
      <c r="AC120" s="166"/>
      <c r="AD120" s="166"/>
      <c r="AE120" s="166"/>
      <c r="AF120" s="166" t="s">
        <v>160</v>
      </c>
      <c r="AG120" s="166">
        <v>0</v>
      </c>
      <c r="AH120" s="166"/>
      <c r="AI120" s="166"/>
      <c r="AJ120" s="166"/>
      <c r="AK120" s="166"/>
      <c r="AL120" s="166"/>
      <c r="AM120" s="166"/>
      <c r="AN120" s="166"/>
      <c r="AO120" s="166"/>
      <c r="AP120" s="166"/>
      <c r="AQ120" s="166"/>
      <c r="AR120" s="166"/>
      <c r="AS120" s="166"/>
      <c r="AT120" s="166"/>
      <c r="AU120" s="166"/>
      <c r="AV120" s="166"/>
      <c r="AW120" s="166"/>
      <c r="AX120" s="166"/>
      <c r="AY120" s="166"/>
      <c r="AZ120" s="166"/>
      <c r="BA120" s="166"/>
      <c r="BB120" s="166"/>
      <c r="BC120" s="166"/>
      <c r="BD120" s="166"/>
      <c r="BE120" s="166"/>
      <c r="BF120" s="166"/>
      <c r="BG120" s="166"/>
    </row>
    <row r="121" spans="1:59" outlineLevel="1" x14ac:dyDescent="0.3">
      <c r="A121" s="167"/>
      <c r="B121" s="168"/>
      <c r="C121" s="170" t="s">
        <v>304</v>
      </c>
      <c r="D121" s="171"/>
      <c r="E121" s="172">
        <v>137.5</v>
      </c>
      <c r="F121" s="165"/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6"/>
      <c r="Y121" s="166"/>
      <c r="Z121" s="166"/>
      <c r="AA121" s="166"/>
      <c r="AB121" s="166"/>
      <c r="AC121" s="166"/>
      <c r="AD121" s="166"/>
      <c r="AE121" s="166"/>
      <c r="AF121" s="166" t="s">
        <v>160</v>
      </c>
      <c r="AG121" s="166">
        <v>0</v>
      </c>
      <c r="AH121" s="166"/>
      <c r="AI121" s="166"/>
      <c r="AJ121" s="166"/>
      <c r="AK121" s="166"/>
      <c r="AL121" s="166"/>
      <c r="AM121" s="166"/>
      <c r="AN121" s="166"/>
      <c r="AO121" s="166"/>
      <c r="AP121" s="166"/>
      <c r="AQ121" s="166"/>
      <c r="AR121" s="166"/>
      <c r="AS121" s="166"/>
      <c r="AT121" s="166"/>
      <c r="AU121" s="166"/>
      <c r="AV121" s="166"/>
      <c r="AW121" s="166"/>
      <c r="AX121" s="166"/>
      <c r="AY121" s="166"/>
      <c r="AZ121" s="166"/>
      <c r="BA121" s="166"/>
      <c r="BB121" s="166"/>
      <c r="BC121" s="166"/>
      <c r="BD121" s="166"/>
      <c r="BE121" s="166"/>
      <c r="BF121" s="166"/>
      <c r="BG121" s="166"/>
    </row>
    <row r="122" spans="1:59" outlineLevel="1" x14ac:dyDescent="0.3">
      <c r="A122" s="157">
        <v>35</v>
      </c>
      <c r="B122" s="158" t="s">
        <v>350</v>
      </c>
      <c r="C122" s="159" t="s">
        <v>351</v>
      </c>
      <c r="D122" s="160" t="s">
        <v>165</v>
      </c>
      <c r="E122" s="161">
        <v>8.2799999999999994</v>
      </c>
      <c r="F122" s="162">
        <v>115.14</v>
      </c>
      <c r="G122" s="163">
        <f>ROUND(E122*F122,2)</f>
        <v>953.36</v>
      </c>
      <c r="H122" s="162">
        <v>94.13</v>
      </c>
      <c r="I122" s="163">
        <f>ROUND(E122*H122,2)</f>
        <v>779.4</v>
      </c>
      <c r="J122" s="162">
        <v>17.37</v>
      </c>
      <c r="K122" s="163">
        <f>ROUND(E122*J122,2)</f>
        <v>143.82</v>
      </c>
      <c r="L122" s="163">
        <v>21</v>
      </c>
      <c r="M122" s="163">
        <f>G122*(1+L122/100)</f>
        <v>1153.5655999999999</v>
      </c>
      <c r="N122" s="163">
        <v>0.30360999999999999</v>
      </c>
      <c r="O122" s="163">
        <f>ROUND(E122*N122,2)</f>
        <v>2.5099999999999998</v>
      </c>
      <c r="P122" s="163">
        <v>0</v>
      </c>
      <c r="Q122" s="163">
        <f>ROUND(E122*P122,2)</f>
        <v>0</v>
      </c>
      <c r="R122" s="163" t="s">
        <v>330</v>
      </c>
      <c r="S122" s="164" t="s">
        <v>154</v>
      </c>
      <c r="T122" s="165">
        <v>1.6E-2</v>
      </c>
      <c r="U122" s="165">
        <f>ROUND(E122*T122,2)</f>
        <v>0.13</v>
      </c>
      <c r="V122" s="165"/>
      <c r="W122" s="165" t="s">
        <v>155</v>
      </c>
      <c r="X122" s="166"/>
      <c r="Y122" s="166"/>
      <c r="Z122" s="166"/>
      <c r="AA122" s="166"/>
      <c r="AB122" s="166"/>
      <c r="AC122" s="166"/>
      <c r="AD122" s="166"/>
      <c r="AE122" s="166"/>
      <c r="AF122" s="166" t="s">
        <v>156</v>
      </c>
      <c r="AG122" s="166"/>
      <c r="AH122" s="166"/>
      <c r="AI122" s="166"/>
      <c r="AJ122" s="166"/>
      <c r="AK122" s="166"/>
      <c r="AL122" s="166"/>
      <c r="AM122" s="166"/>
      <c r="AN122" s="166"/>
      <c r="AO122" s="166"/>
      <c r="AP122" s="166"/>
      <c r="AQ122" s="166"/>
      <c r="AR122" s="166"/>
      <c r="AS122" s="166"/>
      <c r="AT122" s="166"/>
      <c r="AU122" s="166"/>
      <c r="AV122" s="166"/>
      <c r="AW122" s="166"/>
      <c r="AX122" s="166"/>
      <c r="AY122" s="166"/>
      <c r="AZ122" s="166"/>
      <c r="BA122" s="166"/>
      <c r="BB122" s="166"/>
      <c r="BC122" s="166"/>
      <c r="BD122" s="166"/>
      <c r="BE122" s="166"/>
      <c r="BF122" s="166"/>
      <c r="BG122" s="166"/>
    </row>
    <row r="123" spans="1:59" outlineLevel="1" x14ac:dyDescent="0.3">
      <c r="A123" s="167"/>
      <c r="B123" s="168"/>
      <c r="C123" s="169" t="s">
        <v>348</v>
      </c>
      <c r="D123" s="169"/>
      <c r="E123" s="169"/>
      <c r="F123" s="169"/>
      <c r="G123" s="169"/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6"/>
      <c r="Y123" s="166"/>
      <c r="Z123" s="166"/>
      <c r="AA123" s="166"/>
      <c r="AB123" s="166"/>
      <c r="AC123" s="166"/>
      <c r="AD123" s="166"/>
      <c r="AE123" s="166"/>
      <c r="AF123" s="166" t="s">
        <v>158</v>
      </c>
      <c r="AG123" s="166"/>
      <c r="AH123" s="166"/>
      <c r="AI123" s="166"/>
      <c r="AJ123" s="166"/>
      <c r="AK123" s="166"/>
      <c r="AL123" s="166"/>
      <c r="AM123" s="166"/>
      <c r="AN123" s="166"/>
      <c r="AO123" s="166"/>
      <c r="AP123" s="166"/>
      <c r="AQ123" s="166"/>
      <c r="AR123" s="166"/>
      <c r="AS123" s="166"/>
      <c r="AT123" s="166"/>
      <c r="AU123" s="166"/>
      <c r="AV123" s="166"/>
      <c r="AW123" s="166"/>
      <c r="AX123" s="166"/>
      <c r="AY123" s="166"/>
      <c r="AZ123" s="166"/>
      <c r="BA123" s="166"/>
      <c r="BB123" s="166"/>
      <c r="BC123" s="166"/>
      <c r="BD123" s="166"/>
      <c r="BE123" s="166"/>
      <c r="BF123" s="166"/>
      <c r="BG123" s="166"/>
    </row>
    <row r="124" spans="1:59" outlineLevel="1" x14ac:dyDescent="0.3">
      <c r="A124" s="167"/>
      <c r="B124" s="168"/>
      <c r="C124" s="170" t="s">
        <v>352</v>
      </c>
      <c r="D124" s="171"/>
      <c r="E124" s="172">
        <v>8.2799999999999994</v>
      </c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6"/>
      <c r="Y124" s="166"/>
      <c r="Z124" s="166"/>
      <c r="AA124" s="166"/>
      <c r="AB124" s="166"/>
      <c r="AC124" s="166"/>
      <c r="AD124" s="166"/>
      <c r="AE124" s="166"/>
      <c r="AF124" s="166" t="s">
        <v>160</v>
      </c>
      <c r="AG124" s="166">
        <v>0</v>
      </c>
      <c r="AH124" s="166"/>
      <c r="AI124" s="166"/>
      <c r="AJ124" s="166"/>
      <c r="AK124" s="166"/>
      <c r="AL124" s="166"/>
      <c r="AM124" s="166"/>
      <c r="AN124" s="166"/>
      <c r="AO124" s="166"/>
      <c r="AP124" s="166"/>
      <c r="AQ124" s="166"/>
      <c r="AR124" s="166"/>
      <c r="AS124" s="166"/>
      <c r="AT124" s="166"/>
      <c r="AU124" s="166"/>
      <c r="AV124" s="166"/>
      <c r="AW124" s="166"/>
      <c r="AX124" s="166"/>
      <c r="AY124" s="166"/>
      <c r="AZ124" s="166"/>
      <c r="BA124" s="166"/>
      <c r="BB124" s="166"/>
      <c r="BC124" s="166"/>
      <c r="BD124" s="166"/>
      <c r="BE124" s="166"/>
      <c r="BF124" s="166"/>
      <c r="BG124" s="166"/>
    </row>
    <row r="125" spans="1:59" outlineLevel="1" x14ac:dyDescent="0.3">
      <c r="A125" s="157">
        <v>36</v>
      </c>
      <c r="B125" s="158" t="s">
        <v>353</v>
      </c>
      <c r="C125" s="159" t="s">
        <v>354</v>
      </c>
      <c r="D125" s="160" t="s">
        <v>165</v>
      </c>
      <c r="E125" s="161">
        <v>290</v>
      </c>
      <c r="F125" s="162">
        <v>102.6</v>
      </c>
      <c r="G125" s="163">
        <f>ROUND(E125*F125,2)</f>
        <v>29754</v>
      </c>
      <c r="H125" s="162">
        <v>2.46</v>
      </c>
      <c r="I125" s="163">
        <f>ROUND(E125*H125,2)</f>
        <v>713.4</v>
      </c>
      <c r="J125" s="162">
        <v>29.84</v>
      </c>
      <c r="K125" s="163">
        <f>ROUND(E125*J125,2)</f>
        <v>8653.6</v>
      </c>
      <c r="L125" s="163">
        <v>21</v>
      </c>
      <c r="M125" s="163">
        <f>G125*(1+L125/100)</f>
        <v>36002.339999999997</v>
      </c>
      <c r="N125" s="163">
        <v>0</v>
      </c>
      <c r="O125" s="163">
        <f>ROUND(E125*N125,2)</f>
        <v>0</v>
      </c>
      <c r="P125" s="163">
        <v>0</v>
      </c>
      <c r="Q125" s="163">
        <f>ROUND(E125*P125,2)</f>
        <v>0</v>
      </c>
      <c r="R125" s="163" t="s">
        <v>330</v>
      </c>
      <c r="S125" s="164" t="s">
        <v>154</v>
      </c>
      <c r="T125" s="165">
        <v>2.3E-2</v>
      </c>
      <c r="U125" s="165">
        <f>ROUND(E125*T125,2)</f>
        <v>6.67</v>
      </c>
      <c r="V125" s="165"/>
      <c r="W125" s="165" t="s">
        <v>155</v>
      </c>
      <c r="X125" s="166"/>
      <c r="Y125" s="166"/>
      <c r="Z125" s="166"/>
      <c r="AA125" s="166"/>
      <c r="AB125" s="166"/>
      <c r="AC125" s="166"/>
      <c r="AD125" s="166"/>
      <c r="AE125" s="166"/>
      <c r="AF125" s="166" t="s">
        <v>156</v>
      </c>
      <c r="AG125" s="166"/>
      <c r="AH125" s="166"/>
      <c r="AI125" s="166"/>
      <c r="AJ125" s="166"/>
      <c r="AK125" s="166"/>
      <c r="AL125" s="166"/>
      <c r="AM125" s="166"/>
      <c r="AN125" s="166"/>
      <c r="AO125" s="166"/>
      <c r="AP125" s="166"/>
      <c r="AQ125" s="166"/>
      <c r="AR125" s="166"/>
      <c r="AS125" s="166"/>
      <c r="AT125" s="166"/>
      <c r="AU125" s="166"/>
      <c r="AV125" s="166"/>
      <c r="AW125" s="166"/>
      <c r="AX125" s="166"/>
      <c r="AY125" s="166"/>
      <c r="AZ125" s="166"/>
      <c r="BA125" s="166"/>
      <c r="BB125" s="166"/>
      <c r="BC125" s="166"/>
      <c r="BD125" s="166"/>
      <c r="BE125" s="166"/>
      <c r="BF125" s="166"/>
      <c r="BG125" s="166"/>
    </row>
    <row r="126" spans="1:59" outlineLevel="1" x14ac:dyDescent="0.3">
      <c r="A126" s="167"/>
      <c r="B126" s="168"/>
      <c r="C126" s="169" t="s">
        <v>348</v>
      </c>
      <c r="D126" s="169"/>
      <c r="E126" s="169"/>
      <c r="F126" s="169"/>
      <c r="G126" s="169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6"/>
      <c r="Y126" s="166"/>
      <c r="Z126" s="166"/>
      <c r="AA126" s="166"/>
      <c r="AB126" s="166"/>
      <c r="AC126" s="166"/>
      <c r="AD126" s="166"/>
      <c r="AE126" s="166"/>
      <c r="AF126" s="166" t="s">
        <v>158</v>
      </c>
      <c r="AG126" s="166"/>
      <c r="AH126" s="166"/>
      <c r="AI126" s="166"/>
      <c r="AJ126" s="166"/>
      <c r="AK126" s="166"/>
      <c r="AL126" s="166"/>
      <c r="AM126" s="166"/>
      <c r="AN126" s="166"/>
      <c r="AO126" s="166"/>
      <c r="AP126" s="166"/>
      <c r="AQ126" s="166"/>
      <c r="AR126" s="166"/>
      <c r="AS126" s="166"/>
      <c r="AT126" s="166"/>
      <c r="AU126" s="166"/>
      <c r="AV126" s="166"/>
      <c r="AW126" s="166"/>
      <c r="AX126" s="166"/>
      <c r="AY126" s="166"/>
      <c r="AZ126" s="166"/>
      <c r="BA126" s="166"/>
      <c r="BB126" s="166"/>
      <c r="BC126" s="166"/>
      <c r="BD126" s="166"/>
      <c r="BE126" s="166"/>
      <c r="BF126" s="166"/>
      <c r="BG126" s="166"/>
    </row>
    <row r="127" spans="1:59" outlineLevel="1" x14ac:dyDescent="0.3">
      <c r="A127" s="167"/>
      <c r="B127" s="168"/>
      <c r="C127" s="170" t="s">
        <v>293</v>
      </c>
      <c r="D127" s="171"/>
      <c r="E127" s="172">
        <v>290</v>
      </c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6"/>
      <c r="Y127" s="166"/>
      <c r="Z127" s="166"/>
      <c r="AA127" s="166"/>
      <c r="AB127" s="166"/>
      <c r="AC127" s="166"/>
      <c r="AD127" s="166"/>
      <c r="AE127" s="166"/>
      <c r="AF127" s="166" t="s">
        <v>160</v>
      </c>
      <c r="AG127" s="166">
        <v>0</v>
      </c>
      <c r="AH127" s="166"/>
      <c r="AI127" s="166"/>
      <c r="AJ127" s="166"/>
      <c r="AK127" s="166"/>
      <c r="AL127" s="166"/>
      <c r="AM127" s="166"/>
      <c r="AN127" s="166"/>
      <c r="AO127" s="166"/>
      <c r="AP127" s="166"/>
      <c r="AQ127" s="166"/>
      <c r="AR127" s="166"/>
      <c r="AS127" s="166"/>
      <c r="AT127" s="166"/>
      <c r="AU127" s="166"/>
      <c r="AV127" s="166"/>
      <c r="AW127" s="166"/>
      <c r="AX127" s="166"/>
      <c r="AY127" s="166"/>
      <c r="AZ127" s="166"/>
      <c r="BA127" s="166"/>
      <c r="BB127" s="166"/>
      <c r="BC127" s="166"/>
      <c r="BD127" s="166"/>
      <c r="BE127" s="166"/>
      <c r="BF127" s="166"/>
      <c r="BG127" s="166"/>
    </row>
    <row r="128" spans="1:59" ht="22.5" outlineLevel="1" x14ac:dyDescent="0.3">
      <c r="A128" s="157">
        <v>37</v>
      </c>
      <c r="B128" s="158" t="s">
        <v>355</v>
      </c>
      <c r="C128" s="159" t="s">
        <v>356</v>
      </c>
      <c r="D128" s="160" t="s">
        <v>165</v>
      </c>
      <c r="E128" s="161">
        <v>517</v>
      </c>
      <c r="F128" s="162">
        <v>96.9</v>
      </c>
      <c r="G128" s="163">
        <f>ROUND(E128*F128,2)</f>
        <v>50097.3</v>
      </c>
      <c r="H128" s="162">
        <v>121.97</v>
      </c>
      <c r="I128" s="163">
        <f>ROUND(E128*H128,2)</f>
        <v>63058.49</v>
      </c>
      <c r="J128" s="162">
        <v>21.53</v>
      </c>
      <c r="K128" s="163">
        <f>ROUND(E128*J128,2)</f>
        <v>11131.01</v>
      </c>
      <c r="L128" s="163">
        <v>21</v>
      </c>
      <c r="M128" s="163">
        <f>G128*(1+L128/100)</f>
        <v>60617.733</v>
      </c>
      <c r="N128" s="163">
        <v>0.28799999999999998</v>
      </c>
      <c r="O128" s="163">
        <f>ROUND(E128*N128,2)</f>
        <v>148.9</v>
      </c>
      <c r="P128" s="163">
        <v>0</v>
      </c>
      <c r="Q128" s="163">
        <f>ROUND(E128*P128,2)</f>
        <v>0</v>
      </c>
      <c r="R128" s="163" t="s">
        <v>330</v>
      </c>
      <c r="S128" s="164" t="s">
        <v>154</v>
      </c>
      <c r="T128" s="165">
        <v>0.02</v>
      </c>
      <c r="U128" s="165">
        <f>ROUND(E128*T128,2)</f>
        <v>10.34</v>
      </c>
      <c r="V128" s="165"/>
      <c r="W128" s="165" t="s">
        <v>155</v>
      </c>
      <c r="X128" s="166"/>
      <c r="Y128" s="166"/>
      <c r="Z128" s="166"/>
      <c r="AA128" s="166"/>
      <c r="AB128" s="166"/>
      <c r="AC128" s="166"/>
      <c r="AD128" s="166"/>
      <c r="AE128" s="166"/>
      <c r="AF128" s="166" t="s">
        <v>156</v>
      </c>
      <c r="AG128" s="166"/>
      <c r="AH128" s="166"/>
      <c r="AI128" s="166"/>
      <c r="AJ128" s="166"/>
      <c r="AK128" s="166"/>
      <c r="AL128" s="166"/>
      <c r="AM128" s="166"/>
      <c r="AN128" s="166"/>
      <c r="AO128" s="166"/>
      <c r="AP128" s="166"/>
      <c r="AQ128" s="166"/>
      <c r="AR128" s="166"/>
      <c r="AS128" s="166"/>
      <c r="AT128" s="166"/>
      <c r="AU128" s="166"/>
      <c r="AV128" s="166"/>
      <c r="AW128" s="166"/>
      <c r="AX128" s="166"/>
      <c r="AY128" s="166"/>
      <c r="AZ128" s="166"/>
      <c r="BA128" s="166"/>
      <c r="BB128" s="166"/>
      <c r="BC128" s="166"/>
      <c r="BD128" s="166"/>
      <c r="BE128" s="166"/>
      <c r="BF128" s="166"/>
      <c r="BG128" s="166"/>
    </row>
    <row r="129" spans="1:59" outlineLevel="1" x14ac:dyDescent="0.3">
      <c r="A129" s="167"/>
      <c r="B129" s="168"/>
      <c r="C129" s="170" t="s">
        <v>303</v>
      </c>
      <c r="D129" s="171"/>
      <c r="E129" s="172">
        <v>517</v>
      </c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6"/>
      <c r="Y129" s="166"/>
      <c r="Z129" s="166"/>
      <c r="AA129" s="166"/>
      <c r="AB129" s="166"/>
      <c r="AC129" s="166"/>
      <c r="AD129" s="166"/>
      <c r="AE129" s="166"/>
      <c r="AF129" s="166" t="s">
        <v>160</v>
      </c>
      <c r="AG129" s="166">
        <v>0</v>
      </c>
      <c r="AH129" s="166"/>
      <c r="AI129" s="166"/>
      <c r="AJ129" s="166"/>
      <c r="AK129" s="166"/>
      <c r="AL129" s="166"/>
      <c r="AM129" s="166"/>
      <c r="AN129" s="166"/>
      <c r="AO129" s="166"/>
      <c r="AP129" s="166"/>
      <c r="AQ129" s="166"/>
      <c r="AR129" s="166"/>
      <c r="AS129" s="166"/>
      <c r="AT129" s="166"/>
      <c r="AU129" s="166"/>
      <c r="AV129" s="166"/>
      <c r="AW129" s="166"/>
      <c r="AX129" s="166"/>
      <c r="AY129" s="166"/>
      <c r="AZ129" s="166"/>
      <c r="BA129" s="166"/>
      <c r="BB129" s="166"/>
      <c r="BC129" s="166"/>
      <c r="BD129" s="166"/>
      <c r="BE129" s="166"/>
      <c r="BF129" s="166"/>
      <c r="BG129" s="166"/>
    </row>
    <row r="130" spans="1:59" ht="22.5" outlineLevel="1" x14ac:dyDescent="0.3">
      <c r="A130" s="157">
        <v>38</v>
      </c>
      <c r="B130" s="158" t="s">
        <v>357</v>
      </c>
      <c r="C130" s="159" t="s">
        <v>358</v>
      </c>
      <c r="D130" s="160" t="s">
        <v>165</v>
      </c>
      <c r="E130" s="161">
        <v>222</v>
      </c>
      <c r="F130" s="162">
        <v>92.34</v>
      </c>
      <c r="G130" s="163">
        <f>ROUND(E130*F130,2)</f>
        <v>20499.48</v>
      </c>
      <c r="H130" s="162">
        <v>112.97</v>
      </c>
      <c r="I130" s="163">
        <f>ROUND(E130*H130,2)</f>
        <v>25079.34</v>
      </c>
      <c r="J130" s="162">
        <v>21.53</v>
      </c>
      <c r="K130" s="163">
        <f>ROUND(E130*J130,2)</f>
        <v>4779.66</v>
      </c>
      <c r="L130" s="163">
        <v>21</v>
      </c>
      <c r="M130" s="163">
        <f>G130*(1+L130/100)</f>
        <v>24804.370799999997</v>
      </c>
      <c r="N130" s="163">
        <v>0.28799999999999998</v>
      </c>
      <c r="O130" s="163">
        <f>ROUND(E130*N130,2)</f>
        <v>63.94</v>
      </c>
      <c r="P130" s="163">
        <v>0</v>
      </c>
      <c r="Q130" s="163">
        <f>ROUND(E130*P130,2)</f>
        <v>0</v>
      </c>
      <c r="R130" s="163" t="s">
        <v>330</v>
      </c>
      <c r="S130" s="164" t="s">
        <v>154</v>
      </c>
      <c r="T130" s="165">
        <v>0.02</v>
      </c>
      <c r="U130" s="165">
        <f>ROUND(E130*T130,2)</f>
        <v>4.4400000000000004</v>
      </c>
      <c r="V130" s="165"/>
      <c r="W130" s="165" t="s">
        <v>155</v>
      </c>
      <c r="X130" s="166"/>
      <c r="Y130" s="166"/>
      <c r="Z130" s="166"/>
      <c r="AA130" s="166"/>
      <c r="AB130" s="166"/>
      <c r="AC130" s="166"/>
      <c r="AD130" s="166"/>
      <c r="AE130" s="166"/>
      <c r="AF130" s="166" t="s">
        <v>156</v>
      </c>
      <c r="AG130" s="166"/>
      <c r="AH130" s="166"/>
      <c r="AI130" s="166"/>
      <c r="AJ130" s="166"/>
      <c r="AK130" s="166"/>
      <c r="AL130" s="166"/>
      <c r="AM130" s="166"/>
      <c r="AN130" s="166"/>
      <c r="AO130" s="166"/>
      <c r="AP130" s="166"/>
      <c r="AQ130" s="166"/>
      <c r="AR130" s="166"/>
      <c r="AS130" s="166"/>
      <c r="AT130" s="166"/>
      <c r="AU130" s="166"/>
      <c r="AV130" s="166"/>
      <c r="AW130" s="166"/>
      <c r="AX130" s="166"/>
      <c r="AY130" s="166"/>
      <c r="AZ130" s="166"/>
      <c r="BA130" s="166"/>
      <c r="BB130" s="166"/>
      <c r="BC130" s="166"/>
      <c r="BD130" s="166"/>
      <c r="BE130" s="166"/>
      <c r="BF130" s="166"/>
      <c r="BG130" s="166"/>
    </row>
    <row r="131" spans="1:59" outlineLevel="1" x14ac:dyDescent="0.3">
      <c r="A131" s="167"/>
      <c r="B131" s="168"/>
      <c r="C131" s="170" t="s">
        <v>359</v>
      </c>
      <c r="D131" s="171"/>
      <c r="E131" s="172">
        <v>222</v>
      </c>
      <c r="F131" s="165"/>
      <c r="G131" s="165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6"/>
      <c r="Y131" s="166"/>
      <c r="Z131" s="166"/>
      <c r="AA131" s="166"/>
      <c r="AB131" s="166"/>
      <c r="AC131" s="166"/>
      <c r="AD131" s="166"/>
      <c r="AE131" s="166"/>
      <c r="AF131" s="166" t="s">
        <v>160</v>
      </c>
      <c r="AG131" s="166">
        <v>0</v>
      </c>
      <c r="AH131" s="166"/>
      <c r="AI131" s="166"/>
      <c r="AJ131" s="166"/>
      <c r="AK131" s="166"/>
      <c r="AL131" s="166"/>
      <c r="AM131" s="166"/>
      <c r="AN131" s="166"/>
      <c r="AO131" s="166"/>
      <c r="AP131" s="166"/>
      <c r="AQ131" s="166"/>
      <c r="AR131" s="166"/>
      <c r="AS131" s="166"/>
      <c r="AT131" s="166"/>
      <c r="AU131" s="166"/>
      <c r="AV131" s="166"/>
      <c r="AW131" s="166"/>
      <c r="AX131" s="166"/>
      <c r="AY131" s="166"/>
      <c r="AZ131" s="166"/>
      <c r="BA131" s="166"/>
      <c r="BB131" s="166"/>
      <c r="BC131" s="166"/>
      <c r="BD131" s="166"/>
      <c r="BE131" s="166"/>
      <c r="BF131" s="166"/>
      <c r="BG131" s="166"/>
    </row>
    <row r="132" spans="1:59" ht="22.5" outlineLevel="1" x14ac:dyDescent="0.3">
      <c r="A132" s="157">
        <v>39</v>
      </c>
      <c r="B132" s="158" t="s">
        <v>360</v>
      </c>
      <c r="C132" s="159" t="s">
        <v>361</v>
      </c>
      <c r="D132" s="160" t="s">
        <v>165</v>
      </c>
      <c r="E132" s="161">
        <v>292.32</v>
      </c>
      <c r="F132" s="162">
        <v>133.38</v>
      </c>
      <c r="G132" s="163">
        <f>ROUND(E132*F132,2)</f>
        <v>38989.64</v>
      </c>
      <c r="H132" s="162">
        <v>160.13999999999999</v>
      </c>
      <c r="I132" s="163">
        <f>ROUND(E132*H132,2)</f>
        <v>46812.12</v>
      </c>
      <c r="J132" s="162">
        <v>25.36</v>
      </c>
      <c r="K132" s="163">
        <f>ROUND(E132*J132,2)</f>
        <v>7413.24</v>
      </c>
      <c r="L132" s="163">
        <v>21</v>
      </c>
      <c r="M132" s="163">
        <f>G132*(1+L132/100)</f>
        <v>47177.464399999997</v>
      </c>
      <c r="N132" s="163">
        <v>0.378</v>
      </c>
      <c r="O132" s="163">
        <f>ROUND(E132*N132,2)</f>
        <v>110.5</v>
      </c>
      <c r="P132" s="163">
        <v>0</v>
      </c>
      <c r="Q132" s="163">
        <f>ROUND(E132*P132,2)</f>
        <v>0</v>
      </c>
      <c r="R132" s="163" t="s">
        <v>330</v>
      </c>
      <c r="S132" s="164" t="s">
        <v>154</v>
      </c>
      <c r="T132" s="165">
        <v>2.5999999999999999E-2</v>
      </c>
      <c r="U132" s="165">
        <f>ROUND(E132*T132,2)</f>
        <v>7.6</v>
      </c>
      <c r="V132" s="165"/>
      <c r="W132" s="165" t="s">
        <v>155</v>
      </c>
      <c r="X132" s="166"/>
      <c r="Y132" s="166"/>
      <c r="Z132" s="166"/>
      <c r="AA132" s="166"/>
      <c r="AB132" s="166"/>
      <c r="AC132" s="166"/>
      <c r="AD132" s="166"/>
      <c r="AE132" s="166"/>
      <c r="AF132" s="166" t="s">
        <v>156</v>
      </c>
      <c r="AG132" s="166"/>
      <c r="AH132" s="166"/>
      <c r="AI132" s="166"/>
      <c r="AJ132" s="166"/>
      <c r="AK132" s="166"/>
      <c r="AL132" s="166"/>
      <c r="AM132" s="166"/>
      <c r="AN132" s="166"/>
      <c r="AO132" s="166"/>
      <c r="AP132" s="166"/>
      <c r="AQ132" s="166"/>
      <c r="AR132" s="166"/>
      <c r="AS132" s="166"/>
      <c r="AT132" s="166"/>
      <c r="AU132" s="166"/>
      <c r="AV132" s="166"/>
      <c r="AW132" s="166"/>
      <c r="AX132" s="166"/>
      <c r="AY132" s="166"/>
      <c r="AZ132" s="166"/>
      <c r="BA132" s="166"/>
      <c r="BB132" s="166"/>
      <c r="BC132" s="166"/>
      <c r="BD132" s="166"/>
      <c r="BE132" s="166"/>
      <c r="BF132" s="166"/>
      <c r="BG132" s="166"/>
    </row>
    <row r="133" spans="1:59" outlineLevel="1" x14ac:dyDescent="0.3">
      <c r="A133" s="167"/>
      <c r="B133" s="168"/>
      <c r="C133" s="170" t="s">
        <v>359</v>
      </c>
      <c r="D133" s="171"/>
      <c r="E133" s="172">
        <v>222</v>
      </c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6"/>
      <c r="Y133" s="166"/>
      <c r="Z133" s="166"/>
      <c r="AA133" s="166"/>
      <c r="AB133" s="166"/>
      <c r="AC133" s="166"/>
      <c r="AD133" s="166"/>
      <c r="AE133" s="166"/>
      <c r="AF133" s="166" t="s">
        <v>160</v>
      </c>
      <c r="AG133" s="166">
        <v>0</v>
      </c>
      <c r="AH133" s="166"/>
      <c r="AI133" s="166"/>
      <c r="AJ133" s="166"/>
      <c r="AK133" s="166"/>
      <c r="AL133" s="166"/>
      <c r="AM133" s="166"/>
      <c r="AN133" s="166"/>
      <c r="AO133" s="166"/>
      <c r="AP133" s="166"/>
      <c r="AQ133" s="166"/>
      <c r="AR133" s="166"/>
      <c r="AS133" s="166"/>
      <c r="AT133" s="166"/>
      <c r="AU133" s="166"/>
      <c r="AV133" s="166"/>
      <c r="AW133" s="166"/>
      <c r="AX133" s="166"/>
      <c r="AY133" s="166"/>
      <c r="AZ133" s="166"/>
      <c r="BA133" s="166"/>
      <c r="BB133" s="166"/>
      <c r="BC133" s="166"/>
      <c r="BD133" s="166"/>
      <c r="BE133" s="166"/>
      <c r="BF133" s="166"/>
      <c r="BG133" s="166"/>
    </row>
    <row r="134" spans="1:59" outlineLevel="1" x14ac:dyDescent="0.3">
      <c r="A134" s="167"/>
      <c r="B134" s="168"/>
      <c r="C134" s="170" t="s">
        <v>362</v>
      </c>
      <c r="D134" s="171"/>
      <c r="E134" s="172">
        <v>70.319999999999993</v>
      </c>
      <c r="F134" s="165"/>
      <c r="G134" s="165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6"/>
      <c r="Y134" s="166"/>
      <c r="Z134" s="166"/>
      <c r="AA134" s="166"/>
      <c r="AB134" s="166"/>
      <c r="AC134" s="166"/>
      <c r="AD134" s="166"/>
      <c r="AE134" s="166"/>
      <c r="AF134" s="166" t="s">
        <v>160</v>
      </c>
      <c r="AG134" s="166">
        <v>0</v>
      </c>
      <c r="AH134" s="166"/>
      <c r="AI134" s="166"/>
      <c r="AJ134" s="166"/>
      <c r="AK134" s="166"/>
      <c r="AL134" s="166"/>
      <c r="AM134" s="166"/>
      <c r="AN134" s="166"/>
      <c r="AO134" s="166"/>
      <c r="AP134" s="166"/>
      <c r="AQ134" s="166"/>
      <c r="AR134" s="166"/>
      <c r="AS134" s="166"/>
      <c r="AT134" s="166"/>
      <c r="AU134" s="166"/>
      <c r="AV134" s="166"/>
      <c r="AW134" s="166"/>
      <c r="AX134" s="166"/>
      <c r="AY134" s="166"/>
      <c r="AZ134" s="166"/>
      <c r="BA134" s="166"/>
      <c r="BB134" s="166"/>
      <c r="BC134" s="166"/>
      <c r="BD134" s="166"/>
      <c r="BE134" s="166"/>
      <c r="BF134" s="166"/>
      <c r="BG134" s="166"/>
    </row>
    <row r="135" spans="1:59" ht="22.5" outlineLevel="1" x14ac:dyDescent="0.3">
      <c r="A135" s="157">
        <v>40</v>
      </c>
      <c r="B135" s="158" t="s">
        <v>363</v>
      </c>
      <c r="C135" s="159" t="s">
        <v>364</v>
      </c>
      <c r="D135" s="160" t="s">
        <v>165</v>
      </c>
      <c r="E135" s="161">
        <v>137.5</v>
      </c>
      <c r="F135" s="162">
        <v>148.19999999999999</v>
      </c>
      <c r="G135" s="163">
        <f>ROUND(E135*F135,2)</f>
        <v>20377.5</v>
      </c>
      <c r="H135" s="162">
        <v>181.26</v>
      </c>
      <c r="I135" s="163">
        <f>ROUND(E135*H135,2)</f>
        <v>24923.25</v>
      </c>
      <c r="J135" s="162">
        <v>26.24</v>
      </c>
      <c r="K135" s="163">
        <f>ROUND(E135*J135,2)</f>
        <v>3608</v>
      </c>
      <c r="L135" s="163">
        <v>21</v>
      </c>
      <c r="M135" s="163">
        <f>G135*(1+L135/100)</f>
        <v>24656.774999999998</v>
      </c>
      <c r="N135" s="163">
        <v>0.4284</v>
      </c>
      <c r="O135" s="163">
        <f>ROUND(E135*N135,2)</f>
        <v>58.91</v>
      </c>
      <c r="P135" s="163">
        <v>0</v>
      </c>
      <c r="Q135" s="163">
        <f>ROUND(E135*P135,2)</f>
        <v>0</v>
      </c>
      <c r="R135" s="163" t="s">
        <v>330</v>
      </c>
      <c r="S135" s="164" t="s">
        <v>154</v>
      </c>
      <c r="T135" s="165">
        <v>2.5999999999999999E-2</v>
      </c>
      <c r="U135" s="165">
        <f>ROUND(E135*T135,2)</f>
        <v>3.58</v>
      </c>
      <c r="V135" s="165"/>
      <c r="W135" s="165" t="s">
        <v>155</v>
      </c>
      <c r="X135" s="166"/>
      <c r="Y135" s="166"/>
      <c r="Z135" s="166"/>
      <c r="AA135" s="166"/>
      <c r="AB135" s="166"/>
      <c r="AC135" s="166"/>
      <c r="AD135" s="166"/>
      <c r="AE135" s="166"/>
      <c r="AF135" s="166" t="s">
        <v>156</v>
      </c>
      <c r="AG135" s="166"/>
      <c r="AH135" s="166"/>
      <c r="AI135" s="166"/>
      <c r="AJ135" s="166"/>
      <c r="AK135" s="166"/>
      <c r="AL135" s="166"/>
      <c r="AM135" s="166"/>
      <c r="AN135" s="166"/>
      <c r="AO135" s="166"/>
      <c r="AP135" s="166"/>
      <c r="AQ135" s="166"/>
      <c r="AR135" s="166"/>
      <c r="AS135" s="166"/>
      <c r="AT135" s="166"/>
      <c r="AU135" s="166"/>
      <c r="AV135" s="166"/>
      <c r="AW135" s="166"/>
      <c r="AX135" s="166"/>
      <c r="AY135" s="166"/>
      <c r="AZ135" s="166"/>
      <c r="BA135" s="166"/>
      <c r="BB135" s="166"/>
      <c r="BC135" s="166"/>
      <c r="BD135" s="166"/>
      <c r="BE135" s="166"/>
      <c r="BF135" s="166"/>
      <c r="BG135" s="166"/>
    </row>
    <row r="136" spans="1:59" outlineLevel="1" x14ac:dyDescent="0.3">
      <c r="A136" s="167"/>
      <c r="B136" s="168"/>
      <c r="C136" s="170" t="s">
        <v>304</v>
      </c>
      <c r="D136" s="171"/>
      <c r="E136" s="172">
        <v>137.5</v>
      </c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6"/>
      <c r="Y136" s="166"/>
      <c r="Z136" s="166"/>
      <c r="AA136" s="166"/>
      <c r="AB136" s="166"/>
      <c r="AC136" s="166"/>
      <c r="AD136" s="166"/>
      <c r="AE136" s="166"/>
      <c r="AF136" s="166" t="s">
        <v>160</v>
      </c>
      <c r="AG136" s="166">
        <v>0</v>
      </c>
      <c r="AH136" s="166"/>
      <c r="AI136" s="166"/>
      <c r="AJ136" s="166"/>
      <c r="AK136" s="166"/>
      <c r="AL136" s="166"/>
      <c r="AM136" s="166"/>
      <c r="AN136" s="166"/>
      <c r="AO136" s="166"/>
      <c r="AP136" s="166"/>
      <c r="AQ136" s="166"/>
      <c r="AR136" s="166"/>
      <c r="AS136" s="166"/>
      <c r="AT136" s="166"/>
      <c r="AU136" s="166"/>
      <c r="AV136" s="166"/>
      <c r="AW136" s="166"/>
      <c r="AX136" s="166"/>
      <c r="AY136" s="166"/>
      <c r="AZ136" s="166"/>
      <c r="BA136" s="166"/>
      <c r="BB136" s="166"/>
      <c r="BC136" s="166"/>
      <c r="BD136" s="166"/>
      <c r="BE136" s="166"/>
      <c r="BF136" s="166"/>
      <c r="BG136" s="166"/>
    </row>
    <row r="137" spans="1:59" ht="22.5" outlineLevel="1" x14ac:dyDescent="0.3">
      <c r="A137" s="157">
        <v>41</v>
      </c>
      <c r="B137" s="158" t="s">
        <v>365</v>
      </c>
      <c r="C137" s="159" t="s">
        <v>366</v>
      </c>
      <c r="D137" s="160" t="s">
        <v>165</v>
      </c>
      <c r="E137" s="161">
        <v>70.319999999999993</v>
      </c>
      <c r="F137" s="162">
        <v>171</v>
      </c>
      <c r="G137" s="163">
        <f>ROUND(E137*F137,2)</f>
        <v>12024.72</v>
      </c>
      <c r="H137" s="162">
        <v>186.66</v>
      </c>
      <c r="I137" s="163">
        <f>ROUND(E137*H137,2)</f>
        <v>13125.93</v>
      </c>
      <c r="J137" s="162">
        <v>29.34</v>
      </c>
      <c r="K137" s="163">
        <f>ROUND(E137*J137,2)</f>
        <v>2063.19</v>
      </c>
      <c r="L137" s="163">
        <v>21</v>
      </c>
      <c r="M137" s="163">
        <f>G137*(1+L137/100)</f>
        <v>14549.911199999999</v>
      </c>
      <c r="N137" s="163">
        <v>0.441</v>
      </c>
      <c r="O137" s="163">
        <f>ROUND(E137*N137,2)</f>
        <v>31.01</v>
      </c>
      <c r="P137" s="163">
        <v>0</v>
      </c>
      <c r="Q137" s="163">
        <f>ROUND(E137*P137,2)</f>
        <v>0</v>
      </c>
      <c r="R137" s="163" t="s">
        <v>330</v>
      </c>
      <c r="S137" s="164" t="s">
        <v>154</v>
      </c>
      <c r="T137" s="165">
        <v>2.9000000000000001E-2</v>
      </c>
      <c r="U137" s="165">
        <f>ROUND(E137*T137,2)</f>
        <v>2.04</v>
      </c>
      <c r="V137" s="165"/>
      <c r="W137" s="165" t="s">
        <v>155</v>
      </c>
      <c r="X137" s="166"/>
      <c r="Y137" s="166"/>
      <c r="Z137" s="166"/>
      <c r="AA137" s="166"/>
      <c r="AB137" s="166"/>
      <c r="AC137" s="166"/>
      <c r="AD137" s="166"/>
      <c r="AE137" s="166"/>
      <c r="AF137" s="166" t="s">
        <v>156</v>
      </c>
      <c r="AG137" s="166"/>
      <c r="AH137" s="166"/>
      <c r="AI137" s="166"/>
      <c r="AJ137" s="166"/>
      <c r="AK137" s="166"/>
      <c r="AL137" s="166"/>
      <c r="AM137" s="166"/>
      <c r="AN137" s="166"/>
      <c r="AO137" s="166"/>
      <c r="AP137" s="166"/>
      <c r="AQ137" s="166"/>
      <c r="AR137" s="166"/>
      <c r="AS137" s="166"/>
      <c r="AT137" s="166"/>
      <c r="AU137" s="166"/>
      <c r="AV137" s="166"/>
      <c r="AW137" s="166"/>
      <c r="AX137" s="166"/>
      <c r="AY137" s="166"/>
      <c r="AZ137" s="166"/>
      <c r="BA137" s="166"/>
      <c r="BB137" s="166"/>
      <c r="BC137" s="166"/>
      <c r="BD137" s="166"/>
      <c r="BE137" s="166"/>
      <c r="BF137" s="166"/>
      <c r="BG137" s="166"/>
    </row>
    <row r="138" spans="1:59" outlineLevel="1" x14ac:dyDescent="0.3">
      <c r="A138" s="167"/>
      <c r="B138" s="168"/>
      <c r="C138" s="170" t="s">
        <v>362</v>
      </c>
      <c r="D138" s="171"/>
      <c r="E138" s="172">
        <v>70.319999999999993</v>
      </c>
      <c r="F138" s="165"/>
      <c r="G138" s="165"/>
      <c r="H138" s="165"/>
      <c r="I138" s="165"/>
      <c r="J138" s="165"/>
      <c r="K138" s="165"/>
      <c r="L138" s="165"/>
      <c r="M138" s="165"/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66"/>
      <c r="Y138" s="166"/>
      <c r="Z138" s="166"/>
      <c r="AA138" s="166"/>
      <c r="AB138" s="166"/>
      <c r="AC138" s="166"/>
      <c r="AD138" s="166"/>
      <c r="AE138" s="166"/>
      <c r="AF138" s="166" t="s">
        <v>160</v>
      </c>
      <c r="AG138" s="166">
        <v>0</v>
      </c>
      <c r="AH138" s="166"/>
      <c r="AI138" s="166"/>
      <c r="AJ138" s="166"/>
      <c r="AK138" s="166"/>
      <c r="AL138" s="166"/>
      <c r="AM138" s="166"/>
      <c r="AN138" s="166"/>
      <c r="AO138" s="166"/>
      <c r="AP138" s="166"/>
      <c r="AQ138" s="166"/>
      <c r="AR138" s="166"/>
      <c r="AS138" s="166"/>
      <c r="AT138" s="166"/>
      <c r="AU138" s="166"/>
      <c r="AV138" s="166"/>
      <c r="AW138" s="166"/>
      <c r="AX138" s="166"/>
      <c r="AY138" s="166"/>
      <c r="AZ138" s="166"/>
      <c r="BA138" s="166"/>
      <c r="BB138" s="166"/>
      <c r="BC138" s="166"/>
      <c r="BD138" s="166"/>
      <c r="BE138" s="166"/>
      <c r="BF138" s="166"/>
      <c r="BG138" s="166"/>
    </row>
    <row r="139" spans="1:59" ht="22.5" outlineLevel="1" x14ac:dyDescent="0.3">
      <c r="A139" s="157">
        <v>42</v>
      </c>
      <c r="B139" s="158" t="s">
        <v>367</v>
      </c>
      <c r="C139" s="159" t="s">
        <v>368</v>
      </c>
      <c r="D139" s="160" t="s">
        <v>343</v>
      </c>
      <c r="E139" s="161">
        <v>24</v>
      </c>
      <c r="F139" s="162">
        <v>969</v>
      </c>
      <c r="G139" s="163">
        <f>ROUND(E139*F139,2)</f>
        <v>23256</v>
      </c>
      <c r="H139" s="162">
        <v>90.28</v>
      </c>
      <c r="I139" s="163">
        <f>ROUND(E139*H139,2)</f>
        <v>2166.7199999999998</v>
      </c>
      <c r="J139" s="162">
        <v>192.72</v>
      </c>
      <c r="K139" s="163">
        <f>ROUND(E139*J139,2)</f>
        <v>4625.28</v>
      </c>
      <c r="L139" s="163">
        <v>21</v>
      </c>
      <c r="M139" s="163">
        <f>G139*(1+L139/100)</f>
        <v>28139.759999999998</v>
      </c>
      <c r="N139" s="163">
        <v>9.01E-2</v>
      </c>
      <c r="O139" s="163">
        <f>ROUND(E139*N139,2)</f>
        <v>2.16</v>
      </c>
      <c r="P139" s="163">
        <v>0</v>
      </c>
      <c r="Q139" s="163">
        <f>ROUND(E139*P139,2)</f>
        <v>0</v>
      </c>
      <c r="R139" s="163" t="s">
        <v>330</v>
      </c>
      <c r="S139" s="164" t="s">
        <v>154</v>
      </c>
      <c r="T139" s="165">
        <v>0.4415</v>
      </c>
      <c r="U139" s="165">
        <f>ROUND(E139*T139,2)</f>
        <v>10.6</v>
      </c>
      <c r="V139" s="165"/>
      <c r="W139" s="165" t="s">
        <v>155</v>
      </c>
      <c r="X139" s="166"/>
      <c r="Y139" s="166"/>
      <c r="Z139" s="166"/>
      <c r="AA139" s="166"/>
      <c r="AB139" s="166"/>
      <c r="AC139" s="166"/>
      <c r="AD139" s="166"/>
      <c r="AE139" s="166"/>
      <c r="AF139" s="166" t="s">
        <v>156</v>
      </c>
      <c r="AG139" s="166"/>
      <c r="AH139" s="166"/>
      <c r="AI139" s="166"/>
      <c r="AJ139" s="166"/>
      <c r="AK139" s="166"/>
      <c r="AL139" s="166"/>
      <c r="AM139" s="166"/>
      <c r="AN139" s="166"/>
      <c r="AO139" s="166"/>
      <c r="AP139" s="166"/>
      <c r="AQ139" s="166"/>
      <c r="AR139" s="166"/>
      <c r="AS139" s="166"/>
      <c r="AT139" s="166"/>
      <c r="AU139" s="166"/>
      <c r="AV139" s="166"/>
      <c r="AW139" s="166"/>
      <c r="AX139" s="166"/>
      <c r="AY139" s="166"/>
      <c r="AZ139" s="166"/>
      <c r="BA139" s="166"/>
      <c r="BB139" s="166"/>
      <c r="BC139" s="166"/>
      <c r="BD139" s="166"/>
      <c r="BE139" s="166"/>
      <c r="BF139" s="166"/>
      <c r="BG139" s="166"/>
    </row>
    <row r="140" spans="1:59" outlineLevel="1" x14ac:dyDescent="0.3">
      <c r="A140" s="167"/>
      <c r="B140" s="168"/>
      <c r="C140" s="170" t="s">
        <v>369</v>
      </c>
      <c r="D140" s="171"/>
      <c r="E140" s="172">
        <v>24</v>
      </c>
      <c r="F140" s="165"/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66"/>
      <c r="Y140" s="166"/>
      <c r="Z140" s="166"/>
      <c r="AA140" s="166"/>
      <c r="AB140" s="166"/>
      <c r="AC140" s="166"/>
      <c r="AD140" s="166"/>
      <c r="AE140" s="166"/>
      <c r="AF140" s="166" t="s">
        <v>160</v>
      </c>
      <c r="AG140" s="166">
        <v>0</v>
      </c>
      <c r="AH140" s="166"/>
      <c r="AI140" s="166"/>
      <c r="AJ140" s="166"/>
      <c r="AK140" s="166"/>
      <c r="AL140" s="166"/>
      <c r="AM140" s="166"/>
      <c r="AN140" s="166"/>
      <c r="AO140" s="166"/>
      <c r="AP140" s="166"/>
      <c r="AQ140" s="166"/>
      <c r="AR140" s="166"/>
      <c r="AS140" s="166"/>
      <c r="AT140" s="166"/>
      <c r="AU140" s="166"/>
      <c r="AV140" s="166"/>
      <c r="AW140" s="166"/>
      <c r="AX140" s="166"/>
      <c r="AY140" s="166"/>
      <c r="AZ140" s="166"/>
      <c r="BA140" s="166"/>
      <c r="BB140" s="166"/>
      <c r="BC140" s="166"/>
      <c r="BD140" s="166"/>
      <c r="BE140" s="166"/>
      <c r="BF140" s="166"/>
      <c r="BG140" s="166"/>
    </row>
    <row r="141" spans="1:59" outlineLevel="1" x14ac:dyDescent="0.3">
      <c r="A141" s="157">
        <v>43</v>
      </c>
      <c r="B141" s="158" t="s">
        <v>370</v>
      </c>
      <c r="C141" s="159" t="s">
        <v>371</v>
      </c>
      <c r="D141" s="160" t="s">
        <v>165</v>
      </c>
      <c r="E141" s="161">
        <v>470</v>
      </c>
      <c r="F141" s="162">
        <v>174.42</v>
      </c>
      <c r="G141" s="163">
        <f>ROUND(E141*F141,2)</f>
        <v>81977.399999999994</v>
      </c>
      <c r="H141" s="162">
        <v>62.86</v>
      </c>
      <c r="I141" s="163">
        <f>ROUND(E141*H141,2)</f>
        <v>29544.2</v>
      </c>
      <c r="J141" s="162">
        <v>25.94</v>
      </c>
      <c r="K141" s="163">
        <f>ROUND(E141*J141,2)</f>
        <v>12191.8</v>
      </c>
      <c r="L141" s="163">
        <v>21</v>
      </c>
      <c r="M141" s="163">
        <f>G141*(1+L141/100)</f>
        <v>99192.653999999995</v>
      </c>
      <c r="N141" s="163">
        <v>0.2024</v>
      </c>
      <c r="O141" s="163">
        <f>ROUND(E141*N141,2)</f>
        <v>95.13</v>
      </c>
      <c r="P141" s="163">
        <v>0</v>
      </c>
      <c r="Q141" s="163">
        <f>ROUND(E141*P141,2)</f>
        <v>0</v>
      </c>
      <c r="R141" s="163"/>
      <c r="S141" s="164" t="s">
        <v>182</v>
      </c>
      <c r="T141" s="165">
        <v>2.4E-2</v>
      </c>
      <c r="U141" s="165">
        <f>ROUND(E141*T141,2)</f>
        <v>11.28</v>
      </c>
      <c r="V141" s="165"/>
      <c r="W141" s="165" t="s">
        <v>155</v>
      </c>
      <c r="X141" s="166"/>
      <c r="Y141" s="166"/>
      <c r="Z141" s="166"/>
      <c r="AA141" s="166"/>
      <c r="AB141" s="166"/>
      <c r="AC141" s="166"/>
      <c r="AD141" s="166"/>
      <c r="AE141" s="166"/>
      <c r="AF141" s="166" t="s">
        <v>156</v>
      </c>
      <c r="AG141" s="166"/>
      <c r="AH141" s="166"/>
      <c r="AI141" s="166"/>
      <c r="AJ141" s="166"/>
      <c r="AK141" s="166"/>
      <c r="AL141" s="166"/>
      <c r="AM141" s="166"/>
      <c r="AN141" s="166"/>
      <c r="AO141" s="166"/>
      <c r="AP141" s="166"/>
      <c r="AQ141" s="166"/>
      <c r="AR141" s="166"/>
      <c r="AS141" s="166"/>
      <c r="AT141" s="166"/>
      <c r="AU141" s="166"/>
      <c r="AV141" s="166"/>
      <c r="AW141" s="166"/>
      <c r="AX141" s="166"/>
      <c r="AY141" s="166"/>
      <c r="AZ141" s="166"/>
      <c r="BA141" s="166"/>
      <c r="BB141" s="166"/>
      <c r="BC141" s="166"/>
      <c r="BD141" s="166"/>
      <c r="BE141" s="166"/>
      <c r="BF141" s="166"/>
      <c r="BG141" s="166"/>
    </row>
    <row r="142" spans="1:59" outlineLevel="1" x14ac:dyDescent="0.3">
      <c r="A142" s="167"/>
      <c r="B142" s="168"/>
      <c r="C142" s="170" t="s">
        <v>291</v>
      </c>
      <c r="D142" s="171"/>
      <c r="E142" s="172">
        <v>470</v>
      </c>
      <c r="F142" s="165"/>
      <c r="G142" s="165"/>
      <c r="H142" s="165"/>
      <c r="I142" s="165"/>
      <c r="J142" s="165"/>
      <c r="K142" s="165"/>
      <c r="L142" s="165"/>
      <c r="M142" s="165"/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6"/>
      <c r="Y142" s="166"/>
      <c r="Z142" s="166"/>
      <c r="AA142" s="166"/>
      <c r="AB142" s="166"/>
      <c r="AC142" s="166"/>
      <c r="AD142" s="166"/>
      <c r="AE142" s="166"/>
      <c r="AF142" s="166" t="s">
        <v>160</v>
      </c>
      <c r="AG142" s="166">
        <v>0</v>
      </c>
      <c r="AH142" s="166"/>
      <c r="AI142" s="166"/>
      <c r="AJ142" s="166"/>
      <c r="AK142" s="166"/>
      <c r="AL142" s="166"/>
      <c r="AM142" s="166"/>
      <c r="AN142" s="166"/>
      <c r="AO142" s="166"/>
      <c r="AP142" s="166"/>
      <c r="AQ142" s="166"/>
      <c r="AR142" s="166"/>
      <c r="AS142" s="166"/>
      <c r="AT142" s="166"/>
      <c r="AU142" s="166"/>
      <c r="AV142" s="166"/>
      <c r="AW142" s="166"/>
      <c r="AX142" s="166"/>
      <c r="AY142" s="166"/>
      <c r="AZ142" s="166"/>
      <c r="BA142" s="166"/>
      <c r="BB142" s="166"/>
      <c r="BC142" s="166"/>
      <c r="BD142" s="166"/>
      <c r="BE142" s="166"/>
      <c r="BF142" s="166"/>
      <c r="BG142" s="166"/>
    </row>
    <row r="143" spans="1:59" outlineLevel="1" x14ac:dyDescent="0.3">
      <c r="A143" s="157">
        <v>44</v>
      </c>
      <c r="B143" s="158" t="s">
        <v>372</v>
      </c>
      <c r="C143" s="159" t="s">
        <v>373</v>
      </c>
      <c r="D143" s="160" t="s">
        <v>165</v>
      </c>
      <c r="E143" s="161">
        <v>125</v>
      </c>
      <c r="F143" s="162">
        <v>274.74</v>
      </c>
      <c r="G143" s="163">
        <f>ROUND(E143*F143,2)</f>
        <v>34342.5</v>
      </c>
      <c r="H143" s="162">
        <v>113.86</v>
      </c>
      <c r="I143" s="163">
        <f>ROUND(E143*H143,2)</f>
        <v>14232.5</v>
      </c>
      <c r="J143" s="162">
        <v>45.94</v>
      </c>
      <c r="K143" s="163">
        <f>ROUND(E143*J143,2)</f>
        <v>5742.5</v>
      </c>
      <c r="L143" s="163">
        <v>21</v>
      </c>
      <c r="M143" s="163">
        <f>G143*(1+L143/100)</f>
        <v>41554.424999999996</v>
      </c>
      <c r="N143" s="163">
        <v>0.36431999999999998</v>
      </c>
      <c r="O143" s="163">
        <f>ROUND(E143*N143,2)</f>
        <v>45.54</v>
      </c>
      <c r="P143" s="163">
        <v>0</v>
      </c>
      <c r="Q143" s="163">
        <f>ROUND(E143*P143,2)</f>
        <v>0</v>
      </c>
      <c r="R143" s="163"/>
      <c r="S143" s="164" t="s">
        <v>182</v>
      </c>
      <c r="T143" s="165">
        <v>2.4E-2</v>
      </c>
      <c r="U143" s="165">
        <f>ROUND(E143*T143,2)</f>
        <v>3</v>
      </c>
      <c r="V143" s="165"/>
      <c r="W143" s="165" t="s">
        <v>155</v>
      </c>
      <c r="X143" s="166"/>
      <c r="Y143" s="166"/>
      <c r="Z143" s="166"/>
      <c r="AA143" s="166"/>
      <c r="AB143" s="166"/>
      <c r="AC143" s="166"/>
      <c r="AD143" s="166"/>
      <c r="AE143" s="166"/>
      <c r="AF143" s="166" t="s">
        <v>156</v>
      </c>
      <c r="AG143" s="166"/>
      <c r="AH143" s="166"/>
      <c r="AI143" s="166"/>
      <c r="AJ143" s="166"/>
      <c r="AK143" s="166"/>
      <c r="AL143" s="166"/>
      <c r="AM143" s="166"/>
      <c r="AN143" s="166"/>
      <c r="AO143" s="166"/>
      <c r="AP143" s="166"/>
      <c r="AQ143" s="166"/>
      <c r="AR143" s="166"/>
      <c r="AS143" s="166"/>
      <c r="AT143" s="166"/>
      <c r="AU143" s="166"/>
      <c r="AV143" s="166"/>
      <c r="AW143" s="166"/>
      <c r="AX143" s="166"/>
      <c r="AY143" s="166"/>
      <c r="AZ143" s="166"/>
      <c r="BA143" s="166"/>
      <c r="BB143" s="166"/>
      <c r="BC143" s="166"/>
      <c r="BD143" s="166"/>
      <c r="BE143" s="166"/>
      <c r="BF143" s="166"/>
      <c r="BG143" s="166"/>
    </row>
    <row r="144" spans="1:59" outlineLevel="1" x14ac:dyDescent="0.3">
      <c r="A144" s="167"/>
      <c r="B144" s="168"/>
      <c r="C144" s="170" t="s">
        <v>292</v>
      </c>
      <c r="D144" s="171"/>
      <c r="E144" s="172">
        <v>125</v>
      </c>
      <c r="F144" s="165"/>
      <c r="G144" s="165"/>
      <c r="H144" s="165"/>
      <c r="I144" s="165"/>
      <c r="J144" s="165"/>
      <c r="K144" s="165"/>
      <c r="L144" s="165"/>
      <c r="M144" s="165"/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66"/>
      <c r="Y144" s="166"/>
      <c r="Z144" s="166"/>
      <c r="AA144" s="166"/>
      <c r="AB144" s="166"/>
      <c r="AC144" s="166"/>
      <c r="AD144" s="166"/>
      <c r="AE144" s="166"/>
      <c r="AF144" s="166" t="s">
        <v>160</v>
      </c>
      <c r="AG144" s="166">
        <v>0</v>
      </c>
      <c r="AH144" s="166"/>
      <c r="AI144" s="166"/>
      <c r="AJ144" s="166"/>
      <c r="AK144" s="166"/>
      <c r="AL144" s="166"/>
      <c r="AM144" s="166"/>
      <c r="AN144" s="166"/>
      <c r="AO144" s="166"/>
      <c r="AP144" s="166"/>
      <c r="AQ144" s="166"/>
      <c r="AR144" s="166"/>
      <c r="AS144" s="166"/>
      <c r="AT144" s="166"/>
      <c r="AU144" s="166"/>
      <c r="AV144" s="166"/>
      <c r="AW144" s="166"/>
      <c r="AX144" s="166"/>
      <c r="AY144" s="166"/>
      <c r="AZ144" s="166"/>
      <c r="BA144" s="166"/>
      <c r="BB144" s="166"/>
      <c r="BC144" s="166"/>
      <c r="BD144" s="166"/>
      <c r="BE144" s="166"/>
      <c r="BF144" s="166"/>
      <c r="BG144" s="166"/>
    </row>
    <row r="145" spans="1:59" ht="22.5" outlineLevel="1" x14ac:dyDescent="0.3">
      <c r="A145" s="157">
        <v>45</v>
      </c>
      <c r="B145" s="158" t="s">
        <v>374</v>
      </c>
      <c r="C145" s="159" t="s">
        <v>375</v>
      </c>
      <c r="D145" s="160" t="s">
        <v>165</v>
      </c>
      <c r="E145" s="161">
        <v>185</v>
      </c>
      <c r="F145" s="162">
        <v>914.28</v>
      </c>
      <c r="G145" s="163">
        <f>ROUND(E145*F145,2)</f>
        <v>169141.8</v>
      </c>
      <c r="H145" s="162">
        <v>871</v>
      </c>
      <c r="I145" s="163">
        <f>ROUND(E145*H145,2)</f>
        <v>161135</v>
      </c>
      <c r="J145" s="162">
        <v>59</v>
      </c>
      <c r="K145" s="163">
        <f>ROUND(E145*J145,2)</f>
        <v>10915</v>
      </c>
      <c r="L145" s="163">
        <v>21</v>
      </c>
      <c r="M145" s="163">
        <f>G145*(1+L145/100)</f>
        <v>204661.57799999998</v>
      </c>
      <c r="N145" s="163">
        <v>0.43037999999999998</v>
      </c>
      <c r="O145" s="163">
        <f>ROUND(E145*N145,2)</f>
        <v>79.62</v>
      </c>
      <c r="P145" s="163">
        <v>0</v>
      </c>
      <c r="Q145" s="163">
        <f>ROUND(E145*P145,2)</f>
        <v>0</v>
      </c>
      <c r="R145" s="163"/>
      <c r="S145" s="164" t="s">
        <v>182</v>
      </c>
      <c r="T145" s="165">
        <v>0.09</v>
      </c>
      <c r="U145" s="165">
        <f>ROUND(E145*T145,2)</f>
        <v>16.649999999999999</v>
      </c>
      <c r="V145" s="165"/>
      <c r="W145" s="165" t="s">
        <v>155</v>
      </c>
      <c r="X145" s="166"/>
      <c r="Y145" s="166"/>
      <c r="Z145" s="166"/>
      <c r="AA145" s="166"/>
      <c r="AB145" s="166"/>
      <c r="AC145" s="166"/>
      <c r="AD145" s="166"/>
      <c r="AE145" s="166"/>
      <c r="AF145" s="166" t="s">
        <v>156</v>
      </c>
      <c r="AG145" s="166"/>
      <c r="AH145" s="166"/>
      <c r="AI145" s="166"/>
      <c r="AJ145" s="166"/>
      <c r="AK145" s="166"/>
      <c r="AL145" s="166"/>
      <c r="AM145" s="166"/>
      <c r="AN145" s="166"/>
      <c r="AO145" s="166"/>
      <c r="AP145" s="166"/>
      <c r="AQ145" s="166"/>
      <c r="AR145" s="166"/>
      <c r="AS145" s="166"/>
      <c r="AT145" s="166"/>
      <c r="AU145" s="166"/>
      <c r="AV145" s="166"/>
      <c r="AW145" s="166"/>
      <c r="AX145" s="166"/>
      <c r="AY145" s="166"/>
      <c r="AZ145" s="166"/>
      <c r="BA145" s="166"/>
      <c r="BB145" s="166"/>
      <c r="BC145" s="166"/>
      <c r="BD145" s="166"/>
      <c r="BE145" s="166"/>
      <c r="BF145" s="166"/>
      <c r="BG145" s="166"/>
    </row>
    <row r="146" spans="1:59" outlineLevel="1" x14ac:dyDescent="0.3">
      <c r="A146" s="167"/>
      <c r="B146" s="168"/>
      <c r="C146" s="170" t="s">
        <v>376</v>
      </c>
      <c r="D146" s="171"/>
      <c r="E146" s="172">
        <v>185</v>
      </c>
      <c r="F146" s="165"/>
      <c r="G146" s="165"/>
      <c r="H146" s="165"/>
      <c r="I146" s="165"/>
      <c r="J146" s="165"/>
      <c r="K146" s="165"/>
      <c r="L146" s="165"/>
      <c r="M146" s="165"/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6"/>
      <c r="Y146" s="166"/>
      <c r="Z146" s="166"/>
      <c r="AA146" s="166"/>
      <c r="AB146" s="166"/>
      <c r="AC146" s="166"/>
      <c r="AD146" s="166"/>
      <c r="AE146" s="166"/>
      <c r="AF146" s="166" t="s">
        <v>160</v>
      </c>
      <c r="AG146" s="166">
        <v>0</v>
      </c>
      <c r="AH146" s="166"/>
      <c r="AI146" s="166"/>
      <c r="AJ146" s="166"/>
      <c r="AK146" s="166"/>
      <c r="AL146" s="166"/>
      <c r="AM146" s="166"/>
      <c r="AN146" s="166"/>
      <c r="AO146" s="166"/>
      <c r="AP146" s="166"/>
      <c r="AQ146" s="166"/>
      <c r="AR146" s="166"/>
      <c r="AS146" s="166"/>
      <c r="AT146" s="166"/>
      <c r="AU146" s="166"/>
      <c r="AV146" s="166"/>
      <c r="AW146" s="166"/>
      <c r="AX146" s="166"/>
      <c r="AY146" s="166"/>
      <c r="AZ146" s="166"/>
      <c r="BA146" s="166"/>
      <c r="BB146" s="166"/>
      <c r="BC146" s="166"/>
      <c r="BD146" s="166"/>
      <c r="BE146" s="166"/>
      <c r="BF146" s="166"/>
      <c r="BG146" s="166"/>
    </row>
    <row r="147" spans="1:59" outlineLevel="1" x14ac:dyDescent="0.3">
      <c r="A147" s="176">
        <v>46</v>
      </c>
      <c r="B147" s="177" t="s">
        <v>377</v>
      </c>
      <c r="C147" s="178" t="s">
        <v>378</v>
      </c>
      <c r="D147" s="179" t="s">
        <v>323</v>
      </c>
      <c r="E147" s="180">
        <v>2</v>
      </c>
      <c r="F147" s="181">
        <v>706.8</v>
      </c>
      <c r="G147" s="182">
        <f>ROUND(E147*F147,2)</f>
        <v>1413.6</v>
      </c>
      <c r="H147" s="181">
        <v>44.14</v>
      </c>
      <c r="I147" s="182">
        <f>ROUND(E147*H147,2)</f>
        <v>88.28</v>
      </c>
      <c r="J147" s="181">
        <v>0</v>
      </c>
      <c r="K147" s="182">
        <f>ROUND(E147*J147,2)</f>
        <v>0</v>
      </c>
      <c r="L147" s="182">
        <v>21</v>
      </c>
      <c r="M147" s="182">
        <f>G147*(1+L147/100)</f>
        <v>1710.4559999999999</v>
      </c>
      <c r="N147" s="182">
        <v>1E-4</v>
      </c>
      <c r="O147" s="182">
        <f>ROUND(E147*N147,2)</f>
        <v>0</v>
      </c>
      <c r="P147" s="182">
        <v>0</v>
      </c>
      <c r="Q147" s="182">
        <f>ROUND(E147*P147,2)</f>
        <v>0</v>
      </c>
      <c r="R147" s="182" t="s">
        <v>176</v>
      </c>
      <c r="S147" s="183" t="s">
        <v>379</v>
      </c>
      <c r="T147" s="165">
        <v>0</v>
      </c>
      <c r="U147" s="165">
        <f>ROUND(E147*T147,2)</f>
        <v>0</v>
      </c>
      <c r="V147" s="165"/>
      <c r="W147" s="165" t="s">
        <v>177</v>
      </c>
      <c r="X147" s="166"/>
      <c r="Y147" s="166"/>
      <c r="Z147" s="166"/>
      <c r="AA147" s="166"/>
      <c r="AB147" s="166"/>
      <c r="AC147" s="166"/>
      <c r="AD147" s="166"/>
      <c r="AE147" s="166"/>
      <c r="AF147" s="166" t="s">
        <v>178</v>
      </c>
      <c r="AG147" s="166"/>
      <c r="AH147" s="166"/>
      <c r="AI147" s="166"/>
      <c r="AJ147" s="166"/>
      <c r="AK147" s="166"/>
      <c r="AL147" s="166"/>
      <c r="AM147" s="166"/>
      <c r="AN147" s="166"/>
      <c r="AO147" s="166"/>
      <c r="AP147" s="166"/>
      <c r="AQ147" s="166"/>
      <c r="AR147" s="166"/>
      <c r="AS147" s="166"/>
      <c r="AT147" s="166"/>
      <c r="AU147" s="166"/>
      <c r="AV147" s="166"/>
      <c r="AW147" s="166"/>
      <c r="AX147" s="166"/>
      <c r="AY147" s="166"/>
      <c r="AZ147" s="166"/>
      <c r="BA147" s="166"/>
      <c r="BB147" s="166"/>
      <c r="BC147" s="166"/>
      <c r="BD147" s="166"/>
      <c r="BE147" s="166"/>
      <c r="BF147" s="166"/>
      <c r="BG147" s="166"/>
    </row>
    <row r="148" spans="1:59" outlineLevel="1" x14ac:dyDescent="0.3">
      <c r="A148" s="176">
        <v>47</v>
      </c>
      <c r="B148" s="177" t="s">
        <v>380</v>
      </c>
      <c r="C148" s="178" t="s">
        <v>381</v>
      </c>
      <c r="D148" s="179" t="s">
        <v>323</v>
      </c>
      <c r="E148" s="180">
        <v>2</v>
      </c>
      <c r="F148" s="181">
        <v>706.8</v>
      </c>
      <c r="G148" s="182">
        <f>ROUND(E148*F148,2)</f>
        <v>1413.6</v>
      </c>
      <c r="H148" s="181">
        <v>66.209999999999994</v>
      </c>
      <c r="I148" s="182">
        <f>ROUND(E148*H148,2)</f>
        <v>132.41999999999999</v>
      </c>
      <c r="J148" s="181">
        <v>0</v>
      </c>
      <c r="K148" s="182">
        <f>ROUND(E148*J148,2)</f>
        <v>0</v>
      </c>
      <c r="L148" s="182">
        <v>21</v>
      </c>
      <c r="M148" s="182">
        <f>G148*(1+L148/100)</f>
        <v>1710.4559999999999</v>
      </c>
      <c r="N148" s="182">
        <v>1E-4</v>
      </c>
      <c r="O148" s="182">
        <f>ROUND(E148*N148,2)</f>
        <v>0</v>
      </c>
      <c r="P148" s="182">
        <v>0</v>
      </c>
      <c r="Q148" s="182">
        <f>ROUND(E148*P148,2)</f>
        <v>0</v>
      </c>
      <c r="R148" s="182" t="s">
        <v>176</v>
      </c>
      <c r="S148" s="183" t="s">
        <v>379</v>
      </c>
      <c r="T148" s="165">
        <v>0</v>
      </c>
      <c r="U148" s="165">
        <f>ROUND(E148*T148,2)</f>
        <v>0</v>
      </c>
      <c r="V148" s="165"/>
      <c r="W148" s="165" t="s">
        <v>177</v>
      </c>
      <c r="X148" s="166"/>
      <c r="Y148" s="166"/>
      <c r="Z148" s="166"/>
      <c r="AA148" s="166"/>
      <c r="AB148" s="166"/>
      <c r="AC148" s="166"/>
      <c r="AD148" s="166"/>
      <c r="AE148" s="166"/>
      <c r="AF148" s="166" t="s">
        <v>178</v>
      </c>
      <c r="AG148" s="166"/>
      <c r="AH148" s="166"/>
      <c r="AI148" s="166"/>
      <c r="AJ148" s="166"/>
      <c r="AK148" s="166"/>
      <c r="AL148" s="166"/>
      <c r="AM148" s="166"/>
      <c r="AN148" s="166"/>
      <c r="AO148" s="166"/>
      <c r="AP148" s="166"/>
      <c r="AQ148" s="166"/>
      <c r="AR148" s="166"/>
      <c r="AS148" s="166"/>
      <c r="AT148" s="166"/>
      <c r="AU148" s="166"/>
      <c r="AV148" s="166"/>
      <c r="AW148" s="166"/>
      <c r="AX148" s="166"/>
      <c r="AY148" s="166"/>
      <c r="AZ148" s="166"/>
      <c r="BA148" s="166"/>
      <c r="BB148" s="166"/>
      <c r="BC148" s="166"/>
      <c r="BD148" s="166"/>
      <c r="BE148" s="166"/>
      <c r="BF148" s="166"/>
      <c r="BG148" s="166"/>
    </row>
    <row r="149" spans="1:59" outlineLevel="1" x14ac:dyDescent="0.3">
      <c r="A149" s="157">
        <v>48</v>
      </c>
      <c r="B149" s="158" t="s">
        <v>382</v>
      </c>
      <c r="C149" s="159" t="s">
        <v>383</v>
      </c>
      <c r="D149" s="160" t="s">
        <v>152</v>
      </c>
      <c r="E149" s="161">
        <v>91.35</v>
      </c>
      <c r="F149" s="162">
        <v>682.86</v>
      </c>
      <c r="G149" s="163">
        <f>ROUND(E149*F149,2)</f>
        <v>62379.26</v>
      </c>
      <c r="H149" s="162">
        <v>895</v>
      </c>
      <c r="I149" s="163">
        <f>ROUND(E149*H149,2)</f>
        <v>81758.25</v>
      </c>
      <c r="J149" s="162">
        <v>0</v>
      </c>
      <c r="K149" s="163">
        <f>ROUND(E149*J149,2)</f>
        <v>0</v>
      </c>
      <c r="L149" s="163">
        <v>21</v>
      </c>
      <c r="M149" s="163">
        <f>G149*(1+L149/100)</f>
        <v>75478.904599999994</v>
      </c>
      <c r="N149" s="163">
        <v>1.6</v>
      </c>
      <c r="O149" s="163">
        <f>ROUND(E149*N149,2)</f>
        <v>146.16</v>
      </c>
      <c r="P149" s="163">
        <v>0</v>
      </c>
      <c r="Q149" s="163">
        <f>ROUND(E149*P149,2)</f>
        <v>0</v>
      </c>
      <c r="R149" s="163"/>
      <c r="S149" s="164" t="s">
        <v>154</v>
      </c>
      <c r="T149" s="165">
        <v>0</v>
      </c>
      <c r="U149" s="165">
        <f>ROUND(E149*T149,2)</f>
        <v>0</v>
      </c>
      <c r="V149" s="165"/>
      <c r="W149" s="165" t="s">
        <v>177</v>
      </c>
      <c r="X149" s="166"/>
      <c r="Y149" s="166"/>
      <c r="Z149" s="166"/>
      <c r="AA149" s="166"/>
      <c r="AB149" s="166"/>
      <c r="AC149" s="166"/>
      <c r="AD149" s="166"/>
      <c r="AE149" s="166"/>
      <c r="AF149" s="166" t="s">
        <v>178</v>
      </c>
      <c r="AG149" s="166"/>
      <c r="AH149" s="166"/>
      <c r="AI149" s="166"/>
      <c r="AJ149" s="166"/>
      <c r="AK149" s="166"/>
      <c r="AL149" s="166"/>
      <c r="AM149" s="166"/>
      <c r="AN149" s="166"/>
      <c r="AO149" s="166"/>
      <c r="AP149" s="166"/>
      <c r="AQ149" s="166"/>
      <c r="AR149" s="166"/>
      <c r="AS149" s="166"/>
      <c r="AT149" s="166"/>
      <c r="AU149" s="166"/>
      <c r="AV149" s="166"/>
      <c r="AW149" s="166"/>
      <c r="AX149" s="166"/>
      <c r="AY149" s="166"/>
      <c r="AZ149" s="166"/>
      <c r="BA149" s="166"/>
      <c r="BB149" s="166"/>
      <c r="BC149" s="166"/>
      <c r="BD149" s="166"/>
      <c r="BE149" s="166"/>
      <c r="BF149" s="166"/>
      <c r="BG149" s="166"/>
    </row>
    <row r="150" spans="1:59" outlineLevel="1" x14ac:dyDescent="0.3">
      <c r="A150" s="167"/>
      <c r="B150" s="168"/>
      <c r="C150" s="170" t="s">
        <v>384</v>
      </c>
      <c r="D150" s="171"/>
      <c r="E150" s="172">
        <v>91.35</v>
      </c>
      <c r="F150" s="165"/>
      <c r="G150" s="165"/>
      <c r="H150" s="165"/>
      <c r="I150" s="165"/>
      <c r="J150" s="165"/>
      <c r="K150" s="165"/>
      <c r="L150" s="165"/>
      <c r="M150" s="165"/>
      <c r="N150" s="165"/>
      <c r="O150" s="165"/>
      <c r="P150" s="165"/>
      <c r="Q150" s="165"/>
      <c r="R150" s="165"/>
      <c r="S150" s="165"/>
      <c r="T150" s="165"/>
      <c r="U150" s="165"/>
      <c r="V150" s="165"/>
      <c r="W150" s="165"/>
      <c r="X150" s="166"/>
      <c r="Y150" s="166"/>
      <c r="Z150" s="166"/>
      <c r="AA150" s="166"/>
      <c r="AB150" s="166"/>
      <c r="AC150" s="166"/>
      <c r="AD150" s="166"/>
      <c r="AE150" s="166"/>
      <c r="AF150" s="166" t="s">
        <v>160</v>
      </c>
      <c r="AG150" s="166">
        <v>0</v>
      </c>
      <c r="AH150" s="166"/>
      <c r="AI150" s="166"/>
      <c r="AJ150" s="166"/>
      <c r="AK150" s="166"/>
      <c r="AL150" s="166"/>
      <c r="AM150" s="166"/>
      <c r="AN150" s="166"/>
      <c r="AO150" s="166"/>
      <c r="AP150" s="166"/>
      <c r="AQ150" s="166"/>
      <c r="AR150" s="166"/>
      <c r="AS150" s="166"/>
      <c r="AT150" s="166"/>
      <c r="AU150" s="166"/>
      <c r="AV150" s="166"/>
      <c r="AW150" s="166"/>
      <c r="AX150" s="166"/>
      <c r="AY150" s="166"/>
      <c r="AZ150" s="166"/>
      <c r="BA150" s="166"/>
      <c r="BB150" s="166"/>
      <c r="BC150" s="166"/>
      <c r="BD150" s="166"/>
      <c r="BE150" s="166"/>
      <c r="BF150" s="166"/>
      <c r="BG150" s="166"/>
    </row>
    <row r="151" spans="1:59" ht="33.75" outlineLevel="1" x14ac:dyDescent="0.3">
      <c r="A151" s="157">
        <v>49</v>
      </c>
      <c r="B151" s="158" t="s">
        <v>385</v>
      </c>
      <c r="C151" s="159" t="s">
        <v>386</v>
      </c>
      <c r="D151" s="160" t="s">
        <v>323</v>
      </c>
      <c r="E151" s="161">
        <v>24</v>
      </c>
      <c r="F151" s="162">
        <v>1413.6</v>
      </c>
      <c r="G151" s="163">
        <f>ROUND(E151*F151,2)</f>
        <v>33926.400000000001</v>
      </c>
      <c r="H151" s="162">
        <v>548.94000000000005</v>
      </c>
      <c r="I151" s="163">
        <f>ROUND(E151*H151,2)</f>
        <v>13174.56</v>
      </c>
      <c r="J151" s="162">
        <v>0</v>
      </c>
      <c r="K151" s="163">
        <f>ROUND(E151*J151,2)</f>
        <v>0</v>
      </c>
      <c r="L151" s="163">
        <v>21</v>
      </c>
      <c r="M151" s="163">
        <f>G151*(1+L151/100)</f>
        <v>41050.944000000003</v>
      </c>
      <c r="N151" s="163">
        <v>8.5000000000000006E-3</v>
      </c>
      <c r="O151" s="163">
        <f>ROUND(E151*N151,2)</f>
        <v>0.2</v>
      </c>
      <c r="P151" s="163">
        <v>0</v>
      </c>
      <c r="Q151" s="163">
        <f>ROUND(E151*P151,2)</f>
        <v>0</v>
      </c>
      <c r="R151" s="163" t="s">
        <v>176</v>
      </c>
      <c r="S151" s="164" t="s">
        <v>379</v>
      </c>
      <c r="T151" s="165">
        <v>0</v>
      </c>
      <c r="U151" s="165">
        <f>ROUND(E151*T151,2)</f>
        <v>0</v>
      </c>
      <c r="V151" s="165"/>
      <c r="W151" s="165" t="s">
        <v>177</v>
      </c>
      <c r="X151" s="166"/>
      <c r="Y151" s="166"/>
      <c r="Z151" s="166"/>
      <c r="AA151" s="166"/>
      <c r="AB151" s="166"/>
      <c r="AC151" s="166"/>
      <c r="AD151" s="166"/>
      <c r="AE151" s="166"/>
      <c r="AF151" s="166" t="s">
        <v>178</v>
      </c>
      <c r="AG151" s="166"/>
      <c r="AH151" s="166"/>
      <c r="AI151" s="166"/>
      <c r="AJ151" s="166"/>
      <c r="AK151" s="166"/>
      <c r="AL151" s="166"/>
      <c r="AM151" s="166"/>
      <c r="AN151" s="166"/>
      <c r="AO151" s="166"/>
      <c r="AP151" s="166"/>
      <c r="AQ151" s="166"/>
      <c r="AR151" s="166"/>
      <c r="AS151" s="166"/>
      <c r="AT151" s="166"/>
      <c r="AU151" s="166"/>
      <c r="AV151" s="166"/>
      <c r="AW151" s="166"/>
      <c r="AX151" s="166"/>
      <c r="AY151" s="166"/>
      <c r="AZ151" s="166"/>
      <c r="BA151" s="166"/>
      <c r="BB151" s="166"/>
      <c r="BC151" s="166"/>
      <c r="BD151" s="166"/>
      <c r="BE151" s="166"/>
      <c r="BF151" s="166"/>
      <c r="BG151" s="166"/>
    </row>
    <row r="152" spans="1:59" outlineLevel="1" x14ac:dyDescent="0.3">
      <c r="A152" s="167"/>
      <c r="B152" s="168"/>
      <c r="C152" s="170" t="s">
        <v>387</v>
      </c>
      <c r="D152" s="171"/>
      <c r="E152" s="172">
        <v>24</v>
      </c>
      <c r="F152" s="165"/>
      <c r="G152" s="165"/>
      <c r="H152" s="165"/>
      <c r="I152" s="165"/>
      <c r="J152" s="165"/>
      <c r="K152" s="165"/>
      <c r="L152" s="165"/>
      <c r="M152" s="165"/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66"/>
      <c r="Y152" s="166"/>
      <c r="Z152" s="166"/>
      <c r="AA152" s="166"/>
      <c r="AB152" s="166"/>
      <c r="AC152" s="166"/>
      <c r="AD152" s="166"/>
      <c r="AE152" s="166"/>
      <c r="AF152" s="166" t="s">
        <v>160</v>
      </c>
      <c r="AG152" s="166">
        <v>0</v>
      </c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166"/>
      <c r="AZ152" s="166"/>
      <c r="BA152" s="166"/>
      <c r="BB152" s="166"/>
      <c r="BC152" s="166"/>
      <c r="BD152" s="166"/>
      <c r="BE152" s="166"/>
      <c r="BF152" s="166"/>
      <c r="BG152" s="166"/>
    </row>
    <row r="153" spans="1:59" x14ac:dyDescent="0.3">
      <c r="A153" s="149" t="s">
        <v>148</v>
      </c>
      <c r="B153" s="150" t="s">
        <v>79</v>
      </c>
      <c r="C153" s="151" t="s">
        <v>80</v>
      </c>
      <c r="D153" s="152"/>
      <c r="E153" s="153"/>
      <c r="F153" s="154"/>
      <c r="G153" s="154">
        <f>SUMIF(AF154:AF161,"&lt;&gt;NOR",G154:G161)</f>
        <v>21032.14</v>
      </c>
      <c r="H153" s="154"/>
      <c r="I153" s="154">
        <f>SUM(I154:I161)</f>
        <v>13708.2</v>
      </c>
      <c r="J153" s="154"/>
      <c r="K153" s="154">
        <f>SUM(K154:K161)</f>
        <v>29580.739999999998</v>
      </c>
      <c r="L153" s="154"/>
      <c r="M153" s="154">
        <f>SUM(M154:M161)</f>
        <v>25448.8894</v>
      </c>
      <c r="N153" s="154"/>
      <c r="O153" s="154">
        <f>SUM(O154:O161)</f>
        <v>1.58</v>
      </c>
      <c r="P153" s="154"/>
      <c r="Q153" s="154">
        <f>SUM(Q154:Q161)</f>
        <v>0</v>
      </c>
      <c r="R153" s="154"/>
      <c r="S153" s="155"/>
      <c r="T153" s="156"/>
      <c r="U153" s="156">
        <f>SUM(U154:U161)</f>
        <v>62.730000000000004</v>
      </c>
      <c r="V153" s="156"/>
      <c r="W153" s="156"/>
      <c r="AF153" t="s">
        <v>149</v>
      </c>
    </row>
    <row r="154" spans="1:59" ht="22.5" outlineLevel="1" x14ac:dyDescent="0.3">
      <c r="A154" s="157">
        <v>50</v>
      </c>
      <c r="B154" s="158" t="s">
        <v>388</v>
      </c>
      <c r="C154" s="159" t="s">
        <v>389</v>
      </c>
      <c r="D154" s="160" t="s">
        <v>165</v>
      </c>
      <c r="E154" s="161">
        <v>148.50620000000001</v>
      </c>
      <c r="F154" s="162">
        <v>102.6</v>
      </c>
      <c r="G154" s="163">
        <f>ROUND(E154*F154,2)</f>
        <v>15236.74</v>
      </c>
      <c r="H154" s="162">
        <v>2.99</v>
      </c>
      <c r="I154" s="163">
        <f>ROUND(E154*H154,2)</f>
        <v>444.03</v>
      </c>
      <c r="J154" s="162">
        <v>149.01</v>
      </c>
      <c r="K154" s="163">
        <f>ROUND(E154*J154,2)</f>
        <v>22128.91</v>
      </c>
      <c r="L154" s="163">
        <v>21</v>
      </c>
      <c r="M154" s="163">
        <f>G154*(1+L154/100)</f>
        <v>18436.455399999999</v>
      </c>
      <c r="N154" s="163">
        <v>2.5100000000000001E-3</v>
      </c>
      <c r="O154" s="163">
        <f>ROUND(E154*N154,2)</f>
        <v>0.37</v>
      </c>
      <c r="P154" s="163">
        <v>0</v>
      </c>
      <c r="Q154" s="163">
        <f>ROUND(E154*P154,2)</f>
        <v>0</v>
      </c>
      <c r="R154" s="163" t="s">
        <v>277</v>
      </c>
      <c r="S154" s="164" t="s">
        <v>154</v>
      </c>
      <c r="T154" s="165">
        <v>0.30099999999999999</v>
      </c>
      <c r="U154" s="165">
        <f>ROUND(E154*T154,2)</f>
        <v>44.7</v>
      </c>
      <c r="V154" s="165"/>
      <c r="W154" s="165" t="s">
        <v>155</v>
      </c>
      <c r="X154" s="166"/>
      <c r="Y154" s="166"/>
      <c r="Z154" s="166"/>
      <c r="AA154" s="166"/>
      <c r="AB154" s="166"/>
      <c r="AC154" s="166"/>
      <c r="AD154" s="166"/>
      <c r="AE154" s="166"/>
      <c r="AF154" s="166" t="s">
        <v>156</v>
      </c>
      <c r="AG154" s="166"/>
      <c r="AH154" s="166"/>
      <c r="AI154" s="166"/>
      <c r="AJ154" s="166"/>
      <c r="AK154" s="166"/>
      <c r="AL154" s="166"/>
      <c r="AM154" s="166"/>
      <c r="AN154" s="166"/>
      <c r="AO154" s="166"/>
      <c r="AP154" s="166"/>
      <c r="AQ154" s="166"/>
      <c r="AR154" s="166"/>
      <c r="AS154" s="166"/>
      <c r="AT154" s="166"/>
      <c r="AU154" s="166"/>
      <c r="AV154" s="166"/>
      <c r="AW154" s="166"/>
      <c r="AX154" s="166"/>
      <c r="AY154" s="166"/>
      <c r="AZ154" s="166"/>
      <c r="BA154" s="166"/>
      <c r="BB154" s="166"/>
      <c r="BC154" s="166"/>
      <c r="BD154" s="166"/>
      <c r="BE154" s="166"/>
      <c r="BF154" s="166"/>
      <c r="BG154" s="166"/>
    </row>
    <row r="155" spans="1:59" ht="22.5" outlineLevel="1" x14ac:dyDescent="0.3">
      <c r="A155" s="167"/>
      <c r="B155" s="168"/>
      <c r="C155" s="169" t="s">
        <v>390</v>
      </c>
      <c r="D155" s="169"/>
      <c r="E155" s="169"/>
      <c r="F155" s="169"/>
      <c r="G155" s="169"/>
      <c r="H155" s="165"/>
      <c r="I155" s="165"/>
      <c r="J155" s="165"/>
      <c r="K155" s="165"/>
      <c r="L155" s="165"/>
      <c r="M155" s="165"/>
      <c r="N155" s="165"/>
      <c r="O155" s="165"/>
      <c r="P155" s="165"/>
      <c r="Q155" s="165"/>
      <c r="R155" s="165"/>
      <c r="S155" s="165"/>
      <c r="T155" s="165"/>
      <c r="U155" s="165"/>
      <c r="V155" s="165"/>
      <c r="W155" s="165"/>
      <c r="X155" s="166"/>
      <c r="Y155" s="166"/>
      <c r="Z155" s="166"/>
      <c r="AA155" s="166"/>
      <c r="AB155" s="166"/>
      <c r="AC155" s="166"/>
      <c r="AD155" s="166"/>
      <c r="AE155" s="166"/>
      <c r="AF155" s="166" t="s">
        <v>158</v>
      </c>
      <c r="AG155" s="166"/>
      <c r="AH155" s="166"/>
      <c r="AI155" s="166"/>
      <c r="AJ155" s="166"/>
      <c r="AK155" s="166"/>
      <c r="AL155" s="166"/>
      <c r="AM155" s="166"/>
      <c r="AN155" s="166"/>
      <c r="AO155" s="166"/>
      <c r="AP155" s="166"/>
      <c r="AQ155" s="166"/>
      <c r="AR155" s="166"/>
      <c r="AS155" s="166"/>
      <c r="AT155" s="166"/>
      <c r="AU155" s="166"/>
      <c r="AV155" s="166"/>
      <c r="AW155" s="166"/>
      <c r="AX155" s="166"/>
      <c r="AY155" s="166"/>
      <c r="AZ155" s="166"/>
      <c r="BA155" s="166"/>
      <c r="BB155" s="166"/>
      <c r="BC155" s="166"/>
      <c r="BD155" s="166"/>
      <c r="BE155" s="166"/>
      <c r="BF155" s="166"/>
      <c r="BG155" s="166"/>
    </row>
    <row r="156" spans="1:59" ht="33.75" outlineLevel="1" x14ac:dyDescent="0.3">
      <c r="A156" s="167"/>
      <c r="B156" s="168"/>
      <c r="C156" s="170" t="s">
        <v>391</v>
      </c>
      <c r="D156" s="171"/>
      <c r="E156" s="172">
        <v>24.7502</v>
      </c>
      <c r="F156" s="165"/>
      <c r="G156" s="165"/>
      <c r="H156" s="165"/>
      <c r="I156" s="165"/>
      <c r="J156" s="165"/>
      <c r="K156" s="165"/>
      <c r="L156" s="165"/>
      <c r="M156" s="165"/>
      <c r="N156" s="165"/>
      <c r="O156" s="165"/>
      <c r="P156" s="165"/>
      <c r="Q156" s="165"/>
      <c r="R156" s="165"/>
      <c r="S156" s="165"/>
      <c r="T156" s="165"/>
      <c r="U156" s="165"/>
      <c r="V156" s="165"/>
      <c r="W156" s="165"/>
      <c r="X156" s="166"/>
      <c r="Y156" s="166"/>
      <c r="Z156" s="166"/>
      <c r="AA156" s="166"/>
      <c r="AB156" s="166"/>
      <c r="AC156" s="166"/>
      <c r="AD156" s="166"/>
      <c r="AE156" s="166"/>
      <c r="AF156" s="166" t="s">
        <v>160</v>
      </c>
      <c r="AG156" s="166">
        <v>0</v>
      </c>
      <c r="AH156" s="166"/>
      <c r="AI156" s="166"/>
      <c r="AJ156" s="166"/>
      <c r="AK156" s="166"/>
      <c r="AL156" s="166"/>
      <c r="AM156" s="166"/>
      <c r="AN156" s="166"/>
      <c r="AO156" s="166"/>
      <c r="AP156" s="166"/>
      <c r="AQ156" s="166"/>
      <c r="AR156" s="166"/>
      <c r="AS156" s="166"/>
      <c r="AT156" s="166"/>
      <c r="AU156" s="166"/>
      <c r="AV156" s="166"/>
      <c r="AW156" s="166"/>
      <c r="AX156" s="166"/>
      <c r="AY156" s="166"/>
      <c r="AZ156" s="166"/>
      <c r="BA156" s="166"/>
      <c r="BB156" s="166"/>
      <c r="BC156" s="166"/>
      <c r="BD156" s="166"/>
      <c r="BE156" s="166"/>
      <c r="BF156" s="166"/>
      <c r="BG156" s="166"/>
    </row>
    <row r="157" spans="1:59" outlineLevel="1" x14ac:dyDescent="0.3">
      <c r="A157" s="167"/>
      <c r="B157" s="168"/>
      <c r="C157" s="170" t="s">
        <v>392</v>
      </c>
      <c r="D157" s="171"/>
      <c r="E157" s="172">
        <v>36.42</v>
      </c>
      <c r="F157" s="165"/>
      <c r="G157" s="165"/>
      <c r="H157" s="165"/>
      <c r="I157" s="165"/>
      <c r="J157" s="165"/>
      <c r="K157" s="165"/>
      <c r="L157" s="165"/>
      <c r="M157" s="165"/>
      <c r="N157" s="165"/>
      <c r="O157" s="165"/>
      <c r="P157" s="165"/>
      <c r="Q157" s="165"/>
      <c r="R157" s="165"/>
      <c r="S157" s="165"/>
      <c r="T157" s="165"/>
      <c r="U157" s="165"/>
      <c r="V157" s="165"/>
      <c r="W157" s="165"/>
      <c r="X157" s="166"/>
      <c r="Y157" s="166"/>
      <c r="Z157" s="166"/>
      <c r="AA157" s="166"/>
      <c r="AB157" s="166"/>
      <c r="AC157" s="166"/>
      <c r="AD157" s="166"/>
      <c r="AE157" s="166"/>
      <c r="AF157" s="166" t="s">
        <v>160</v>
      </c>
      <c r="AG157" s="166">
        <v>0</v>
      </c>
      <c r="AH157" s="166"/>
      <c r="AI157" s="166"/>
      <c r="AJ157" s="166"/>
      <c r="AK157" s="166"/>
      <c r="AL157" s="166"/>
      <c r="AM157" s="166"/>
      <c r="AN157" s="166"/>
      <c r="AO157" s="166"/>
      <c r="AP157" s="166"/>
      <c r="AQ157" s="166"/>
      <c r="AR157" s="166"/>
      <c r="AS157" s="166"/>
      <c r="AT157" s="166"/>
      <c r="AU157" s="166"/>
      <c r="AV157" s="166"/>
      <c r="AW157" s="166"/>
      <c r="AX157" s="166"/>
      <c r="AY157" s="166"/>
      <c r="AZ157" s="166"/>
      <c r="BA157" s="166"/>
      <c r="BB157" s="166"/>
      <c r="BC157" s="166"/>
      <c r="BD157" s="166"/>
      <c r="BE157" s="166"/>
      <c r="BF157" s="166"/>
      <c r="BG157" s="166"/>
    </row>
    <row r="158" spans="1:59" outlineLevel="1" x14ac:dyDescent="0.3">
      <c r="A158" s="167"/>
      <c r="B158" s="168"/>
      <c r="C158" s="170" t="s">
        <v>393</v>
      </c>
      <c r="D158" s="171"/>
      <c r="E158" s="172">
        <v>87.335999999999999</v>
      </c>
      <c r="F158" s="165"/>
      <c r="G158" s="165"/>
      <c r="H158" s="165"/>
      <c r="I158" s="165"/>
      <c r="J158" s="165"/>
      <c r="K158" s="165"/>
      <c r="L158" s="165"/>
      <c r="M158" s="165"/>
      <c r="N158" s="165"/>
      <c r="O158" s="165"/>
      <c r="P158" s="165"/>
      <c r="Q158" s="165"/>
      <c r="R158" s="165"/>
      <c r="S158" s="165"/>
      <c r="T158" s="165"/>
      <c r="U158" s="165"/>
      <c r="V158" s="165"/>
      <c r="W158" s="165"/>
      <c r="X158" s="166"/>
      <c r="Y158" s="166"/>
      <c r="Z158" s="166"/>
      <c r="AA158" s="166"/>
      <c r="AB158" s="166"/>
      <c r="AC158" s="166"/>
      <c r="AD158" s="166"/>
      <c r="AE158" s="166"/>
      <c r="AF158" s="166" t="s">
        <v>160</v>
      </c>
      <c r="AG158" s="166">
        <v>0</v>
      </c>
      <c r="AH158" s="166"/>
      <c r="AI158" s="166"/>
      <c r="AJ158" s="166"/>
      <c r="AK158" s="166"/>
      <c r="AL158" s="166"/>
      <c r="AM158" s="166"/>
      <c r="AN158" s="166"/>
      <c r="AO158" s="166"/>
      <c r="AP158" s="166"/>
      <c r="AQ158" s="166"/>
      <c r="AR158" s="166"/>
      <c r="AS158" s="166"/>
      <c r="AT158" s="166"/>
      <c r="AU158" s="166"/>
      <c r="AV158" s="166"/>
      <c r="AW158" s="166"/>
      <c r="AX158" s="166"/>
      <c r="AY158" s="166"/>
      <c r="AZ158" s="166"/>
      <c r="BA158" s="166"/>
      <c r="BB158" s="166"/>
      <c r="BC158" s="166"/>
      <c r="BD158" s="166"/>
      <c r="BE158" s="166"/>
      <c r="BF158" s="166"/>
      <c r="BG158" s="166"/>
    </row>
    <row r="159" spans="1:59" ht="45" outlineLevel="1" x14ac:dyDescent="0.3">
      <c r="A159" s="157">
        <v>51</v>
      </c>
      <c r="B159" s="158" t="s">
        <v>394</v>
      </c>
      <c r="C159" s="159" t="s">
        <v>395</v>
      </c>
      <c r="D159" s="160" t="s">
        <v>323</v>
      </c>
      <c r="E159" s="161">
        <v>42.363999999999997</v>
      </c>
      <c r="F159" s="162">
        <v>136.80000000000001</v>
      </c>
      <c r="G159" s="163">
        <f>ROUND(E159*F159,2)</f>
        <v>5795.4</v>
      </c>
      <c r="H159" s="162">
        <v>313.10000000000002</v>
      </c>
      <c r="I159" s="163">
        <f>ROUND(E159*H159,2)</f>
        <v>13264.17</v>
      </c>
      <c r="J159" s="162">
        <v>175.9</v>
      </c>
      <c r="K159" s="163">
        <f>ROUND(E159*J159,2)</f>
        <v>7451.83</v>
      </c>
      <c r="L159" s="163">
        <v>21</v>
      </c>
      <c r="M159" s="163">
        <f>G159*(1+L159/100)</f>
        <v>7012.4339999999993</v>
      </c>
      <c r="N159" s="163">
        <v>2.8670000000000001E-2</v>
      </c>
      <c r="O159" s="163">
        <f>ROUND(E159*N159,2)</f>
        <v>1.21</v>
      </c>
      <c r="P159" s="163">
        <v>0</v>
      </c>
      <c r="Q159" s="163">
        <f>ROUND(E159*P159,2)</f>
        <v>0</v>
      </c>
      <c r="R159" s="163" t="s">
        <v>396</v>
      </c>
      <c r="S159" s="164" t="s">
        <v>154</v>
      </c>
      <c r="T159" s="165">
        <v>0.42549999999999999</v>
      </c>
      <c r="U159" s="165">
        <f>ROUND(E159*T159,2)</f>
        <v>18.03</v>
      </c>
      <c r="V159" s="165"/>
      <c r="W159" s="165" t="s">
        <v>155</v>
      </c>
      <c r="X159" s="166"/>
      <c r="Y159" s="166"/>
      <c r="Z159" s="166"/>
      <c r="AA159" s="166"/>
      <c r="AB159" s="166"/>
      <c r="AC159" s="166"/>
      <c r="AD159" s="166"/>
      <c r="AE159" s="166"/>
      <c r="AF159" s="166" t="s">
        <v>156</v>
      </c>
      <c r="AG159" s="166"/>
      <c r="AH159" s="166"/>
      <c r="AI159" s="166"/>
      <c r="AJ159" s="166"/>
      <c r="AK159" s="166"/>
      <c r="AL159" s="166"/>
      <c r="AM159" s="166"/>
      <c r="AN159" s="166"/>
      <c r="AO159" s="166"/>
      <c r="AP159" s="166"/>
      <c r="AQ159" s="166"/>
      <c r="AR159" s="166"/>
      <c r="AS159" s="166"/>
      <c r="AT159" s="166"/>
      <c r="AU159" s="166"/>
      <c r="AV159" s="166"/>
      <c r="AW159" s="166"/>
      <c r="AX159" s="166"/>
      <c r="AY159" s="166"/>
      <c r="AZ159" s="166"/>
      <c r="BA159" s="166"/>
      <c r="BB159" s="166"/>
      <c r="BC159" s="166"/>
      <c r="BD159" s="166"/>
      <c r="BE159" s="166"/>
      <c r="BF159" s="166"/>
      <c r="BG159" s="166"/>
    </row>
    <row r="160" spans="1:59" ht="33.75" outlineLevel="1" x14ac:dyDescent="0.3">
      <c r="A160" s="167"/>
      <c r="B160" s="168"/>
      <c r="C160" s="170" t="s">
        <v>397</v>
      </c>
      <c r="D160" s="171"/>
      <c r="E160" s="172">
        <v>30.996410000000001</v>
      </c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  <c r="P160" s="165"/>
      <c r="Q160" s="165"/>
      <c r="R160" s="165"/>
      <c r="S160" s="165"/>
      <c r="T160" s="165"/>
      <c r="U160" s="165"/>
      <c r="V160" s="165"/>
      <c r="W160" s="165"/>
      <c r="X160" s="166"/>
      <c r="Y160" s="166"/>
      <c r="Z160" s="166"/>
      <c r="AA160" s="166"/>
      <c r="AB160" s="166"/>
      <c r="AC160" s="166"/>
      <c r="AD160" s="166"/>
      <c r="AE160" s="166"/>
      <c r="AF160" s="166" t="s">
        <v>160</v>
      </c>
      <c r="AG160" s="166">
        <v>0</v>
      </c>
      <c r="AH160" s="166"/>
      <c r="AI160" s="166"/>
      <c r="AJ160" s="166"/>
      <c r="AK160" s="166"/>
      <c r="AL160" s="166"/>
      <c r="AM160" s="166"/>
      <c r="AN160" s="166"/>
      <c r="AO160" s="166"/>
      <c r="AP160" s="166"/>
      <c r="AQ160" s="166"/>
      <c r="AR160" s="166"/>
      <c r="AS160" s="166"/>
      <c r="AT160" s="166"/>
      <c r="AU160" s="166"/>
      <c r="AV160" s="166"/>
      <c r="AW160" s="166"/>
      <c r="AX160" s="166"/>
      <c r="AY160" s="166"/>
      <c r="AZ160" s="166"/>
      <c r="BA160" s="166"/>
      <c r="BB160" s="166"/>
      <c r="BC160" s="166"/>
      <c r="BD160" s="166"/>
      <c r="BE160" s="166"/>
      <c r="BF160" s="166"/>
      <c r="BG160" s="166"/>
    </row>
    <row r="161" spans="1:59" outlineLevel="1" x14ac:dyDescent="0.3">
      <c r="A161" s="167"/>
      <c r="B161" s="168"/>
      <c r="C161" s="170" t="s">
        <v>398</v>
      </c>
      <c r="D161" s="171"/>
      <c r="E161" s="172">
        <v>11.367599999999999</v>
      </c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  <c r="P161" s="165"/>
      <c r="Q161" s="165"/>
      <c r="R161" s="165"/>
      <c r="S161" s="165"/>
      <c r="T161" s="165"/>
      <c r="U161" s="165"/>
      <c r="V161" s="165"/>
      <c r="W161" s="165"/>
      <c r="X161" s="166"/>
      <c r="Y161" s="166"/>
      <c r="Z161" s="166"/>
      <c r="AA161" s="166"/>
      <c r="AB161" s="166"/>
      <c r="AC161" s="166"/>
      <c r="AD161" s="166"/>
      <c r="AE161" s="166"/>
      <c r="AF161" s="166" t="s">
        <v>160</v>
      </c>
      <c r="AG161" s="166">
        <v>0</v>
      </c>
      <c r="AH161" s="166"/>
      <c r="AI161" s="166"/>
      <c r="AJ161" s="166"/>
      <c r="AK161" s="166"/>
      <c r="AL161" s="166"/>
      <c r="AM161" s="166"/>
      <c r="AN161" s="166"/>
      <c r="AO161" s="166"/>
      <c r="AP161" s="166"/>
      <c r="AQ161" s="166"/>
      <c r="AR161" s="166"/>
      <c r="AS161" s="166"/>
      <c r="AT161" s="166"/>
      <c r="AU161" s="166"/>
      <c r="AV161" s="166"/>
      <c r="AW161" s="166"/>
      <c r="AX161" s="166"/>
      <c r="AY161" s="166"/>
      <c r="AZ161" s="166"/>
      <c r="BA161" s="166"/>
      <c r="BB161" s="166"/>
      <c r="BC161" s="166"/>
      <c r="BD161" s="166"/>
      <c r="BE161" s="166"/>
      <c r="BF161" s="166"/>
      <c r="BG161" s="166"/>
    </row>
    <row r="162" spans="1:59" x14ac:dyDescent="0.3">
      <c r="A162" s="149" t="s">
        <v>148</v>
      </c>
      <c r="B162" s="150" t="s">
        <v>81</v>
      </c>
      <c r="C162" s="151" t="s">
        <v>82</v>
      </c>
      <c r="D162" s="152"/>
      <c r="E162" s="153"/>
      <c r="F162" s="154"/>
      <c r="G162" s="154">
        <f>SUMIF(AF163:AF177,"&lt;&gt;NOR",G163:G177)</f>
        <v>10271.970000000001</v>
      </c>
      <c r="H162" s="154"/>
      <c r="I162" s="154">
        <f>SUM(I163:I177)</f>
        <v>7029.24</v>
      </c>
      <c r="J162" s="154"/>
      <c r="K162" s="154">
        <f>SUM(K163:K177)</f>
        <v>3614.46</v>
      </c>
      <c r="L162" s="154"/>
      <c r="M162" s="154">
        <f>SUM(M163:M177)</f>
        <v>12429.083699999997</v>
      </c>
      <c r="N162" s="154"/>
      <c r="O162" s="154">
        <f>SUM(O163:O177)</f>
        <v>7.0699999999999994</v>
      </c>
      <c r="P162" s="154"/>
      <c r="Q162" s="154">
        <f>SUM(Q163:Q177)</f>
        <v>0</v>
      </c>
      <c r="R162" s="154"/>
      <c r="S162" s="155"/>
      <c r="T162" s="156"/>
      <c r="U162" s="156">
        <f>SUM(U163:U177)</f>
        <v>9.43</v>
      </c>
      <c r="V162" s="156"/>
      <c r="W162" s="156"/>
      <c r="AF162" t="s">
        <v>149</v>
      </c>
    </row>
    <row r="163" spans="1:59" outlineLevel="1" x14ac:dyDescent="0.3">
      <c r="A163" s="157">
        <v>52</v>
      </c>
      <c r="B163" s="158" t="s">
        <v>399</v>
      </c>
      <c r="C163" s="159" t="s">
        <v>400</v>
      </c>
      <c r="D163" s="160" t="s">
        <v>165</v>
      </c>
      <c r="E163" s="161">
        <v>45</v>
      </c>
      <c r="F163" s="162">
        <v>28.5</v>
      </c>
      <c r="G163" s="163">
        <f>ROUND(E163*F163,2)</f>
        <v>1282.5</v>
      </c>
      <c r="H163" s="162">
        <v>3.12</v>
      </c>
      <c r="I163" s="163">
        <f>ROUND(E163*H163,2)</f>
        <v>140.4</v>
      </c>
      <c r="J163" s="162">
        <v>30.98</v>
      </c>
      <c r="K163" s="163">
        <f>ROUND(E163*J163,2)</f>
        <v>1394.1</v>
      </c>
      <c r="L163" s="163">
        <v>21</v>
      </c>
      <c r="M163" s="163">
        <f>G163*(1+L163/100)</f>
        <v>1551.825</v>
      </c>
      <c r="N163" s="163">
        <v>1.8000000000000001E-4</v>
      </c>
      <c r="O163" s="163">
        <f>ROUND(E163*N163,2)</f>
        <v>0.01</v>
      </c>
      <c r="P163" s="163">
        <v>0</v>
      </c>
      <c r="Q163" s="163">
        <f>ROUND(E163*P163,2)</f>
        <v>0</v>
      </c>
      <c r="R163" s="163" t="s">
        <v>290</v>
      </c>
      <c r="S163" s="164" t="s">
        <v>154</v>
      </c>
      <c r="T163" s="165">
        <v>7.4999999999999997E-2</v>
      </c>
      <c r="U163" s="165">
        <f>ROUND(E163*T163,2)</f>
        <v>3.38</v>
      </c>
      <c r="V163" s="165"/>
      <c r="W163" s="165" t="s">
        <v>155</v>
      </c>
      <c r="X163" s="166"/>
      <c r="Y163" s="166"/>
      <c r="Z163" s="166"/>
      <c r="AA163" s="166"/>
      <c r="AB163" s="166"/>
      <c r="AC163" s="166"/>
      <c r="AD163" s="166"/>
      <c r="AE163" s="166"/>
      <c r="AF163" s="166" t="s">
        <v>156</v>
      </c>
      <c r="AG163" s="166"/>
      <c r="AH163" s="166"/>
      <c r="AI163" s="166"/>
      <c r="AJ163" s="166"/>
      <c r="AK163" s="166"/>
      <c r="AL163" s="166"/>
      <c r="AM163" s="166"/>
      <c r="AN163" s="166"/>
      <c r="AO163" s="166"/>
      <c r="AP163" s="166"/>
      <c r="AQ163" s="166"/>
      <c r="AR163" s="166"/>
      <c r="AS163" s="166"/>
      <c r="AT163" s="166"/>
      <c r="AU163" s="166"/>
      <c r="AV163" s="166"/>
      <c r="AW163" s="166"/>
      <c r="AX163" s="166"/>
      <c r="AY163" s="166"/>
      <c r="AZ163" s="166"/>
      <c r="BA163" s="166"/>
      <c r="BB163" s="166"/>
      <c r="BC163" s="166"/>
      <c r="BD163" s="166"/>
      <c r="BE163" s="166"/>
      <c r="BF163" s="166"/>
      <c r="BG163" s="166"/>
    </row>
    <row r="164" spans="1:59" outlineLevel="1" x14ac:dyDescent="0.3">
      <c r="A164" s="167"/>
      <c r="B164" s="168"/>
      <c r="C164" s="169" t="s">
        <v>401</v>
      </c>
      <c r="D164" s="169"/>
      <c r="E164" s="169"/>
      <c r="F164" s="169"/>
      <c r="G164" s="169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65"/>
      <c r="U164" s="165"/>
      <c r="V164" s="165"/>
      <c r="W164" s="165"/>
      <c r="X164" s="166"/>
      <c r="Y164" s="166"/>
      <c r="Z164" s="166"/>
      <c r="AA164" s="166"/>
      <c r="AB164" s="166"/>
      <c r="AC164" s="166"/>
      <c r="AD164" s="166"/>
      <c r="AE164" s="166"/>
      <c r="AF164" s="166" t="s">
        <v>158</v>
      </c>
      <c r="AG164" s="166"/>
      <c r="AH164" s="166"/>
      <c r="AI164" s="166"/>
      <c r="AJ164" s="166"/>
      <c r="AK164" s="166"/>
      <c r="AL164" s="166"/>
      <c r="AM164" s="166"/>
      <c r="AN164" s="166"/>
      <c r="AO164" s="166"/>
      <c r="AP164" s="166"/>
      <c r="AQ164" s="166"/>
      <c r="AR164" s="166"/>
      <c r="AS164" s="166"/>
      <c r="AT164" s="166"/>
      <c r="AU164" s="166"/>
      <c r="AV164" s="166"/>
      <c r="AW164" s="166"/>
      <c r="AX164" s="166"/>
      <c r="AY164" s="166"/>
      <c r="AZ164" s="166"/>
      <c r="BA164" s="166"/>
      <c r="BB164" s="166"/>
      <c r="BC164" s="166"/>
      <c r="BD164" s="166"/>
      <c r="BE164" s="166"/>
      <c r="BF164" s="166"/>
      <c r="BG164" s="166"/>
    </row>
    <row r="165" spans="1:59" outlineLevel="1" x14ac:dyDescent="0.3">
      <c r="A165" s="167"/>
      <c r="B165" s="168"/>
      <c r="C165" s="170" t="s">
        <v>402</v>
      </c>
      <c r="D165" s="171"/>
      <c r="E165" s="172">
        <v>45</v>
      </c>
      <c r="F165" s="165"/>
      <c r="G165" s="165"/>
      <c r="H165" s="165"/>
      <c r="I165" s="165"/>
      <c r="J165" s="165"/>
      <c r="K165" s="165"/>
      <c r="L165" s="165"/>
      <c r="M165" s="165"/>
      <c r="N165" s="165"/>
      <c r="O165" s="165"/>
      <c r="P165" s="165"/>
      <c r="Q165" s="165"/>
      <c r="R165" s="165"/>
      <c r="S165" s="165"/>
      <c r="T165" s="165"/>
      <c r="U165" s="165"/>
      <c r="V165" s="165"/>
      <c r="W165" s="165"/>
      <c r="X165" s="166"/>
      <c r="Y165" s="166"/>
      <c r="Z165" s="166"/>
      <c r="AA165" s="166"/>
      <c r="AB165" s="166"/>
      <c r="AC165" s="166"/>
      <c r="AD165" s="166"/>
      <c r="AE165" s="166"/>
      <c r="AF165" s="166" t="s">
        <v>160</v>
      </c>
      <c r="AG165" s="166">
        <v>0</v>
      </c>
      <c r="AH165" s="166"/>
      <c r="AI165" s="166"/>
      <c r="AJ165" s="166"/>
      <c r="AK165" s="166"/>
      <c r="AL165" s="166"/>
      <c r="AM165" s="166"/>
      <c r="AN165" s="166"/>
      <c r="AO165" s="166"/>
      <c r="AP165" s="166"/>
      <c r="AQ165" s="166"/>
      <c r="AR165" s="166"/>
      <c r="AS165" s="166"/>
      <c r="AT165" s="166"/>
      <c r="AU165" s="166"/>
      <c r="AV165" s="166"/>
      <c r="AW165" s="166"/>
      <c r="AX165" s="166"/>
      <c r="AY165" s="166"/>
      <c r="AZ165" s="166"/>
      <c r="BA165" s="166"/>
      <c r="BB165" s="166"/>
      <c r="BC165" s="166"/>
      <c r="BD165" s="166"/>
      <c r="BE165" s="166"/>
      <c r="BF165" s="166"/>
      <c r="BG165" s="166"/>
    </row>
    <row r="166" spans="1:59" outlineLevel="1" x14ac:dyDescent="0.3">
      <c r="A166" s="157">
        <v>53</v>
      </c>
      <c r="B166" s="158" t="s">
        <v>403</v>
      </c>
      <c r="C166" s="159" t="s">
        <v>404</v>
      </c>
      <c r="D166" s="160" t="s">
        <v>152</v>
      </c>
      <c r="E166" s="161">
        <v>0.5625</v>
      </c>
      <c r="F166" s="162">
        <v>2964</v>
      </c>
      <c r="G166" s="163">
        <f>ROUND(E166*F166,2)</f>
        <v>1667.25</v>
      </c>
      <c r="H166" s="162">
        <v>1980.97</v>
      </c>
      <c r="I166" s="163">
        <f>ROUND(E166*H166,2)</f>
        <v>1114.3</v>
      </c>
      <c r="J166" s="162">
        <v>699.03</v>
      </c>
      <c r="K166" s="163">
        <f>ROUND(E166*J166,2)</f>
        <v>393.2</v>
      </c>
      <c r="L166" s="163">
        <v>21</v>
      </c>
      <c r="M166" s="163">
        <f>G166*(1+L166/100)</f>
        <v>2017.3724999999999</v>
      </c>
      <c r="N166" s="163">
        <v>2.5249999999999999</v>
      </c>
      <c r="O166" s="163">
        <f>ROUND(E166*N166,2)</f>
        <v>1.42</v>
      </c>
      <c r="P166" s="163">
        <v>0</v>
      </c>
      <c r="Q166" s="163">
        <f>ROUND(E166*P166,2)</f>
        <v>0</v>
      </c>
      <c r="R166" s="163" t="s">
        <v>290</v>
      </c>
      <c r="S166" s="164" t="s">
        <v>154</v>
      </c>
      <c r="T166" s="165">
        <v>1.89</v>
      </c>
      <c r="U166" s="165">
        <f>ROUND(E166*T166,2)</f>
        <v>1.06</v>
      </c>
      <c r="V166" s="165"/>
      <c r="W166" s="165" t="s">
        <v>155</v>
      </c>
      <c r="X166" s="166"/>
      <c r="Y166" s="166"/>
      <c r="Z166" s="166"/>
      <c r="AA166" s="166"/>
      <c r="AB166" s="166"/>
      <c r="AC166" s="166"/>
      <c r="AD166" s="166"/>
      <c r="AE166" s="166"/>
      <c r="AF166" s="166" t="s">
        <v>156</v>
      </c>
      <c r="AG166" s="166"/>
      <c r="AH166" s="166"/>
      <c r="AI166" s="166"/>
      <c r="AJ166" s="166"/>
      <c r="AK166" s="166"/>
      <c r="AL166" s="166"/>
      <c r="AM166" s="166"/>
      <c r="AN166" s="166"/>
      <c r="AO166" s="166"/>
      <c r="AP166" s="166"/>
      <c r="AQ166" s="166"/>
      <c r="AR166" s="166"/>
      <c r="AS166" s="166"/>
      <c r="AT166" s="166"/>
      <c r="AU166" s="166"/>
      <c r="AV166" s="166"/>
      <c r="AW166" s="166"/>
      <c r="AX166" s="166"/>
      <c r="AY166" s="166"/>
      <c r="AZ166" s="166"/>
      <c r="BA166" s="166"/>
      <c r="BB166" s="166"/>
      <c r="BC166" s="166"/>
      <c r="BD166" s="166"/>
      <c r="BE166" s="166"/>
      <c r="BF166" s="166"/>
      <c r="BG166" s="166"/>
    </row>
    <row r="167" spans="1:59" outlineLevel="1" x14ac:dyDescent="0.3">
      <c r="A167" s="167"/>
      <c r="B167" s="168"/>
      <c r="C167" s="174" t="s">
        <v>405</v>
      </c>
      <c r="D167" s="174"/>
      <c r="E167" s="174"/>
      <c r="F167" s="174"/>
      <c r="G167" s="174"/>
      <c r="H167" s="165"/>
      <c r="I167" s="165"/>
      <c r="J167" s="165"/>
      <c r="K167" s="165"/>
      <c r="L167" s="165"/>
      <c r="M167" s="165"/>
      <c r="N167" s="165"/>
      <c r="O167" s="165"/>
      <c r="P167" s="165"/>
      <c r="Q167" s="165"/>
      <c r="R167" s="165"/>
      <c r="S167" s="165"/>
      <c r="T167" s="165"/>
      <c r="U167" s="165"/>
      <c r="V167" s="165"/>
      <c r="W167" s="165"/>
      <c r="X167" s="166"/>
      <c r="Y167" s="166"/>
      <c r="Z167" s="166"/>
      <c r="AA167" s="166"/>
      <c r="AB167" s="166"/>
      <c r="AC167" s="166"/>
      <c r="AD167" s="166"/>
      <c r="AE167" s="166"/>
      <c r="AF167" s="166" t="s">
        <v>173</v>
      </c>
      <c r="AG167" s="166"/>
      <c r="AH167" s="166"/>
      <c r="AI167" s="166"/>
      <c r="AJ167" s="166"/>
      <c r="AK167" s="166"/>
      <c r="AL167" s="166"/>
      <c r="AM167" s="166"/>
      <c r="AN167" s="166"/>
      <c r="AO167" s="166"/>
      <c r="AP167" s="166"/>
      <c r="AQ167" s="166"/>
      <c r="AR167" s="166"/>
      <c r="AS167" s="166"/>
      <c r="AT167" s="166"/>
      <c r="AU167" s="166"/>
      <c r="AV167" s="166"/>
      <c r="AW167" s="166"/>
      <c r="AX167" s="166"/>
      <c r="AY167" s="166"/>
      <c r="AZ167" s="166"/>
      <c r="BA167" s="166"/>
      <c r="BB167" s="166"/>
      <c r="BC167" s="166"/>
      <c r="BD167" s="166"/>
      <c r="BE167" s="166"/>
      <c r="BF167" s="166"/>
      <c r="BG167" s="166"/>
    </row>
    <row r="168" spans="1:59" outlineLevel="1" x14ac:dyDescent="0.3">
      <c r="A168" s="167"/>
      <c r="B168" s="168"/>
      <c r="C168" s="170" t="s">
        <v>406</v>
      </c>
      <c r="D168" s="171"/>
      <c r="E168" s="172">
        <v>0.5625</v>
      </c>
      <c r="F168" s="165"/>
      <c r="G168" s="165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65"/>
      <c r="U168" s="165"/>
      <c r="V168" s="165"/>
      <c r="W168" s="165"/>
      <c r="X168" s="166"/>
      <c r="Y168" s="166"/>
      <c r="Z168" s="166"/>
      <c r="AA168" s="166"/>
      <c r="AB168" s="166"/>
      <c r="AC168" s="166"/>
      <c r="AD168" s="166"/>
      <c r="AE168" s="166"/>
      <c r="AF168" s="166" t="s">
        <v>160</v>
      </c>
      <c r="AG168" s="166">
        <v>0</v>
      </c>
      <c r="AH168" s="166"/>
      <c r="AI168" s="166"/>
      <c r="AJ168" s="166"/>
      <c r="AK168" s="166"/>
      <c r="AL168" s="166"/>
      <c r="AM168" s="166"/>
      <c r="AN168" s="166"/>
      <c r="AO168" s="166"/>
      <c r="AP168" s="166"/>
      <c r="AQ168" s="166"/>
      <c r="AR168" s="166"/>
      <c r="AS168" s="166"/>
      <c r="AT168" s="166"/>
      <c r="AU168" s="166"/>
      <c r="AV168" s="166"/>
      <c r="AW168" s="166"/>
      <c r="AX168" s="166"/>
      <c r="AY168" s="166"/>
      <c r="AZ168" s="166"/>
      <c r="BA168" s="166"/>
      <c r="BB168" s="166"/>
      <c r="BC168" s="166"/>
      <c r="BD168" s="166"/>
      <c r="BE168" s="166"/>
      <c r="BF168" s="166"/>
      <c r="BG168" s="166"/>
    </row>
    <row r="169" spans="1:59" outlineLevel="1" x14ac:dyDescent="0.3">
      <c r="A169" s="157">
        <v>54</v>
      </c>
      <c r="B169" s="158" t="s">
        <v>407</v>
      </c>
      <c r="C169" s="159" t="s">
        <v>408</v>
      </c>
      <c r="D169" s="160" t="s">
        <v>152</v>
      </c>
      <c r="E169" s="161">
        <v>3.375</v>
      </c>
      <c r="F169" s="162">
        <v>752.4</v>
      </c>
      <c r="G169" s="163">
        <f>ROUND(E169*F169,2)</f>
        <v>2539.35</v>
      </c>
      <c r="H169" s="162">
        <v>819.73</v>
      </c>
      <c r="I169" s="163">
        <f>ROUND(E169*H169,2)</f>
        <v>2766.59</v>
      </c>
      <c r="J169" s="162">
        <v>340.27</v>
      </c>
      <c r="K169" s="163">
        <f>ROUND(E169*J169,2)</f>
        <v>1148.4100000000001</v>
      </c>
      <c r="L169" s="163">
        <v>21</v>
      </c>
      <c r="M169" s="163">
        <f>G169*(1+L169/100)</f>
        <v>3072.6134999999999</v>
      </c>
      <c r="N169" s="163">
        <v>1.665</v>
      </c>
      <c r="O169" s="163">
        <f>ROUND(E169*N169,2)</f>
        <v>5.62</v>
      </c>
      <c r="P169" s="163">
        <v>0</v>
      </c>
      <c r="Q169" s="163">
        <f>ROUND(E169*P169,2)</f>
        <v>0</v>
      </c>
      <c r="R169" s="163" t="s">
        <v>290</v>
      </c>
      <c r="S169" s="164" t="s">
        <v>154</v>
      </c>
      <c r="T169" s="165">
        <v>0.92</v>
      </c>
      <c r="U169" s="165">
        <f>ROUND(E169*T169,2)</f>
        <v>3.11</v>
      </c>
      <c r="V169" s="165"/>
      <c r="W169" s="165" t="s">
        <v>155</v>
      </c>
      <c r="X169" s="166"/>
      <c r="Y169" s="166"/>
      <c r="Z169" s="166"/>
      <c r="AA169" s="166"/>
      <c r="AB169" s="166"/>
      <c r="AC169" s="166"/>
      <c r="AD169" s="166"/>
      <c r="AE169" s="166"/>
      <c r="AF169" s="166" t="s">
        <v>156</v>
      </c>
      <c r="AG169" s="166"/>
      <c r="AH169" s="166"/>
      <c r="AI169" s="166"/>
      <c r="AJ169" s="166"/>
      <c r="AK169" s="166"/>
      <c r="AL169" s="166"/>
      <c r="AM169" s="166"/>
      <c r="AN169" s="166"/>
      <c r="AO169" s="166"/>
      <c r="AP169" s="166"/>
      <c r="AQ169" s="166"/>
      <c r="AR169" s="166"/>
      <c r="AS169" s="166"/>
      <c r="AT169" s="166"/>
      <c r="AU169" s="166"/>
      <c r="AV169" s="166"/>
      <c r="AW169" s="166"/>
      <c r="AX169" s="166"/>
      <c r="AY169" s="166"/>
      <c r="AZ169" s="166"/>
      <c r="BA169" s="166"/>
      <c r="BB169" s="166"/>
      <c r="BC169" s="166"/>
      <c r="BD169" s="166"/>
      <c r="BE169" s="166"/>
      <c r="BF169" s="166"/>
      <c r="BG169" s="166"/>
    </row>
    <row r="170" spans="1:59" outlineLevel="1" x14ac:dyDescent="0.3">
      <c r="A170" s="167"/>
      <c r="B170" s="168"/>
      <c r="C170" s="169" t="s">
        <v>409</v>
      </c>
      <c r="D170" s="169"/>
      <c r="E170" s="169"/>
      <c r="F170" s="169"/>
      <c r="G170" s="169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65"/>
      <c r="U170" s="165"/>
      <c r="V170" s="165"/>
      <c r="W170" s="165"/>
      <c r="X170" s="166"/>
      <c r="Y170" s="166"/>
      <c r="Z170" s="166"/>
      <c r="AA170" s="166"/>
      <c r="AB170" s="166"/>
      <c r="AC170" s="166"/>
      <c r="AD170" s="166"/>
      <c r="AE170" s="166"/>
      <c r="AF170" s="166" t="s">
        <v>158</v>
      </c>
      <c r="AG170" s="166"/>
      <c r="AH170" s="166"/>
      <c r="AI170" s="166"/>
      <c r="AJ170" s="166"/>
      <c r="AK170" s="166"/>
      <c r="AL170" s="166"/>
      <c r="AM170" s="166"/>
      <c r="AN170" s="166"/>
      <c r="AO170" s="166"/>
      <c r="AP170" s="166"/>
      <c r="AQ170" s="166"/>
      <c r="AR170" s="166"/>
      <c r="AS170" s="166"/>
      <c r="AT170" s="166"/>
      <c r="AU170" s="166"/>
      <c r="AV170" s="166"/>
      <c r="AW170" s="166"/>
      <c r="AX170" s="166"/>
      <c r="AY170" s="166"/>
      <c r="AZ170" s="166"/>
      <c r="BA170" s="166"/>
      <c r="BB170" s="166"/>
      <c r="BC170" s="166"/>
      <c r="BD170" s="166"/>
      <c r="BE170" s="166"/>
      <c r="BF170" s="166"/>
      <c r="BG170" s="166"/>
    </row>
    <row r="171" spans="1:59" outlineLevel="1" x14ac:dyDescent="0.3">
      <c r="A171" s="167"/>
      <c r="B171" s="168"/>
      <c r="C171" s="170" t="s">
        <v>410</v>
      </c>
      <c r="D171" s="171"/>
      <c r="E171" s="172">
        <v>3.375</v>
      </c>
      <c r="F171" s="165"/>
      <c r="G171" s="165"/>
      <c r="H171" s="165"/>
      <c r="I171" s="165"/>
      <c r="J171" s="165"/>
      <c r="K171" s="165"/>
      <c r="L171" s="165"/>
      <c r="M171" s="165"/>
      <c r="N171" s="165"/>
      <c r="O171" s="165"/>
      <c r="P171" s="165"/>
      <c r="Q171" s="165"/>
      <c r="R171" s="165"/>
      <c r="S171" s="165"/>
      <c r="T171" s="165"/>
      <c r="U171" s="165"/>
      <c r="V171" s="165"/>
      <c r="W171" s="165"/>
      <c r="X171" s="166"/>
      <c r="Y171" s="166"/>
      <c r="Z171" s="166"/>
      <c r="AA171" s="166"/>
      <c r="AB171" s="166"/>
      <c r="AC171" s="166"/>
      <c r="AD171" s="166"/>
      <c r="AE171" s="166"/>
      <c r="AF171" s="166" t="s">
        <v>160</v>
      </c>
      <c r="AG171" s="166">
        <v>0</v>
      </c>
      <c r="AH171" s="166"/>
      <c r="AI171" s="166"/>
      <c r="AJ171" s="166"/>
      <c r="AK171" s="166"/>
      <c r="AL171" s="166"/>
      <c r="AM171" s="166"/>
      <c r="AN171" s="166"/>
      <c r="AO171" s="166"/>
      <c r="AP171" s="166"/>
      <c r="AQ171" s="166"/>
      <c r="AR171" s="166"/>
      <c r="AS171" s="166"/>
      <c r="AT171" s="166"/>
      <c r="AU171" s="166"/>
      <c r="AV171" s="166"/>
      <c r="AW171" s="166"/>
      <c r="AX171" s="166"/>
      <c r="AY171" s="166"/>
      <c r="AZ171" s="166"/>
      <c r="BA171" s="166"/>
      <c r="BB171" s="166"/>
      <c r="BC171" s="166"/>
      <c r="BD171" s="166"/>
      <c r="BE171" s="166"/>
      <c r="BF171" s="166"/>
      <c r="BG171" s="166"/>
    </row>
    <row r="172" spans="1:59" outlineLevel="1" x14ac:dyDescent="0.3">
      <c r="A172" s="157">
        <v>55</v>
      </c>
      <c r="B172" s="158" t="s">
        <v>411</v>
      </c>
      <c r="C172" s="159" t="s">
        <v>412</v>
      </c>
      <c r="D172" s="160" t="s">
        <v>343</v>
      </c>
      <c r="E172" s="161">
        <v>37.5</v>
      </c>
      <c r="F172" s="162">
        <v>51.3</v>
      </c>
      <c r="G172" s="163">
        <f>ROUND(E172*F172,2)</f>
        <v>1923.75</v>
      </c>
      <c r="H172" s="162">
        <v>0</v>
      </c>
      <c r="I172" s="163">
        <f>ROUND(E172*H172,2)</f>
        <v>0</v>
      </c>
      <c r="J172" s="162">
        <v>18.100000000000001</v>
      </c>
      <c r="K172" s="163">
        <f>ROUND(E172*J172,2)</f>
        <v>678.75</v>
      </c>
      <c r="L172" s="163">
        <v>21</v>
      </c>
      <c r="M172" s="163">
        <f>G172*(1+L172/100)</f>
        <v>2327.7374999999997</v>
      </c>
      <c r="N172" s="163">
        <v>0</v>
      </c>
      <c r="O172" s="163">
        <f>ROUND(E172*N172,2)</f>
        <v>0</v>
      </c>
      <c r="P172" s="163">
        <v>0</v>
      </c>
      <c r="Q172" s="163">
        <f>ROUND(E172*P172,2)</f>
        <v>0</v>
      </c>
      <c r="R172" s="163"/>
      <c r="S172" s="164" t="s">
        <v>154</v>
      </c>
      <c r="T172" s="165">
        <v>0.05</v>
      </c>
      <c r="U172" s="165">
        <f>ROUND(E172*T172,2)</f>
        <v>1.88</v>
      </c>
      <c r="V172" s="165"/>
      <c r="W172" s="165" t="s">
        <v>155</v>
      </c>
      <c r="X172" s="166"/>
      <c r="Y172" s="166"/>
      <c r="Z172" s="166"/>
      <c r="AA172" s="166"/>
      <c r="AB172" s="166"/>
      <c r="AC172" s="166"/>
      <c r="AD172" s="166"/>
      <c r="AE172" s="166"/>
      <c r="AF172" s="166" t="s">
        <v>156</v>
      </c>
      <c r="AG172" s="166"/>
      <c r="AH172" s="166"/>
      <c r="AI172" s="166"/>
      <c r="AJ172" s="166"/>
      <c r="AK172" s="166"/>
      <c r="AL172" s="166"/>
      <c r="AM172" s="166"/>
      <c r="AN172" s="166"/>
      <c r="AO172" s="166"/>
      <c r="AP172" s="166"/>
      <c r="AQ172" s="166"/>
      <c r="AR172" s="166"/>
      <c r="AS172" s="166"/>
      <c r="AT172" s="166"/>
      <c r="AU172" s="166"/>
      <c r="AV172" s="166"/>
      <c r="AW172" s="166"/>
      <c r="AX172" s="166"/>
      <c r="AY172" s="166"/>
      <c r="AZ172" s="166"/>
      <c r="BA172" s="166"/>
      <c r="BB172" s="166"/>
      <c r="BC172" s="166"/>
      <c r="BD172" s="166"/>
      <c r="BE172" s="166"/>
      <c r="BF172" s="166"/>
      <c r="BG172" s="166"/>
    </row>
    <row r="173" spans="1:59" outlineLevel="1" x14ac:dyDescent="0.3">
      <c r="A173" s="167"/>
      <c r="B173" s="168"/>
      <c r="C173" s="170" t="s">
        <v>413</v>
      </c>
      <c r="D173" s="171"/>
      <c r="E173" s="172">
        <v>37.5</v>
      </c>
      <c r="F173" s="165"/>
      <c r="G173" s="165"/>
      <c r="H173" s="165"/>
      <c r="I173" s="165"/>
      <c r="J173" s="165"/>
      <c r="K173" s="165"/>
      <c r="L173" s="165"/>
      <c r="M173" s="165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  <c r="X173" s="166"/>
      <c r="Y173" s="166"/>
      <c r="Z173" s="166"/>
      <c r="AA173" s="166"/>
      <c r="AB173" s="166"/>
      <c r="AC173" s="166"/>
      <c r="AD173" s="166"/>
      <c r="AE173" s="166"/>
      <c r="AF173" s="166" t="s">
        <v>160</v>
      </c>
      <c r="AG173" s="166">
        <v>0</v>
      </c>
      <c r="AH173" s="166"/>
      <c r="AI173" s="166"/>
      <c r="AJ173" s="166"/>
      <c r="AK173" s="166"/>
      <c r="AL173" s="166"/>
      <c r="AM173" s="166"/>
      <c r="AN173" s="166"/>
      <c r="AO173" s="166"/>
      <c r="AP173" s="166"/>
      <c r="AQ173" s="166"/>
      <c r="AR173" s="166"/>
      <c r="AS173" s="166"/>
      <c r="AT173" s="166"/>
      <c r="AU173" s="166"/>
      <c r="AV173" s="166"/>
      <c r="AW173" s="166"/>
      <c r="AX173" s="166"/>
      <c r="AY173" s="166"/>
      <c r="AZ173" s="166"/>
      <c r="BA173" s="166"/>
      <c r="BB173" s="166"/>
      <c r="BC173" s="166"/>
      <c r="BD173" s="166"/>
      <c r="BE173" s="166"/>
      <c r="BF173" s="166"/>
      <c r="BG173" s="166"/>
    </row>
    <row r="174" spans="1:59" ht="22.5" outlineLevel="1" x14ac:dyDescent="0.3">
      <c r="A174" s="157">
        <v>56</v>
      </c>
      <c r="B174" s="158" t="s">
        <v>414</v>
      </c>
      <c r="C174" s="159" t="s">
        <v>415</v>
      </c>
      <c r="D174" s="160" t="s">
        <v>343</v>
      </c>
      <c r="E174" s="161">
        <v>41.25</v>
      </c>
      <c r="F174" s="162">
        <v>43.32</v>
      </c>
      <c r="G174" s="163">
        <f>ROUND(E174*F174,2)</f>
        <v>1786.95</v>
      </c>
      <c r="H174" s="162">
        <v>27.8</v>
      </c>
      <c r="I174" s="163">
        <f>ROUND(E174*H174,2)</f>
        <v>1146.75</v>
      </c>
      <c r="J174" s="162">
        <v>0</v>
      </c>
      <c r="K174" s="163">
        <f>ROUND(E174*J174,2)</f>
        <v>0</v>
      </c>
      <c r="L174" s="163">
        <v>21</v>
      </c>
      <c r="M174" s="163">
        <f>G174*(1+L174/100)</f>
        <v>2162.2094999999999</v>
      </c>
      <c r="N174" s="163">
        <v>2.2000000000000001E-4</v>
      </c>
      <c r="O174" s="163">
        <f>ROUND(E174*N174,2)</f>
        <v>0.01</v>
      </c>
      <c r="P174" s="163">
        <v>0</v>
      </c>
      <c r="Q174" s="163">
        <f>ROUND(E174*P174,2)</f>
        <v>0</v>
      </c>
      <c r="R174" s="163" t="s">
        <v>176</v>
      </c>
      <c r="S174" s="164" t="s">
        <v>154</v>
      </c>
      <c r="T174" s="165">
        <v>0</v>
      </c>
      <c r="U174" s="165">
        <f>ROUND(E174*T174,2)</f>
        <v>0</v>
      </c>
      <c r="V174" s="165"/>
      <c r="W174" s="165" t="s">
        <v>177</v>
      </c>
      <c r="X174" s="166"/>
      <c r="Y174" s="166"/>
      <c r="Z174" s="166"/>
      <c r="AA174" s="166"/>
      <c r="AB174" s="166"/>
      <c r="AC174" s="166"/>
      <c r="AD174" s="166"/>
      <c r="AE174" s="166"/>
      <c r="AF174" s="166" t="s">
        <v>178</v>
      </c>
      <c r="AG174" s="166"/>
      <c r="AH174" s="166"/>
      <c r="AI174" s="166"/>
      <c r="AJ174" s="166"/>
      <c r="AK174" s="166"/>
      <c r="AL174" s="166"/>
      <c r="AM174" s="166"/>
      <c r="AN174" s="166"/>
      <c r="AO174" s="166"/>
      <c r="AP174" s="166"/>
      <c r="AQ174" s="166"/>
      <c r="AR174" s="166"/>
      <c r="AS174" s="166"/>
      <c r="AT174" s="166"/>
      <c r="AU174" s="166"/>
      <c r="AV174" s="166"/>
      <c r="AW174" s="166"/>
      <c r="AX174" s="166"/>
      <c r="AY174" s="166"/>
      <c r="AZ174" s="166"/>
      <c r="BA174" s="166"/>
      <c r="BB174" s="166"/>
      <c r="BC174" s="166"/>
      <c r="BD174" s="166"/>
      <c r="BE174" s="166"/>
      <c r="BF174" s="166"/>
      <c r="BG174" s="166"/>
    </row>
    <row r="175" spans="1:59" outlineLevel="1" x14ac:dyDescent="0.3">
      <c r="A175" s="167"/>
      <c r="B175" s="168"/>
      <c r="C175" s="170" t="s">
        <v>416</v>
      </c>
      <c r="D175" s="171"/>
      <c r="E175" s="172">
        <v>41.25</v>
      </c>
      <c r="F175" s="165"/>
      <c r="G175" s="165"/>
      <c r="H175" s="165"/>
      <c r="I175" s="165"/>
      <c r="J175" s="165"/>
      <c r="K175" s="165"/>
      <c r="L175" s="165"/>
      <c r="M175" s="165"/>
      <c r="N175" s="165"/>
      <c r="O175" s="165"/>
      <c r="P175" s="165"/>
      <c r="Q175" s="165"/>
      <c r="R175" s="165"/>
      <c r="S175" s="165"/>
      <c r="T175" s="165"/>
      <c r="U175" s="165"/>
      <c r="V175" s="165"/>
      <c r="W175" s="165"/>
      <c r="X175" s="166"/>
      <c r="Y175" s="166"/>
      <c r="Z175" s="166"/>
      <c r="AA175" s="166"/>
      <c r="AB175" s="166"/>
      <c r="AC175" s="166"/>
      <c r="AD175" s="166"/>
      <c r="AE175" s="166"/>
      <c r="AF175" s="166" t="s">
        <v>160</v>
      </c>
      <c r="AG175" s="166">
        <v>0</v>
      </c>
      <c r="AH175" s="166"/>
      <c r="AI175" s="166"/>
      <c r="AJ175" s="166"/>
      <c r="AK175" s="166"/>
      <c r="AL175" s="166"/>
      <c r="AM175" s="166"/>
      <c r="AN175" s="166"/>
      <c r="AO175" s="166"/>
      <c r="AP175" s="166"/>
      <c r="AQ175" s="166"/>
      <c r="AR175" s="166"/>
      <c r="AS175" s="166"/>
      <c r="AT175" s="166"/>
      <c r="AU175" s="166"/>
      <c r="AV175" s="166"/>
      <c r="AW175" s="166"/>
      <c r="AX175" s="166"/>
      <c r="AY175" s="166"/>
      <c r="AZ175" s="166"/>
      <c r="BA175" s="166"/>
      <c r="BB175" s="166"/>
      <c r="BC175" s="166"/>
      <c r="BD175" s="166"/>
      <c r="BE175" s="166"/>
      <c r="BF175" s="166"/>
      <c r="BG175" s="166"/>
    </row>
    <row r="176" spans="1:59" ht="22.5" outlineLevel="1" x14ac:dyDescent="0.3">
      <c r="A176" s="157">
        <v>57</v>
      </c>
      <c r="B176" s="158" t="s">
        <v>301</v>
      </c>
      <c r="C176" s="159" t="s">
        <v>302</v>
      </c>
      <c r="D176" s="160" t="s">
        <v>165</v>
      </c>
      <c r="E176" s="161">
        <v>49.5</v>
      </c>
      <c r="F176" s="162">
        <v>21.66</v>
      </c>
      <c r="G176" s="163">
        <f>ROUND(E176*F176,2)</f>
        <v>1072.17</v>
      </c>
      <c r="H176" s="162">
        <v>37.6</v>
      </c>
      <c r="I176" s="163">
        <f>ROUND(E176*H176,2)</f>
        <v>1861.2</v>
      </c>
      <c r="J176" s="162">
        <v>0</v>
      </c>
      <c r="K176" s="163">
        <f>ROUND(E176*J176,2)</f>
        <v>0</v>
      </c>
      <c r="L176" s="163">
        <v>21</v>
      </c>
      <c r="M176" s="163">
        <f>G176*(1+L176/100)</f>
        <v>1297.3257000000001</v>
      </c>
      <c r="N176" s="163">
        <v>2.9999999999999997E-4</v>
      </c>
      <c r="O176" s="163">
        <f>ROUND(E176*N176,2)</f>
        <v>0.01</v>
      </c>
      <c r="P176" s="163">
        <v>0</v>
      </c>
      <c r="Q176" s="163">
        <f>ROUND(E176*P176,2)</f>
        <v>0</v>
      </c>
      <c r="R176" s="163" t="s">
        <v>176</v>
      </c>
      <c r="S176" s="164" t="s">
        <v>154</v>
      </c>
      <c r="T176" s="165">
        <v>0</v>
      </c>
      <c r="U176" s="165">
        <f>ROUND(E176*T176,2)</f>
        <v>0</v>
      </c>
      <c r="V176" s="165"/>
      <c r="W176" s="165" t="s">
        <v>177</v>
      </c>
      <c r="X176" s="166"/>
      <c r="Y176" s="166"/>
      <c r="Z176" s="166"/>
      <c r="AA176" s="166"/>
      <c r="AB176" s="166"/>
      <c r="AC176" s="166"/>
      <c r="AD176" s="166"/>
      <c r="AE176" s="166"/>
      <c r="AF176" s="166" t="s">
        <v>178</v>
      </c>
      <c r="AG176" s="166"/>
      <c r="AH176" s="166"/>
      <c r="AI176" s="166"/>
      <c r="AJ176" s="166"/>
      <c r="AK176" s="166"/>
      <c r="AL176" s="166"/>
      <c r="AM176" s="166"/>
      <c r="AN176" s="166"/>
      <c r="AO176" s="166"/>
      <c r="AP176" s="166"/>
      <c r="AQ176" s="166"/>
      <c r="AR176" s="166"/>
      <c r="AS176" s="166"/>
      <c r="AT176" s="166"/>
      <c r="AU176" s="166"/>
      <c r="AV176" s="166"/>
      <c r="AW176" s="166"/>
      <c r="AX176" s="166"/>
      <c r="AY176" s="166"/>
      <c r="AZ176" s="166"/>
      <c r="BA176" s="166"/>
      <c r="BB176" s="166"/>
      <c r="BC176" s="166"/>
      <c r="BD176" s="166"/>
      <c r="BE176" s="166"/>
      <c r="BF176" s="166"/>
      <c r="BG176" s="166"/>
    </row>
    <row r="177" spans="1:59" outlineLevel="1" x14ac:dyDescent="0.3">
      <c r="A177" s="167"/>
      <c r="B177" s="168"/>
      <c r="C177" s="170" t="s">
        <v>417</v>
      </c>
      <c r="D177" s="171"/>
      <c r="E177" s="172">
        <v>49.5</v>
      </c>
      <c r="F177" s="165"/>
      <c r="G177" s="165"/>
      <c r="H177" s="165"/>
      <c r="I177" s="165"/>
      <c r="J177" s="165"/>
      <c r="K177" s="165"/>
      <c r="L177" s="165"/>
      <c r="M177" s="165"/>
      <c r="N177" s="165"/>
      <c r="O177" s="165"/>
      <c r="P177" s="165"/>
      <c r="Q177" s="165"/>
      <c r="R177" s="165"/>
      <c r="S177" s="165"/>
      <c r="T177" s="165"/>
      <c r="U177" s="165"/>
      <c r="V177" s="165"/>
      <c r="W177" s="165"/>
      <c r="X177" s="166"/>
      <c r="Y177" s="166"/>
      <c r="Z177" s="166"/>
      <c r="AA177" s="166"/>
      <c r="AB177" s="166"/>
      <c r="AC177" s="166"/>
      <c r="AD177" s="166"/>
      <c r="AE177" s="166"/>
      <c r="AF177" s="166" t="s">
        <v>160</v>
      </c>
      <c r="AG177" s="166">
        <v>0</v>
      </c>
      <c r="AH177" s="166"/>
      <c r="AI177" s="166"/>
      <c r="AJ177" s="166"/>
      <c r="AK177" s="166"/>
      <c r="AL177" s="166"/>
      <c r="AM177" s="166"/>
      <c r="AN177" s="166"/>
      <c r="AO177" s="166"/>
      <c r="AP177" s="166"/>
      <c r="AQ177" s="166"/>
      <c r="AR177" s="166"/>
      <c r="AS177" s="166"/>
      <c r="AT177" s="166"/>
      <c r="AU177" s="166"/>
      <c r="AV177" s="166"/>
      <c r="AW177" s="166"/>
      <c r="AX177" s="166"/>
      <c r="AY177" s="166"/>
      <c r="AZ177" s="166"/>
      <c r="BA177" s="166"/>
      <c r="BB177" s="166"/>
      <c r="BC177" s="166"/>
      <c r="BD177" s="166"/>
      <c r="BE177" s="166"/>
      <c r="BF177" s="166"/>
      <c r="BG177" s="166"/>
    </row>
    <row r="178" spans="1:59" x14ac:dyDescent="0.3">
      <c r="A178" s="149" t="s">
        <v>148</v>
      </c>
      <c r="B178" s="150" t="s">
        <v>83</v>
      </c>
      <c r="C178" s="151" t="s">
        <v>84</v>
      </c>
      <c r="D178" s="152"/>
      <c r="E178" s="153"/>
      <c r="F178" s="154"/>
      <c r="G178" s="154">
        <f>SUMIF(AF179:AF187,"&lt;&gt;NOR",G179:G187)</f>
        <v>13124.940000000002</v>
      </c>
      <c r="H178" s="154"/>
      <c r="I178" s="154">
        <f>SUM(I179:I187)</f>
        <v>0</v>
      </c>
      <c r="J178" s="154"/>
      <c r="K178" s="154">
        <f>SUM(K179:K187)</f>
        <v>6245.87</v>
      </c>
      <c r="L178" s="154"/>
      <c r="M178" s="154">
        <f>SUM(M179:M187)</f>
        <v>15881.1774</v>
      </c>
      <c r="N178" s="154"/>
      <c r="O178" s="154">
        <f>SUM(O179:O187)</f>
        <v>0</v>
      </c>
      <c r="P178" s="154"/>
      <c r="Q178" s="154">
        <f>SUM(Q179:Q187)</f>
        <v>4.8899999999999997</v>
      </c>
      <c r="R178" s="154"/>
      <c r="S178" s="155"/>
      <c r="T178" s="156"/>
      <c r="U178" s="156">
        <f>SUM(U179:U187)</f>
        <v>15.91</v>
      </c>
      <c r="V178" s="156"/>
      <c r="W178" s="156"/>
      <c r="AF178" t="s">
        <v>149</v>
      </c>
    </row>
    <row r="179" spans="1:59" ht="22.5" outlineLevel="1" x14ac:dyDescent="0.3">
      <c r="A179" s="157">
        <v>58</v>
      </c>
      <c r="B179" s="158" t="s">
        <v>418</v>
      </c>
      <c r="C179" s="159" t="s">
        <v>419</v>
      </c>
      <c r="D179" s="160" t="s">
        <v>165</v>
      </c>
      <c r="E179" s="161">
        <v>30.996400000000001</v>
      </c>
      <c r="F179" s="162">
        <v>136.80000000000001</v>
      </c>
      <c r="G179" s="163">
        <f>ROUND(E179*F179,2)</f>
        <v>4240.3100000000004</v>
      </c>
      <c r="H179" s="162">
        <v>0</v>
      </c>
      <c r="I179" s="163">
        <f>ROUND(E179*H179,2)</f>
        <v>0</v>
      </c>
      <c r="J179" s="162">
        <v>23.1</v>
      </c>
      <c r="K179" s="163">
        <f>ROUND(E179*J179,2)</f>
        <v>716.02</v>
      </c>
      <c r="L179" s="163">
        <v>21</v>
      </c>
      <c r="M179" s="163">
        <f>G179*(1+L179/100)</f>
        <v>5130.7751000000007</v>
      </c>
      <c r="N179" s="163">
        <v>0</v>
      </c>
      <c r="O179" s="163">
        <f>ROUND(E179*N179,2)</f>
        <v>0</v>
      </c>
      <c r="P179" s="163">
        <v>1.5299999999999999E-2</v>
      </c>
      <c r="Q179" s="163">
        <f>ROUND(E179*P179,2)</f>
        <v>0.47</v>
      </c>
      <c r="R179" s="163" t="s">
        <v>420</v>
      </c>
      <c r="S179" s="164" t="s">
        <v>154</v>
      </c>
      <c r="T179" s="165">
        <v>6.93E-2</v>
      </c>
      <c r="U179" s="165">
        <f>ROUND(E179*T179,2)</f>
        <v>2.15</v>
      </c>
      <c r="V179" s="165"/>
      <c r="W179" s="165" t="s">
        <v>155</v>
      </c>
      <c r="X179" s="166"/>
      <c r="Y179" s="166"/>
      <c r="Z179" s="166"/>
      <c r="AA179" s="166"/>
      <c r="AB179" s="166"/>
      <c r="AC179" s="166"/>
      <c r="AD179" s="166"/>
      <c r="AE179" s="166"/>
      <c r="AF179" s="166" t="s">
        <v>156</v>
      </c>
      <c r="AG179" s="166"/>
      <c r="AH179" s="166"/>
      <c r="AI179" s="166"/>
      <c r="AJ179" s="166"/>
      <c r="AK179" s="166"/>
      <c r="AL179" s="166"/>
      <c r="AM179" s="166"/>
      <c r="AN179" s="166"/>
      <c r="AO179" s="166"/>
      <c r="AP179" s="166"/>
      <c r="AQ179" s="166"/>
      <c r="AR179" s="166"/>
      <c r="AS179" s="166"/>
      <c r="AT179" s="166"/>
      <c r="AU179" s="166"/>
      <c r="AV179" s="166"/>
      <c r="AW179" s="166"/>
      <c r="AX179" s="166"/>
      <c r="AY179" s="166"/>
      <c r="AZ179" s="166"/>
      <c r="BA179" s="166"/>
      <c r="BB179" s="166"/>
      <c r="BC179" s="166"/>
      <c r="BD179" s="166"/>
      <c r="BE179" s="166"/>
      <c r="BF179" s="166"/>
      <c r="BG179" s="166"/>
    </row>
    <row r="180" spans="1:59" ht="33.75" outlineLevel="1" x14ac:dyDescent="0.3">
      <c r="A180" s="167"/>
      <c r="B180" s="168"/>
      <c r="C180" s="170" t="s">
        <v>397</v>
      </c>
      <c r="D180" s="171"/>
      <c r="E180" s="172">
        <v>30.996410000000001</v>
      </c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65"/>
      <c r="U180" s="165"/>
      <c r="V180" s="165"/>
      <c r="W180" s="165"/>
      <c r="X180" s="166"/>
      <c r="Y180" s="166"/>
      <c r="Z180" s="166"/>
      <c r="AA180" s="166"/>
      <c r="AB180" s="166"/>
      <c r="AC180" s="166"/>
      <c r="AD180" s="166"/>
      <c r="AE180" s="166"/>
      <c r="AF180" s="166" t="s">
        <v>160</v>
      </c>
      <c r="AG180" s="166">
        <v>0</v>
      </c>
      <c r="AH180" s="166"/>
      <c r="AI180" s="166"/>
      <c r="AJ180" s="166"/>
      <c r="AK180" s="166"/>
      <c r="AL180" s="166"/>
      <c r="AM180" s="166"/>
      <c r="AN180" s="166"/>
      <c r="AO180" s="166"/>
      <c r="AP180" s="166"/>
      <c r="AQ180" s="166"/>
      <c r="AR180" s="166"/>
      <c r="AS180" s="166"/>
      <c r="AT180" s="166"/>
      <c r="AU180" s="166"/>
      <c r="AV180" s="166"/>
      <c r="AW180" s="166"/>
      <c r="AX180" s="166"/>
      <c r="AY180" s="166"/>
      <c r="AZ180" s="166"/>
      <c r="BA180" s="166"/>
      <c r="BB180" s="166"/>
      <c r="BC180" s="166"/>
      <c r="BD180" s="166"/>
      <c r="BE180" s="166"/>
      <c r="BF180" s="166"/>
      <c r="BG180" s="166"/>
    </row>
    <row r="181" spans="1:59" outlineLevel="1" x14ac:dyDescent="0.3">
      <c r="A181" s="157">
        <v>59</v>
      </c>
      <c r="B181" s="158" t="s">
        <v>421</v>
      </c>
      <c r="C181" s="159" t="s">
        <v>422</v>
      </c>
      <c r="D181" s="160" t="s">
        <v>165</v>
      </c>
      <c r="E181" s="161">
        <v>30.996400000000001</v>
      </c>
      <c r="F181" s="162">
        <v>39.9</v>
      </c>
      <c r="G181" s="163">
        <f>ROUND(E181*F181,2)</f>
        <v>1236.76</v>
      </c>
      <c r="H181" s="162">
        <v>0</v>
      </c>
      <c r="I181" s="163">
        <f>ROUND(E181*H181,2)</f>
        <v>0</v>
      </c>
      <c r="J181" s="162">
        <v>75.099999999999994</v>
      </c>
      <c r="K181" s="163">
        <f>ROUND(E181*J181,2)</f>
        <v>2327.83</v>
      </c>
      <c r="L181" s="163">
        <v>21</v>
      </c>
      <c r="M181" s="163">
        <f>G181*(1+L181/100)</f>
        <v>1496.4795999999999</v>
      </c>
      <c r="N181" s="163">
        <v>0</v>
      </c>
      <c r="O181" s="163">
        <f>ROUND(E181*N181,2)</f>
        <v>0</v>
      </c>
      <c r="P181" s="163">
        <v>7.0000000000000007E-2</v>
      </c>
      <c r="Q181" s="163">
        <f>ROUND(E181*P181,2)</f>
        <v>2.17</v>
      </c>
      <c r="R181" s="163" t="s">
        <v>420</v>
      </c>
      <c r="S181" s="164" t="s">
        <v>154</v>
      </c>
      <c r="T181" s="165">
        <v>0.15</v>
      </c>
      <c r="U181" s="165">
        <f>ROUND(E181*T181,2)</f>
        <v>4.6500000000000004</v>
      </c>
      <c r="V181" s="165"/>
      <c r="W181" s="165" t="s">
        <v>155</v>
      </c>
      <c r="X181" s="166"/>
      <c r="Y181" s="166"/>
      <c r="Z181" s="166"/>
      <c r="AA181" s="166"/>
      <c r="AB181" s="166"/>
      <c r="AC181" s="166"/>
      <c r="AD181" s="166"/>
      <c r="AE181" s="166"/>
      <c r="AF181" s="166" t="s">
        <v>156</v>
      </c>
      <c r="AG181" s="166"/>
      <c r="AH181" s="166"/>
      <c r="AI181" s="166"/>
      <c r="AJ181" s="166"/>
      <c r="AK181" s="166"/>
      <c r="AL181" s="166"/>
      <c r="AM181" s="166"/>
      <c r="AN181" s="166"/>
      <c r="AO181" s="166"/>
      <c r="AP181" s="166"/>
      <c r="AQ181" s="166"/>
      <c r="AR181" s="166"/>
      <c r="AS181" s="166"/>
      <c r="AT181" s="166"/>
      <c r="AU181" s="166"/>
      <c r="AV181" s="166"/>
      <c r="AW181" s="166"/>
      <c r="AX181" s="166"/>
      <c r="AY181" s="166"/>
      <c r="AZ181" s="166"/>
      <c r="BA181" s="166"/>
      <c r="BB181" s="166"/>
      <c r="BC181" s="166"/>
      <c r="BD181" s="166"/>
      <c r="BE181" s="166"/>
      <c r="BF181" s="166"/>
      <c r="BG181" s="166"/>
    </row>
    <row r="182" spans="1:59" outlineLevel="1" x14ac:dyDescent="0.3">
      <c r="A182" s="167"/>
      <c r="B182" s="168"/>
      <c r="C182" s="169" t="s">
        <v>423</v>
      </c>
      <c r="D182" s="169"/>
      <c r="E182" s="169"/>
      <c r="F182" s="169"/>
      <c r="G182" s="169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65"/>
      <c r="U182" s="165"/>
      <c r="V182" s="165"/>
      <c r="W182" s="165"/>
      <c r="X182" s="166"/>
      <c r="Y182" s="166"/>
      <c r="Z182" s="166"/>
      <c r="AA182" s="166"/>
      <c r="AB182" s="166"/>
      <c r="AC182" s="166"/>
      <c r="AD182" s="166"/>
      <c r="AE182" s="166"/>
      <c r="AF182" s="166" t="s">
        <v>158</v>
      </c>
      <c r="AG182" s="166"/>
      <c r="AH182" s="166"/>
      <c r="AI182" s="166"/>
      <c r="AJ182" s="166"/>
      <c r="AK182" s="166"/>
      <c r="AL182" s="166"/>
      <c r="AM182" s="166"/>
      <c r="AN182" s="166"/>
      <c r="AO182" s="166"/>
      <c r="AP182" s="166"/>
      <c r="AQ182" s="166"/>
      <c r="AR182" s="166"/>
      <c r="AS182" s="166"/>
      <c r="AT182" s="166"/>
      <c r="AU182" s="166"/>
      <c r="AV182" s="166"/>
      <c r="AW182" s="166"/>
      <c r="AX182" s="166"/>
      <c r="AY182" s="166"/>
      <c r="AZ182" s="166"/>
      <c r="BA182" s="166"/>
      <c r="BB182" s="166"/>
      <c r="BC182" s="166"/>
      <c r="BD182" s="166"/>
      <c r="BE182" s="166"/>
      <c r="BF182" s="166"/>
      <c r="BG182" s="166"/>
    </row>
    <row r="183" spans="1:59" ht="33.75" outlineLevel="1" x14ac:dyDescent="0.3">
      <c r="A183" s="167"/>
      <c r="B183" s="168"/>
      <c r="C183" s="170" t="s">
        <v>397</v>
      </c>
      <c r="D183" s="171"/>
      <c r="E183" s="172">
        <v>30.996410000000001</v>
      </c>
      <c r="F183" s="165"/>
      <c r="G183" s="165"/>
      <c r="H183" s="165"/>
      <c r="I183" s="165"/>
      <c r="J183" s="165"/>
      <c r="K183" s="165"/>
      <c r="L183" s="165"/>
      <c r="M183" s="165"/>
      <c r="N183" s="165"/>
      <c r="O183" s="165"/>
      <c r="P183" s="165"/>
      <c r="Q183" s="165"/>
      <c r="R183" s="165"/>
      <c r="S183" s="165"/>
      <c r="T183" s="165"/>
      <c r="U183" s="165"/>
      <c r="V183" s="165"/>
      <c r="W183" s="165"/>
      <c r="X183" s="166"/>
      <c r="Y183" s="166"/>
      <c r="Z183" s="166"/>
      <c r="AA183" s="166"/>
      <c r="AB183" s="166"/>
      <c r="AC183" s="166"/>
      <c r="AD183" s="166"/>
      <c r="AE183" s="166"/>
      <c r="AF183" s="166" t="s">
        <v>160</v>
      </c>
      <c r="AG183" s="166">
        <v>0</v>
      </c>
      <c r="AH183" s="166"/>
      <c r="AI183" s="166"/>
      <c r="AJ183" s="166"/>
      <c r="AK183" s="166"/>
      <c r="AL183" s="166"/>
      <c r="AM183" s="166"/>
      <c r="AN183" s="166"/>
      <c r="AO183" s="166"/>
      <c r="AP183" s="166"/>
      <c r="AQ183" s="166"/>
      <c r="AR183" s="166"/>
      <c r="AS183" s="166"/>
      <c r="AT183" s="166"/>
      <c r="AU183" s="166"/>
      <c r="AV183" s="166"/>
      <c r="AW183" s="166"/>
      <c r="AX183" s="166"/>
      <c r="AY183" s="166"/>
      <c r="AZ183" s="166"/>
      <c r="BA183" s="166"/>
      <c r="BB183" s="166"/>
      <c r="BC183" s="166"/>
      <c r="BD183" s="166"/>
      <c r="BE183" s="166"/>
      <c r="BF183" s="166"/>
      <c r="BG183" s="166"/>
    </row>
    <row r="184" spans="1:59" ht="33.75" outlineLevel="1" x14ac:dyDescent="0.3">
      <c r="A184" s="157">
        <v>60</v>
      </c>
      <c r="B184" s="158" t="s">
        <v>424</v>
      </c>
      <c r="C184" s="159" t="s">
        <v>425</v>
      </c>
      <c r="D184" s="160" t="s">
        <v>165</v>
      </c>
      <c r="E184" s="161">
        <v>11.367599999999999</v>
      </c>
      <c r="F184" s="162">
        <v>399</v>
      </c>
      <c r="G184" s="163">
        <f>ROUND(E184*F184,2)</f>
        <v>4535.67</v>
      </c>
      <c r="H184" s="162">
        <v>0</v>
      </c>
      <c r="I184" s="163">
        <f>ROUND(E184*H184,2)</f>
        <v>0</v>
      </c>
      <c r="J184" s="162">
        <v>64.8</v>
      </c>
      <c r="K184" s="163">
        <f>ROUND(E184*J184,2)</f>
        <v>736.62</v>
      </c>
      <c r="L184" s="163">
        <v>21</v>
      </c>
      <c r="M184" s="163">
        <f>G184*(1+L184/100)</f>
        <v>5488.1607000000004</v>
      </c>
      <c r="N184" s="163">
        <v>0</v>
      </c>
      <c r="O184" s="163">
        <f>ROUND(E184*N184,2)</f>
        <v>0</v>
      </c>
      <c r="P184" s="163">
        <v>5.8999999999999997E-2</v>
      </c>
      <c r="Q184" s="163">
        <f>ROUND(E184*P184,2)</f>
        <v>0.67</v>
      </c>
      <c r="R184" s="163" t="s">
        <v>420</v>
      </c>
      <c r="S184" s="164" t="s">
        <v>154</v>
      </c>
      <c r="T184" s="165">
        <v>0.2</v>
      </c>
      <c r="U184" s="165">
        <f>ROUND(E184*T184,2)</f>
        <v>2.27</v>
      </c>
      <c r="V184" s="165"/>
      <c r="W184" s="165" t="s">
        <v>155</v>
      </c>
      <c r="X184" s="166"/>
      <c r="Y184" s="166"/>
      <c r="Z184" s="166"/>
      <c r="AA184" s="166"/>
      <c r="AB184" s="166"/>
      <c r="AC184" s="166"/>
      <c r="AD184" s="166"/>
      <c r="AE184" s="166"/>
      <c r="AF184" s="166" t="s">
        <v>156</v>
      </c>
      <c r="AG184" s="166"/>
      <c r="AH184" s="166"/>
      <c r="AI184" s="166"/>
      <c r="AJ184" s="166"/>
      <c r="AK184" s="166"/>
      <c r="AL184" s="166"/>
      <c r="AM184" s="166"/>
      <c r="AN184" s="166"/>
      <c r="AO184" s="166"/>
      <c r="AP184" s="166"/>
      <c r="AQ184" s="166"/>
      <c r="AR184" s="166"/>
      <c r="AS184" s="166"/>
      <c r="AT184" s="166"/>
      <c r="AU184" s="166"/>
      <c r="AV184" s="166"/>
      <c r="AW184" s="166"/>
      <c r="AX184" s="166"/>
      <c r="AY184" s="166"/>
      <c r="AZ184" s="166"/>
      <c r="BA184" s="166"/>
      <c r="BB184" s="166"/>
      <c r="BC184" s="166"/>
      <c r="BD184" s="166"/>
      <c r="BE184" s="166"/>
      <c r="BF184" s="166"/>
      <c r="BG184" s="166"/>
    </row>
    <row r="185" spans="1:59" outlineLevel="1" x14ac:dyDescent="0.3">
      <c r="A185" s="167"/>
      <c r="B185" s="168"/>
      <c r="C185" s="170" t="s">
        <v>398</v>
      </c>
      <c r="D185" s="171"/>
      <c r="E185" s="172">
        <v>11.367599999999999</v>
      </c>
      <c r="F185" s="165"/>
      <c r="G185" s="165"/>
      <c r="H185" s="165"/>
      <c r="I185" s="165"/>
      <c r="J185" s="165"/>
      <c r="K185" s="165"/>
      <c r="L185" s="165"/>
      <c r="M185" s="165"/>
      <c r="N185" s="165"/>
      <c r="O185" s="165"/>
      <c r="P185" s="165"/>
      <c r="Q185" s="165"/>
      <c r="R185" s="165"/>
      <c r="S185" s="165"/>
      <c r="T185" s="165"/>
      <c r="U185" s="165"/>
      <c r="V185" s="165"/>
      <c r="W185" s="165"/>
      <c r="X185" s="166"/>
      <c r="Y185" s="166"/>
      <c r="Z185" s="166"/>
      <c r="AA185" s="166"/>
      <c r="AB185" s="166"/>
      <c r="AC185" s="166"/>
      <c r="AD185" s="166"/>
      <c r="AE185" s="166"/>
      <c r="AF185" s="166" t="s">
        <v>160</v>
      </c>
      <c r="AG185" s="166">
        <v>0</v>
      </c>
      <c r="AH185" s="166"/>
      <c r="AI185" s="166"/>
      <c r="AJ185" s="166"/>
      <c r="AK185" s="166"/>
      <c r="AL185" s="166"/>
      <c r="AM185" s="166"/>
      <c r="AN185" s="166"/>
      <c r="AO185" s="166"/>
      <c r="AP185" s="166"/>
      <c r="AQ185" s="166"/>
      <c r="AR185" s="166"/>
      <c r="AS185" s="166"/>
      <c r="AT185" s="166"/>
      <c r="AU185" s="166"/>
      <c r="AV185" s="166"/>
      <c r="AW185" s="166"/>
      <c r="AX185" s="166"/>
      <c r="AY185" s="166"/>
      <c r="AZ185" s="166"/>
      <c r="BA185" s="166"/>
      <c r="BB185" s="166"/>
      <c r="BC185" s="166"/>
      <c r="BD185" s="166"/>
      <c r="BE185" s="166"/>
      <c r="BF185" s="166"/>
      <c r="BG185" s="166"/>
    </row>
    <row r="186" spans="1:59" outlineLevel="1" x14ac:dyDescent="0.3">
      <c r="A186" s="157">
        <v>61</v>
      </c>
      <c r="B186" s="158" t="s">
        <v>426</v>
      </c>
      <c r="C186" s="159" t="s">
        <v>427</v>
      </c>
      <c r="D186" s="160" t="s">
        <v>165</v>
      </c>
      <c r="E186" s="161">
        <v>2.1</v>
      </c>
      <c r="F186" s="162">
        <v>1482</v>
      </c>
      <c r="G186" s="163">
        <f>ROUND(E186*F186,2)</f>
        <v>3112.2</v>
      </c>
      <c r="H186" s="162">
        <v>0</v>
      </c>
      <c r="I186" s="163">
        <f>ROUND(E186*H186,2)</f>
        <v>0</v>
      </c>
      <c r="J186" s="162">
        <v>1174</v>
      </c>
      <c r="K186" s="163">
        <f>ROUND(E186*J186,2)</f>
        <v>2465.4</v>
      </c>
      <c r="L186" s="163">
        <v>21</v>
      </c>
      <c r="M186" s="163">
        <f>G186*(1+L186/100)</f>
        <v>3765.7619999999997</v>
      </c>
      <c r="N186" s="163">
        <v>3.4000000000000002E-4</v>
      </c>
      <c r="O186" s="163">
        <f>ROUND(E186*N186,2)</f>
        <v>0</v>
      </c>
      <c r="P186" s="163">
        <v>0.75</v>
      </c>
      <c r="Q186" s="163">
        <f>ROUND(E186*P186,2)</f>
        <v>1.58</v>
      </c>
      <c r="R186" s="163"/>
      <c r="S186" s="164" t="s">
        <v>154</v>
      </c>
      <c r="T186" s="165">
        <v>3.2549999999999999</v>
      </c>
      <c r="U186" s="165">
        <f>ROUND(E186*T186,2)</f>
        <v>6.84</v>
      </c>
      <c r="V186" s="165"/>
      <c r="W186" s="165" t="s">
        <v>155</v>
      </c>
      <c r="X186" s="166"/>
      <c r="Y186" s="166"/>
      <c r="Z186" s="166"/>
      <c r="AA186" s="166"/>
      <c r="AB186" s="166"/>
      <c r="AC186" s="166"/>
      <c r="AD186" s="166"/>
      <c r="AE186" s="166"/>
      <c r="AF186" s="166" t="s">
        <v>156</v>
      </c>
      <c r="AG186" s="166"/>
      <c r="AH186" s="166"/>
      <c r="AI186" s="166"/>
      <c r="AJ186" s="166"/>
      <c r="AK186" s="166"/>
      <c r="AL186" s="166"/>
      <c r="AM186" s="166"/>
      <c r="AN186" s="166"/>
      <c r="AO186" s="166"/>
      <c r="AP186" s="166"/>
      <c r="AQ186" s="166"/>
      <c r="AR186" s="166"/>
      <c r="AS186" s="166"/>
      <c r="AT186" s="166"/>
      <c r="AU186" s="166"/>
      <c r="AV186" s="166"/>
      <c r="AW186" s="166"/>
      <c r="AX186" s="166"/>
      <c r="AY186" s="166"/>
      <c r="AZ186" s="166"/>
      <c r="BA186" s="166"/>
      <c r="BB186" s="166"/>
      <c r="BC186" s="166"/>
      <c r="BD186" s="166"/>
      <c r="BE186" s="166"/>
      <c r="BF186" s="166"/>
      <c r="BG186" s="166"/>
    </row>
    <row r="187" spans="1:59" outlineLevel="1" x14ac:dyDescent="0.3">
      <c r="A187" s="167"/>
      <c r="B187" s="168"/>
      <c r="C187" s="170" t="s">
        <v>428</v>
      </c>
      <c r="D187" s="171"/>
      <c r="E187" s="172">
        <v>2.1</v>
      </c>
      <c r="F187" s="165"/>
      <c r="G187" s="165"/>
      <c r="H187" s="165"/>
      <c r="I187" s="165"/>
      <c r="J187" s="165"/>
      <c r="K187" s="165"/>
      <c r="L187" s="165"/>
      <c r="M187" s="165"/>
      <c r="N187" s="165"/>
      <c r="O187" s="165"/>
      <c r="P187" s="165"/>
      <c r="Q187" s="165"/>
      <c r="R187" s="165"/>
      <c r="S187" s="165"/>
      <c r="T187" s="165"/>
      <c r="U187" s="165"/>
      <c r="V187" s="165"/>
      <c r="W187" s="165"/>
      <c r="X187" s="166"/>
      <c r="Y187" s="166"/>
      <c r="Z187" s="166"/>
      <c r="AA187" s="166"/>
      <c r="AB187" s="166"/>
      <c r="AC187" s="166"/>
      <c r="AD187" s="166"/>
      <c r="AE187" s="166"/>
      <c r="AF187" s="166" t="s">
        <v>160</v>
      </c>
      <c r="AG187" s="166">
        <v>0</v>
      </c>
      <c r="AH187" s="166"/>
      <c r="AI187" s="166"/>
      <c r="AJ187" s="166"/>
      <c r="AK187" s="166"/>
      <c r="AL187" s="166"/>
      <c r="AM187" s="166"/>
      <c r="AN187" s="166"/>
      <c r="AO187" s="166"/>
      <c r="AP187" s="166"/>
      <c r="AQ187" s="166"/>
      <c r="AR187" s="166"/>
      <c r="AS187" s="166"/>
      <c r="AT187" s="166"/>
      <c r="AU187" s="166"/>
      <c r="AV187" s="166"/>
      <c r="AW187" s="166"/>
      <c r="AX187" s="166"/>
      <c r="AY187" s="166"/>
      <c r="AZ187" s="166"/>
      <c r="BA187" s="166"/>
      <c r="BB187" s="166"/>
      <c r="BC187" s="166"/>
      <c r="BD187" s="166"/>
      <c r="BE187" s="166"/>
      <c r="BF187" s="166"/>
      <c r="BG187" s="166"/>
    </row>
    <row r="188" spans="1:59" x14ac:dyDescent="0.3">
      <c r="A188" s="149" t="s">
        <v>148</v>
      </c>
      <c r="B188" s="150" t="s">
        <v>85</v>
      </c>
      <c r="C188" s="151" t="s">
        <v>86</v>
      </c>
      <c r="D188" s="152"/>
      <c r="E188" s="153"/>
      <c r="F188" s="154"/>
      <c r="G188" s="154">
        <f>SUMIF(AF189:AF190,"&lt;&gt;NOR",G189:G190)</f>
        <v>214335.61</v>
      </c>
      <c r="H188" s="154"/>
      <c r="I188" s="154">
        <f>SUM(I189:I190)</f>
        <v>0</v>
      </c>
      <c r="J188" s="154"/>
      <c r="K188" s="154">
        <f>SUM(K189:K190)</f>
        <v>186446.91</v>
      </c>
      <c r="L188" s="154"/>
      <c r="M188" s="154">
        <f>SUM(M189:M190)</f>
        <v>259346.08809999996</v>
      </c>
      <c r="N188" s="154"/>
      <c r="O188" s="154">
        <f>SUM(O189:O190)</f>
        <v>0</v>
      </c>
      <c r="P188" s="154"/>
      <c r="Q188" s="154">
        <f>SUM(Q189:Q190)</f>
        <v>0</v>
      </c>
      <c r="R188" s="154"/>
      <c r="S188" s="155"/>
      <c r="T188" s="156"/>
      <c r="U188" s="156">
        <f>SUM(U189:U190)</f>
        <v>90.87</v>
      </c>
      <c r="V188" s="156"/>
      <c r="W188" s="156"/>
      <c r="AF188" t="s">
        <v>149</v>
      </c>
    </row>
    <row r="189" spans="1:59" outlineLevel="1" x14ac:dyDescent="0.3">
      <c r="A189" s="157">
        <v>62</v>
      </c>
      <c r="B189" s="158" t="s">
        <v>429</v>
      </c>
      <c r="C189" s="159" t="s">
        <v>430</v>
      </c>
      <c r="D189" s="160" t="s">
        <v>273</v>
      </c>
      <c r="E189" s="161">
        <v>1044.52053</v>
      </c>
      <c r="F189" s="162">
        <v>205.2</v>
      </c>
      <c r="G189" s="163">
        <f>ROUND(E189*F189,2)</f>
        <v>214335.61</v>
      </c>
      <c r="H189" s="162">
        <v>0</v>
      </c>
      <c r="I189" s="163">
        <f>ROUND(E189*H189,2)</f>
        <v>0</v>
      </c>
      <c r="J189" s="162">
        <v>178.5</v>
      </c>
      <c r="K189" s="163">
        <f>ROUND(E189*J189,2)</f>
        <v>186446.91</v>
      </c>
      <c r="L189" s="163">
        <v>21</v>
      </c>
      <c r="M189" s="163">
        <f>G189*(1+L189/100)</f>
        <v>259346.08809999996</v>
      </c>
      <c r="N189" s="163">
        <v>0</v>
      </c>
      <c r="O189" s="163">
        <f>ROUND(E189*N189,2)</f>
        <v>0</v>
      </c>
      <c r="P189" s="163">
        <v>0</v>
      </c>
      <c r="Q189" s="163">
        <f>ROUND(E189*P189,2)</f>
        <v>0</v>
      </c>
      <c r="R189" s="163" t="s">
        <v>431</v>
      </c>
      <c r="S189" s="164" t="s">
        <v>154</v>
      </c>
      <c r="T189" s="165">
        <v>8.6999999999999994E-2</v>
      </c>
      <c r="U189" s="165">
        <f>ROUND(E189*T189,2)</f>
        <v>90.87</v>
      </c>
      <c r="V189" s="165"/>
      <c r="W189" s="165" t="s">
        <v>432</v>
      </c>
      <c r="X189" s="166"/>
      <c r="Y189" s="166"/>
      <c r="Z189" s="166"/>
      <c r="AA189" s="166"/>
      <c r="AB189" s="166"/>
      <c r="AC189" s="166"/>
      <c r="AD189" s="166"/>
      <c r="AE189" s="166"/>
      <c r="AF189" s="166" t="s">
        <v>433</v>
      </c>
      <c r="AG189" s="166"/>
      <c r="AH189" s="166"/>
      <c r="AI189" s="166"/>
      <c r="AJ189" s="166"/>
      <c r="AK189" s="166"/>
      <c r="AL189" s="166"/>
      <c r="AM189" s="166"/>
      <c r="AN189" s="166"/>
      <c r="AO189" s="166"/>
      <c r="AP189" s="166"/>
      <c r="AQ189" s="166"/>
      <c r="AR189" s="166"/>
      <c r="AS189" s="166"/>
      <c r="AT189" s="166"/>
      <c r="AU189" s="166"/>
      <c r="AV189" s="166"/>
      <c r="AW189" s="166"/>
      <c r="AX189" s="166"/>
      <c r="AY189" s="166"/>
      <c r="AZ189" s="166"/>
      <c r="BA189" s="166"/>
      <c r="BB189" s="166"/>
      <c r="BC189" s="166"/>
      <c r="BD189" s="166"/>
      <c r="BE189" s="166"/>
      <c r="BF189" s="166"/>
      <c r="BG189" s="166"/>
    </row>
    <row r="190" spans="1:59" outlineLevel="1" x14ac:dyDescent="0.3">
      <c r="A190" s="167"/>
      <c r="B190" s="168"/>
      <c r="C190" s="169" t="s">
        <v>434</v>
      </c>
      <c r="D190" s="169"/>
      <c r="E190" s="169"/>
      <c r="F190" s="169"/>
      <c r="G190" s="169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65"/>
      <c r="U190" s="165"/>
      <c r="V190" s="165"/>
      <c r="W190" s="165"/>
      <c r="X190" s="166"/>
      <c r="Y190" s="166"/>
      <c r="Z190" s="166"/>
      <c r="AA190" s="166"/>
      <c r="AB190" s="166"/>
      <c r="AC190" s="166"/>
      <c r="AD190" s="166"/>
      <c r="AE190" s="166"/>
      <c r="AF190" s="166" t="s">
        <v>158</v>
      </c>
      <c r="AG190" s="166"/>
      <c r="AH190" s="166"/>
      <c r="AI190" s="166"/>
      <c r="AJ190" s="166"/>
      <c r="AK190" s="166"/>
      <c r="AL190" s="166"/>
      <c r="AM190" s="166"/>
      <c r="AN190" s="166"/>
      <c r="AO190" s="166"/>
      <c r="AP190" s="166"/>
      <c r="AQ190" s="166"/>
      <c r="AR190" s="166"/>
      <c r="AS190" s="166"/>
      <c r="AT190" s="166"/>
      <c r="AU190" s="166"/>
      <c r="AV190" s="166"/>
      <c r="AW190" s="166"/>
      <c r="AX190" s="166"/>
      <c r="AY190" s="166"/>
      <c r="AZ190" s="166"/>
      <c r="BA190" s="166"/>
      <c r="BB190" s="166"/>
      <c r="BC190" s="166"/>
      <c r="BD190" s="166"/>
      <c r="BE190" s="166"/>
      <c r="BF190" s="166"/>
      <c r="BG190" s="166"/>
    </row>
    <row r="191" spans="1:59" x14ac:dyDescent="0.3">
      <c r="A191" s="149" t="s">
        <v>148</v>
      </c>
      <c r="B191" s="150" t="s">
        <v>87</v>
      </c>
      <c r="C191" s="151" t="s">
        <v>88</v>
      </c>
      <c r="D191" s="152"/>
      <c r="E191" s="153"/>
      <c r="F191" s="154"/>
      <c r="G191" s="154">
        <f>SUMIF(AF192:AF197,"&lt;&gt;NOR",G192:G197)</f>
        <v>70872.53</v>
      </c>
      <c r="H191" s="154"/>
      <c r="I191" s="154">
        <f>SUM(I192:I197)</f>
        <v>8555.9</v>
      </c>
      <c r="J191" s="154"/>
      <c r="K191" s="154">
        <f>SUM(K192:K197)</f>
        <v>7368.15</v>
      </c>
      <c r="L191" s="154"/>
      <c r="M191" s="154">
        <f>SUM(M192:M197)</f>
        <v>85755.761299999984</v>
      </c>
      <c r="N191" s="154"/>
      <c r="O191" s="154">
        <f>SUM(O192:O197)</f>
        <v>0.05</v>
      </c>
      <c r="P191" s="154"/>
      <c r="Q191" s="154">
        <f>SUM(Q192:Q197)</f>
        <v>0</v>
      </c>
      <c r="R191" s="154"/>
      <c r="S191" s="155"/>
      <c r="T191" s="156"/>
      <c r="U191" s="156">
        <f>SUM(U192:U197)</f>
        <v>15.35</v>
      </c>
      <c r="V191" s="156"/>
      <c r="W191" s="156"/>
      <c r="AF191" t="s">
        <v>149</v>
      </c>
    </row>
    <row r="192" spans="1:59" ht="22.5" outlineLevel="1" x14ac:dyDescent="0.3">
      <c r="A192" s="157">
        <v>63</v>
      </c>
      <c r="B192" s="158" t="s">
        <v>435</v>
      </c>
      <c r="C192" s="159" t="s">
        <v>436</v>
      </c>
      <c r="D192" s="160" t="s">
        <v>165</v>
      </c>
      <c r="E192" s="161">
        <v>50.81</v>
      </c>
      <c r="F192" s="162">
        <v>513</v>
      </c>
      <c r="G192" s="163">
        <f>ROUND(E192*F192,2)</f>
        <v>26065.53</v>
      </c>
      <c r="H192" s="162">
        <v>29.7</v>
      </c>
      <c r="I192" s="163">
        <f>ROUND(E192*H192,2)</f>
        <v>1509.06</v>
      </c>
      <c r="J192" s="162">
        <v>76.8</v>
      </c>
      <c r="K192" s="163">
        <f>ROUND(E192*J192,2)</f>
        <v>3902.21</v>
      </c>
      <c r="L192" s="163">
        <v>21</v>
      </c>
      <c r="M192" s="163">
        <f>G192*(1+L192/100)</f>
        <v>31539.291299999997</v>
      </c>
      <c r="N192" s="163">
        <v>2.3000000000000001E-4</v>
      </c>
      <c r="O192" s="163">
        <f>ROUND(E192*N192,2)</f>
        <v>0.01</v>
      </c>
      <c r="P192" s="163">
        <v>0</v>
      </c>
      <c r="Q192" s="163">
        <f>ROUND(E192*P192,2)</f>
        <v>0</v>
      </c>
      <c r="R192" s="163" t="s">
        <v>437</v>
      </c>
      <c r="S192" s="164" t="s">
        <v>154</v>
      </c>
      <c r="T192" s="165">
        <v>0.16</v>
      </c>
      <c r="U192" s="165">
        <f>ROUND(E192*T192,2)</f>
        <v>8.1300000000000008</v>
      </c>
      <c r="V192" s="165"/>
      <c r="W192" s="165" t="s">
        <v>155</v>
      </c>
      <c r="X192" s="166"/>
      <c r="Y192" s="166"/>
      <c r="Z192" s="166"/>
      <c r="AA192" s="166"/>
      <c r="AB192" s="166"/>
      <c r="AC192" s="166"/>
      <c r="AD192" s="166"/>
      <c r="AE192" s="166"/>
      <c r="AF192" s="166" t="s">
        <v>156</v>
      </c>
      <c r="AG192" s="166"/>
      <c r="AH192" s="166"/>
      <c r="AI192" s="166"/>
      <c r="AJ192" s="166"/>
      <c r="AK192" s="166"/>
      <c r="AL192" s="166"/>
      <c r="AM192" s="166"/>
      <c r="AN192" s="166"/>
      <c r="AO192" s="166"/>
      <c r="AP192" s="166"/>
      <c r="AQ192" s="166"/>
      <c r="AR192" s="166"/>
      <c r="AS192" s="166"/>
      <c r="AT192" s="166"/>
      <c r="AU192" s="166"/>
      <c r="AV192" s="166"/>
      <c r="AW192" s="166"/>
      <c r="AX192" s="166"/>
      <c r="AY192" s="166"/>
      <c r="AZ192" s="166"/>
      <c r="BA192" s="166"/>
      <c r="BB192" s="166"/>
      <c r="BC192" s="166"/>
      <c r="BD192" s="166"/>
      <c r="BE192" s="166"/>
      <c r="BF192" s="166"/>
      <c r="BG192" s="166"/>
    </row>
    <row r="193" spans="1:59" outlineLevel="1" x14ac:dyDescent="0.3">
      <c r="A193" s="167"/>
      <c r="B193" s="168"/>
      <c r="C193" s="170" t="s">
        <v>438</v>
      </c>
      <c r="D193" s="171"/>
      <c r="E193" s="172">
        <v>50.81</v>
      </c>
      <c r="F193" s="165"/>
      <c r="G193" s="165"/>
      <c r="H193" s="165"/>
      <c r="I193" s="165"/>
      <c r="J193" s="165"/>
      <c r="K193" s="165"/>
      <c r="L193" s="165"/>
      <c r="M193" s="165"/>
      <c r="N193" s="165"/>
      <c r="O193" s="165"/>
      <c r="P193" s="165"/>
      <c r="Q193" s="165"/>
      <c r="R193" s="165"/>
      <c r="S193" s="165"/>
      <c r="T193" s="165"/>
      <c r="U193" s="165"/>
      <c r="V193" s="165"/>
      <c r="W193" s="165"/>
      <c r="X193" s="166"/>
      <c r="Y193" s="166"/>
      <c r="Z193" s="166"/>
      <c r="AA193" s="166"/>
      <c r="AB193" s="166"/>
      <c r="AC193" s="166"/>
      <c r="AD193" s="166"/>
      <c r="AE193" s="166"/>
      <c r="AF193" s="166" t="s">
        <v>160</v>
      </c>
      <c r="AG193" s="166">
        <v>0</v>
      </c>
      <c r="AH193" s="166"/>
      <c r="AI193" s="166"/>
      <c r="AJ193" s="166"/>
      <c r="AK193" s="166"/>
      <c r="AL193" s="166"/>
      <c r="AM193" s="166"/>
      <c r="AN193" s="166"/>
      <c r="AO193" s="166"/>
      <c r="AP193" s="166"/>
      <c r="AQ193" s="166"/>
      <c r="AR193" s="166"/>
      <c r="AS193" s="166"/>
      <c r="AT193" s="166"/>
      <c r="AU193" s="166"/>
      <c r="AV193" s="166"/>
      <c r="AW193" s="166"/>
      <c r="AX193" s="166"/>
      <c r="AY193" s="166"/>
      <c r="AZ193" s="166"/>
      <c r="BA193" s="166"/>
      <c r="BB193" s="166"/>
      <c r="BC193" s="166"/>
      <c r="BD193" s="166"/>
      <c r="BE193" s="166"/>
      <c r="BF193" s="166"/>
      <c r="BG193" s="166"/>
    </row>
    <row r="194" spans="1:59" ht="22.5" outlineLevel="1" x14ac:dyDescent="0.3">
      <c r="A194" s="157">
        <v>64</v>
      </c>
      <c r="B194" s="158" t="s">
        <v>439</v>
      </c>
      <c r="C194" s="159" t="s">
        <v>440</v>
      </c>
      <c r="D194" s="160" t="s">
        <v>343</v>
      </c>
      <c r="E194" s="161">
        <v>71.44</v>
      </c>
      <c r="F194" s="162">
        <v>627</v>
      </c>
      <c r="G194" s="163">
        <f>ROUND(E194*F194,2)</f>
        <v>44792.88</v>
      </c>
      <c r="H194" s="162">
        <v>98.64</v>
      </c>
      <c r="I194" s="163">
        <f>ROUND(E194*H194,2)</f>
        <v>7046.84</v>
      </c>
      <c r="J194" s="162">
        <v>47.86</v>
      </c>
      <c r="K194" s="163">
        <f>ROUND(E194*J194,2)</f>
        <v>3419.12</v>
      </c>
      <c r="L194" s="163">
        <v>21</v>
      </c>
      <c r="M194" s="163">
        <f>G194*(1+L194/100)</f>
        <v>54199.384799999993</v>
      </c>
      <c r="N194" s="163">
        <v>5.2999999999999998E-4</v>
      </c>
      <c r="O194" s="163">
        <f>ROUND(E194*N194,2)</f>
        <v>0.04</v>
      </c>
      <c r="P194" s="163">
        <v>0</v>
      </c>
      <c r="Q194" s="163">
        <f>ROUND(E194*P194,2)</f>
        <v>0</v>
      </c>
      <c r="R194" s="163" t="s">
        <v>437</v>
      </c>
      <c r="S194" s="164" t="s">
        <v>154</v>
      </c>
      <c r="T194" s="165">
        <v>0.1</v>
      </c>
      <c r="U194" s="165">
        <f>ROUND(E194*T194,2)</f>
        <v>7.14</v>
      </c>
      <c r="V194" s="165"/>
      <c r="W194" s="165" t="s">
        <v>155</v>
      </c>
      <c r="X194" s="166"/>
      <c r="Y194" s="166"/>
      <c r="Z194" s="166"/>
      <c r="AA194" s="166"/>
      <c r="AB194" s="166"/>
      <c r="AC194" s="166"/>
      <c r="AD194" s="166"/>
      <c r="AE194" s="166"/>
      <c r="AF194" s="166" t="s">
        <v>156</v>
      </c>
      <c r="AG194" s="166"/>
      <c r="AH194" s="166"/>
      <c r="AI194" s="166"/>
      <c r="AJ194" s="166"/>
      <c r="AK194" s="166"/>
      <c r="AL194" s="166"/>
      <c r="AM194" s="166"/>
      <c r="AN194" s="166"/>
      <c r="AO194" s="166"/>
      <c r="AP194" s="166"/>
      <c r="AQ194" s="166"/>
      <c r="AR194" s="166"/>
      <c r="AS194" s="166"/>
      <c r="AT194" s="166"/>
      <c r="AU194" s="166"/>
      <c r="AV194" s="166"/>
      <c r="AW194" s="166"/>
      <c r="AX194" s="166"/>
      <c r="AY194" s="166"/>
      <c r="AZ194" s="166"/>
      <c r="BA194" s="166"/>
      <c r="BB194" s="166"/>
      <c r="BC194" s="166"/>
      <c r="BD194" s="166"/>
      <c r="BE194" s="166"/>
      <c r="BF194" s="166"/>
      <c r="BG194" s="166"/>
    </row>
    <row r="195" spans="1:59" outlineLevel="1" x14ac:dyDescent="0.3">
      <c r="A195" s="167"/>
      <c r="B195" s="168"/>
      <c r="C195" s="170" t="s">
        <v>441</v>
      </c>
      <c r="D195" s="171"/>
      <c r="E195" s="172">
        <v>71.44</v>
      </c>
      <c r="F195" s="165"/>
      <c r="G195" s="165"/>
      <c r="H195" s="165"/>
      <c r="I195" s="165"/>
      <c r="J195" s="165"/>
      <c r="K195" s="165"/>
      <c r="L195" s="165"/>
      <c r="M195" s="165"/>
      <c r="N195" s="165"/>
      <c r="O195" s="165"/>
      <c r="P195" s="165"/>
      <c r="Q195" s="165"/>
      <c r="R195" s="165"/>
      <c r="S195" s="165"/>
      <c r="T195" s="165"/>
      <c r="U195" s="165"/>
      <c r="V195" s="165"/>
      <c r="W195" s="165"/>
      <c r="X195" s="166"/>
      <c r="Y195" s="166"/>
      <c r="Z195" s="166"/>
      <c r="AA195" s="166"/>
      <c r="AB195" s="166"/>
      <c r="AC195" s="166"/>
      <c r="AD195" s="166"/>
      <c r="AE195" s="166"/>
      <c r="AF195" s="166" t="s">
        <v>160</v>
      </c>
      <c r="AG195" s="166">
        <v>0</v>
      </c>
      <c r="AH195" s="166"/>
      <c r="AI195" s="166"/>
      <c r="AJ195" s="166"/>
      <c r="AK195" s="166"/>
      <c r="AL195" s="166"/>
      <c r="AM195" s="166"/>
      <c r="AN195" s="166"/>
      <c r="AO195" s="166"/>
      <c r="AP195" s="166"/>
      <c r="AQ195" s="166"/>
      <c r="AR195" s="166"/>
      <c r="AS195" s="166"/>
      <c r="AT195" s="166"/>
      <c r="AU195" s="166"/>
      <c r="AV195" s="166"/>
      <c r="AW195" s="166"/>
      <c r="AX195" s="166"/>
      <c r="AY195" s="166"/>
      <c r="AZ195" s="166"/>
      <c r="BA195" s="166"/>
      <c r="BB195" s="166"/>
      <c r="BC195" s="166"/>
      <c r="BD195" s="166"/>
      <c r="BE195" s="166"/>
      <c r="BF195" s="166"/>
      <c r="BG195" s="166"/>
    </row>
    <row r="196" spans="1:59" ht="22.5" outlineLevel="1" x14ac:dyDescent="0.3">
      <c r="A196" s="157">
        <v>65</v>
      </c>
      <c r="B196" s="158" t="s">
        <v>442</v>
      </c>
      <c r="C196" s="159" t="s">
        <v>443</v>
      </c>
      <c r="D196" s="160" t="s">
        <v>273</v>
      </c>
      <c r="E196" s="161">
        <v>4.9549999999999997E-2</v>
      </c>
      <c r="F196" s="162">
        <v>285</v>
      </c>
      <c r="G196" s="163">
        <f>ROUND(E196*F196,2)</f>
        <v>14.12</v>
      </c>
      <c r="H196" s="162">
        <v>0</v>
      </c>
      <c r="I196" s="163">
        <f>ROUND(E196*H196,2)</f>
        <v>0</v>
      </c>
      <c r="J196" s="162">
        <v>945</v>
      </c>
      <c r="K196" s="163">
        <f>ROUND(E196*J196,2)</f>
        <v>46.82</v>
      </c>
      <c r="L196" s="163">
        <v>21</v>
      </c>
      <c r="M196" s="163">
        <f>G196*(1+L196/100)</f>
        <v>17.085199999999997</v>
      </c>
      <c r="N196" s="163">
        <v>0</v>
      </c>
      <c r="O196" s="163">
        <f>ROUND(E196*N196,2)</f>
        <v>0</v>
      </c>
      <c r="P196" s="163">
        <v>0</v>
      </c>
      <c r="Q196" s="163">
        <f>ROUND(E196*P196,2)</f>
        <v>0</v>
      </c>
      <c r="R196" s="163" t="s">
        <v>437</v>
      </c>
      <c r="S196" s="164" t="s">
        <v>154</v>
      </c>
      <c r="T196" s="165">
        <v>1.5669999999999999</v>
      </c>
      <c r="U196" s="165">
        <f>ROUND(E196*T196,2)</f>
        <v>0.08</v>
      </c>
      <c r="V196" s="165"/>
      <c r="W196" s="165" t="s">
        <v>432</v>
      </c>
      <c r="X196" s="166"/>
      <c r="Y196" s="166"/>
      <c r="Z196" s="166"/>
      <c r="AA196" s="166"/>
      <c r="AB196" s="166"/>
      <c r="AC196" s="166"/>
      <c r="AD196" s="166"/>
      <c r="AE196" s="166"/>
      <c r="AF196" s="166" t="s">
        <v>433</v>
      </c>
      <c r="AG196" s="166"/>
      <c r="AH196" s="166"/>
      <c r="AI196" s="166"/>
      <c r="AJ196" s="166"/>
      <c r="AK196" s="166"/>
      <c r="AL196" s="166"/>
      <c r="AM196" s="166"/>
      <c r="AN196" s="166"/>
      <c r="AO196" s="166"/>
      <c r="AP196" s="166"/>
      <c r="AQ196" s="166"/>
      <c r="AR196" s="166"/>
      <c r="AS196" s="166"/>
      <c r="AT196" s="166"/>
      <c r="AU196" s="166"/>
      <c r="AV196" s="166"/>
      <c r="AW196" s="166"/>
      <c r="AX196" s="166"/>
      <c r="AY196" s="166"/>
      <c r="AZ196" s="166"/>
      <c r="BA196" s="166"/>
      <c r="BB196" s="166"/>
      <c r="BC196" s="166"/>
      <c r="BD196" s="166"/>
      <c r="BE196" s="166"/>
      <c r="BF196" s="166"/>
      <c r="BG196" s="166"/>
    </row>
    <row r="197" spans="1:59" ht="22.5" outlineLevel="1" x14ac:dyDescent="0.3">
      <c r="A197" s="167"/>
      <c r="B197" s="168"/>
      <c r="C197" s="169" t="s">
        <v>444</v>
      </c>
      <c r="D197" s="169"/>
      <c r="E197" s="169"/>
      <c r="F197" s="169"/>
      <c r="G197" s="169"/>
      <c r="H197" s="165"/>
      <c r="I197" s="165"/>
      <c r="J197" s="165"/>
      <c r="K197" s="165"/>
      <c r="L197" s="165"/>
      <c r="M197" s="165"/>
      <c r="N197" s="165"/>
      <c r="O197" s="165"/>
      <c r="P197" s="165"/>
      <c r="Q197" s="165"/>
      <c r="R197" s="165"/>
      <c r="S197" s="165"/>
      <c r="T197" s="165"/>
      <c r="U197" s="165"/>
      <c r="V197" s="165"/>
      <c r="W197" s="165"/>
      <c r="X197" s="166"/>
      <c r="Y197" s="166"/>
      <c r="Z197" s="166"/>
      <c r="AA197" s="166"/>
      <c r="AB197" s="166"/>
      <c r="AC197" s="166"/>
      <c r="AD197" s="166"/>
      <c r="AE197" s="166"/>
      <c r="AF197" s="166" t="s">
        <v>158</v>
      </c>
      <c r="AG197" s="166"/>
      <c r="AH197" s="166"/>
      <c r="AI197" s="166"/>
      <c r="AJ197" s="166"/>
      <c r="AK197" s="166"/>
      <c r="AL197" s="166"/>
      <c r="AM197" s="166"/>
      <c r="AN197" s="166"/>
      <c r="AO197" s="166"/>
      <c r="AP197" s="166"/>
      <c r="AQ197" s="166"/>
      <c r="AR197" s="166"/>
      <c r="AS197" s="166"/>
      <c r="AT197" s="166"/>
      <c r="AU197" s="166"/>
      <c r="AV197" s="166"/>
      <c r="AW197" s="166"/>
      <c r="AX197" s="166"/>
      <c r="AY197" s="166"/>
      <c r="AZ197" s="166"/>
      <c r="BA197" s="166"/>
      <c r="BB197" s="166"/>
      <c r="BC197" s="166"/>
      <c r="BD197" s="166"/>
      <c r="BE197" s="166"/>
      <c r="BF197" s="166"/>
      <c r="BG197" s="166"/>
    </row>
    <row r="198" spans="1:59" x14ac:dyDescent="0.3">
      <c r="A198" s="149" t="s">
        <v>148</v>
      </c>
      <c r="B198" s="150" t="s">
        <v>91</v>
      </c>
      <c r="C198" s="151" t="s">
        <v>92</v>
      </c>
      <c r="D198" s="152"/>
      <c r="E198" s="153"/>
      <c r="F198" s="154"/>
      <c r="G198" s="154">
        <f>SUMIF(AF199:AF218,"&lt;&gt;NOR",G199:G218)</f>
        <v>341379.70999999996</v>
      </c>
      <c r="H198" s="154"/>
      <c r="I198" s="154">
        <f>SUM(I199:I218)</f>
        <v>155414.5</v>
      </c>
      <c r="J198" s="154"/>
      <c r="K198" s="154">
        <f>SUM(K199:K218)</f>
        <v>48915.469999999994</v>
      </c>
      <c r="L198" s="154"/>
      <c r="M198" s="154">
        <f>SUM(M199:M218)</f>
        <v>413069.44910000003</v>
      </c>
      <c r="N198" s="154"/>
      <c r="O198" s="154">
        <f>SUM(O199:O218)</f>
        <v>4.2200000000000006</v>
      </c>
      <c r="P198" s="154"/>
      <c r="Q198" s="154">
        <f>SUM(Q199:Q218)</f>
        <v>0</v>
      </c>
      <c r="R198" s="154"/>
      <c r="S198" s="155"/>
      <c r="T198" s="156"/>
      <c r="U198" s="156">
        <f>SUM(U199:U218)</f>
        <v>86.76</v>
      </c>
      <c r="V198" s="156"/>
      <c r="W198" s="156"/>
      <c r="AF198" t="s">
        <v>149</v>
      </c>
    </row>
    <row r="199" spans="1:59" ht="22.5" outlineLevel="1" x14ac:dyDescent="0.3">
      <c r="A199" s="157">
        <v>66</v>
      </c>
      <c r="B199" s="158" t="s">
        <v>445</v>
      </c>
      <c r="C199" s="159" t="s">
        <v>446</v>
      </c>
      <c r="D199" s="160" t="s">
        <v>165</v>
      </c>
      <c r="E199" s="161">
        <v>80.56</v>
      </c>
      <c r="F199" s="162">
        <v>478.8</v>
      </c>
      <c r="G199" s="163">
        <f>ROUND(E199*F199,2)</f>
        <v>38572.129999999997</v>
      </c>
      <c r="H199" s="162">
        <v>0</v>
      </c>
      <c r="I199" s="163">
        <f>ROUND(E199*H199,2)</f>
        <v>0</v>
      </c>
      <c r="J199" s="162">
        <v>176.5</v>
      </c>
      <c r="K199" s="163">
        <f>ROUND(E199*J199,2)</f>
        <v>14218.84</v>
      </c>
      <c r="L199" s="163">
        <v>21</v>
      </c>
      <c r="M199" s="163">
        <f>G199*(1+L199/100)</f>
        <v>46672.277299999994</v>
      </c>
      <c r="N199" s="163">
        <v>0</v>
      </c>
      <c r="O199" s="163">
        <f>ROUND(E199*N199,2)</f>
        <v>0</v>
      </c>
      <c r="P199" s="163">
        <v>0</v>
      </c>
      <c r="Q199" s="163">
        <f>ROUND(E199*P199,2)</f>
        <v>0</v>
      </c>
      <c r="R199" s="163" t="s">
        <v>447</v>
      </c>
      <c r="S199" s="164" t="s">
        <v>154</v>
      </c>
      <c r="T199" s="165">
        <v>0.34100000000000003</v>
      </c>
      <c r="U199" s="165">
        <f>ROUND(E199*T199,2)</f>
        <v>27.47</v>
      </c>
      <c r="V199" s="165"/>
      <c r="W199" s="165" t="s">
        <v>155</v>
      </c>
      <c r="X199" s="166"/>
      <c r="Y199" s="166"/>
      <c r="Z199" s="166"/>
      <c r="AA199" s="166"/>
      <c r="AB199" s="166"/>
      <c r="AC199" s="166"/>
      <c r="AD199" s="166"/>
      <c r="AE199" s="166"/>
      <c r="AF199" s="166" t="s">
        <v>156</v>
      </c>
      <c r="AG199" s="166"/>
      <c r="AH199" s="166"/>
      <c r="AI199" s="166"/>
      <c r="AJ199" s="166"/>
      <c r="AK199" s="166"/>
      <c r="AL199" s="166"/>
      <c r="AM199" s="166"/>
      <c r="AN199" s="166"/>
      <c r="AO199" s="166"/>
      <c r="AP199" s="166"/>
      <c r="AQ199" s="166"/>
      <c r="AR199" s="166"/>
      <c r="AS199" s="166"/>
      <c r="AT199" s="166"/>
      <c r="AU199" s="166"/>
      <c r="AV199" s="166"/>
      <c r="AW199" s="166"/>
      <c r="AX199" s="166"/>
      <c r="AY199" s="166"/>
      <c r="AZ199" s="166"/>
      <c r="BA199" s="166"/>
      <c r="BB199" s="166"/>
      <c r="BC199" s="166"/>
      <c r="BD199" s="166"/>
      <c r="BE199" s="166"/>
      <c r="BF199" s="166"/>
      <c r="BG199" s="166"/>
    </row>
    <row r="200" spans="1:59" outlineLevel="1" x14ac:dyDescent="0.3">
      <c r="A200" s="167"/>
      <c r="B200" s="168"/>
      <c r="C200" s="170" t="s">
        <v>448</v>
      </c>
      <c r="D200" s="171"/>
      <c r="E200" s="172">
        <v>17.920000000000002</v>
      </c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65"/>
      <c r="U200" s="165"/>
      <c r="V200" s="165"/>
      <c r="W200" s="165"/>
      <c r="X200" s="166"/>
      <c r="Y200" s="166"/>
      <c r="Z200" s="166"/>
      <c r="AA200" s="166"/>
      <c r="AB200" s="166"/>
      <c r="AC200" s="166"/>
      <c r="AD200" s="166"/>
      <c r="AE200" s="166"/>
      <c r="AF200" s="166" t="s">
        <v>160</v>
      </c>
      <c r="AG200" s="166">
        <v>0</v>
      </c>
      <c r="AH200" s="166"/>
      <c r="AI200" s="166"/>
      <c r="AJ200" s="166"/>
      <c r="AK200" s="166"/>
      <c r="AL200" s="166"/>
      <c r="AM200" s="166"/>
      <c r="AN200" s="166"/>
      <c r="AO200" s="166"/>
      <c r="AP200" s="166"/>
      <c r="AQ200" s="166"/>
      <c r="AR200" s="166"/>
      <c r="AS200" s="166"/>
      <c r="AT200" s="166"/>
      <c r="AU200" s="166"/>
      <c r="AV200" s="166"/>
      <c r="AW200" s="166"/>
      <c r="AX200" s="166"/>
      <c r="AY200" s="166"/>
      <c r="AZ200" s="166"/>
      <c r="BA200" s="166"/>
      <c r="BB200" s="166"/>
      <c r="BC200" s="166"/>
      <c r="BD200" s="166"/>
      <c r="BE200" s="166"/>
      <c r="BF200" s="166"/>
      <c r="BG200" s="166"/>
    </row>
    <row r="201" spans="1:59" outlineLevel="1" x14ac:dyDescent="0.3">
      <c r="A201" s="167"/>
      <c r="B201" s="168"/>
      <c r="C201" s="170" t="s">
        <v>449</v>
      </c>
      <c r="D201" s="171"/>
      <c r="E201" s="172">
        <v>55.92</v>
      </c>
      <c r="F201" s="165"/>
      <c r="G201" s="165"/>
      <c r="H201" s="165"/>
      <c r="I201" s="165"/>
      <c r="J201" s="165"/>
      <c r="K201" s="165"/>
      <c r="L201" s="165"/>
      <c r="M201" s="165"/>
      <c r="N201" s="165"/>
      <c r="O201" s="165"/>
      <c r="P201" s="165"/>
      <c r="Q201" s="165"/>
      <c r="R201" s="165"/>
      <c r="S201" s="165"/>
      <c r="T201" s="165"/>
      <c r="U201" s="165"/>
      <c r="V201" s="165"/>
      <c r="W201" s="165"/>
      <c r="X201" s="166"/>
      <c r="Y201" s="166"/>
      <c r="Z201" s="166"/>
      <c r="AA201" s="166"/>
      <c r="AB201" s="166"/>
      <c r="AC201" s="166"/>
      <c r="AD201" s="166"/>
      <c r="AE201" s="166"/>
      <c r="AF201" s="166" t="s">
        <v>160</v>
      </c>
      <c r="AG201" s="166">
        <v>0</v>
      </c>
      <c r="AH201" s="166"/>
      <c r="AI201" s="166"/>
      <c r="AJ201" s="166"/>
      <c r="AK201" s="166"/>
      <c r="AL201" s="166"/>
      <c r="AM201" s="166"/>
      <c r="AN201" s="166"/>
      <c r="AO201" s="166"/>
      <c r="AP201" s="166"/>
      <c r="AQ201" s="166"/>
      <c r="AR201" s="166"/>
      <c r="AS201" s="166"/>
      <c r="AT201" s="166"/>
      <c r="AU201" s="166"/>
      <c r="AV201" s="166"/>
      <c r="AW201" s="166"/>
      <c r="AX201" s="166"/>
      <c r="AY201" s="166"/>
      <c r="AZ201" s="166"/>
      <c r="BA201" s="166"/>
      <c r="BB201" s="166"/>
      <c r="BC201" s="166"/>
      <c r="BD201" s="166"/>
      <c r="BE201" s="166"/>
      <c r="BF201" s="166"/>
      <c r="BG201" s="166"/>
    </row>
    <row r="202" spans="1:59" outlineLevel="1" x14ac:dyDescent="0.3">
      <c r="A202" s="167"/>
      <c r="B202" s="168"/>
      <c r="C202" s="170" t="s">
        <v>450</v>
      </c>
      <c r="D202" s="171"/>
      <c r="E202" s="172">
        <v>6.72</v>
      </c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65"/>
      <c r="U202" s="165"/>
      <c r="V202" s="165"/>
      <c r="W202" s="165"/>
      <c r="X202" s="166"/>
      <c r="Y202" s="166"/>
      <c r="Z202" s="166"/>
      <c r="AA202" s="166"/>
      <c r="AB202" s="166"/>
      <c r="AC202" s="166"/>
      <c r="AD202" s="166"/>
      <c r="AE202" s="166"/>
      <c r="AF202" s="166" t="s">
        <v>160</v>
      </c>
      <c r="AG202" s="166">
        <v>0</v>
      </c>
      <c r="AH202" s="166"/>
      <c r="AI202" s="166"/>
      <c r="AJ202" s="166"/>
      <c r="AK202" s="166"/>
      <c r="AL202" s="166"/>
      <c r="AM202" s="166"/>
      <c r="AN202" s="166"/>
      <c r="AO202" s="166"/>
      <c r="AP202" s="166"/>
      <c r="AQ202" s="166"/>
      <c r="AR202" s="166"/>
      <c r="AS202" s="166"/>
      <c r="AT202" s="166"/>
      <c r="AU202" s="166"/>
      <c r="AV202" s="166"/>
      <c r="AW202" s="166"/>
      <c r="AX202" s="166"/>
      <c r="AY202" s="166"/>
      <c r="AZ202" s="166"/>
      <c r="BA202" s="166"/>
      <c r="BB202" s="166"/>
      <c r="BC202" s="166"/>
      <c r="BD202" s="166"/>
      <c r="BE202" s="166"/>
      <c r="BF202" s="166"/>
      <c r="BG202" s="166"/>
    </row>
    <row r="203" spans="1:59" outlineLevel="1" x14ac:dyDescent="0.3">
      <c r="A203" s="157">
        <v>67</v>
      </c>
      <c r="B203" s="158" t="s">
        <v>451</v>
      </c>
      <c r="C203" s="159" t="s">
        <v>452</v>
      </c>
      <c r="D203" s="160" t="s">
        <v>152</v>
      </c>
      <c r="E203" s="161">
        <v>4.3407999999999998</v>
      </c>
      <c r="F203" s="162">
        <v>1938</v>
      </c>
      <c r="G203" s="163">
        <f>ROUND(E203*F203,2)</f>
        <v>8412.4699999999993</v>
      </c>
      <c r="H203" s="162">
        <v>192.5</v>
      </c>
      <c r="I203" s="163">
        <f>ROUND(E203*H203,2)</f>
        <v>835.6</v>
      </c>
      <c r="J203" s="162">
        <v>0</v>
      </c>
      <c r="K203" s="163">
        <f>ROUND(E203*J203,2)</f>
        <v>0</v>
      </c>
      <c r="L203" s="163">
        <v>21</v>
      </c>
      <c r="M203" s="163">
        <f>G203*(1+L203/100)</f>
        <v>10179.088699999998</v>
      </c>
      <c r="N203" s="163">
        <v>2.9499999999999999E-3</v>
      </c>
      <c r="O203" s="163">
        <f>ROUND(E203*N203,2)</f>
        <v>0.01</v>
      </c>
      <c r="P203" s="163">
        <v>0</v>
      </c>
      <c r="Q203" s="163">
        <f>ROUND(E203*P203,2)</f>
        <v>0</v>
      </c>
      <c r="R203" s="163" t="s">
        <v>447</v>
      </c>
      <c r="S203" s="164" t="s">
        <v>154</v>
      </c>
      <c r="T203" s="165">
        <v>0</v>
      </c>
      <c r="U203" s="165">
        <f>ROUND(E203*T203,2)</f>
        <v>0</v>
      </c>
      <c r="V203" s="165"/>
      <c r="W203" s="165" t="s">
        <v>155</v>
      </c>
      <c r="X203" s="166"/>
      <c r="Y203" s="166"/>
      <c r="Z203" s="166"/>
      <c r="AA203" s="166"/>
      <c r="AB203" s="166"/>
      <c r="AC203" s="166"/>
      <c r="AD203" s="166"/>
      <c r="AE203" s="166"/>
      <c r="AF203" s="166" t="s">
        <v>156</v>
      </c>
      <c r="AG203" s="166"/>
      <c r="AH203" s="166"/>
      <c r="AI203" s="166"/>
      <c r="AJ203" s="166"/>
      <c r="AK203" s="166"/>
      <c r="AL203" s="166"/>
      <c r="AM203" s="166"/>
      <c r="AN203" s="166"/>
      <c r="AO203" s="166"/>
      <c r="AP203" s="166"/>
      <c r="AQ203" s="166"/>
      <c r="AR203" s="166"/>
      <c r="AS203" s="166"/>
      <c r="AT203" s="166"/>
      <c r="AU203" s="166"/>
      <c r="AV203" s="166"/>
      <c r="AW203" s="166"/>
      <c r="AX203" s="166"/>
      <c r="AY203" s="166"/>
      <c r="AZ203" s="166"/>
      <c r="BA203" s="166"/>
      <c r="BB203" s="166"/>
      <c r="BC203" s="166"/>
      <c r="BD203" s="166"/>
      <c r="BE203" s="166"/>
      <c r="BF203" s="166"/>
      <c r="BG203" s="166"/>
    </row>
    <row r="204" spans="1:59" outlineLevel="1" x14ac:dyDescent="0.3">
      <c r="A204" s="167"/>
      <c r="B204" s="168"/>
      <c r="C204" s="170" t="s">
        <v>453</v>
      </c>
      <c r="D204" s="171"/>
      <c r="E204" s="172">
        <v>0.71679999999999999</v>
      </c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65"/>
      <c r="U204" s="165"/>
      <c r="V204" s="165"/>
      <c r="W204" s="165"/>
      <c r="X204" s="166"/>
      <c r="Y204" s="166"/>
      <c r="Z204" s="166"/>
      <c r="AA204" s="166"/>
      <c r="AB204" s="166"/>
      <c r="AC204" s="166"/>
      <c r="AD204" s="166"/>
      <c r="AE204" s="166"/>
      <c r="AF204" s="166" t="s">
        <v>160</v>
      </c>
      <c r="AG204" s="166">
        <v>0</v>
      </c>
      <c r="AH204" s="166"/>
      <c r="AI204" s="166"/>
      <c r="AJ204" s="166"/>
      <c r="AK204" s="166"/>
      <c r="AL204" s="166"/>
      <c r="AM204" s="166"/>
      <c r="AN204" s="166"/>
      <c r="AO204" s="166"/>
      <c r="AP204" s="166"/>
      <c r="AQ204" s="166"/>
      <c r="AR204" s="166"/>
      <c r="AS204" s="166"/>
      <c r="AT204" s="166"/>
      <c r="AU204" s="166"/>
      <c r="AV204" s="166"/>
      <c r="AW204" s="166"/>
      <c r="AX204" s="166"/>
      <c r="AY204" s="166"/>
      <c r="AZ204" s="166"/>
      <c r="BA204" s="166"/>
      <c r="BB204" s="166"/>
      <c r="BC204" s="166"/>
      <c r="BD204" s="166"/>
      <c r="BE204" s="166"/>
      <c r="BF204" s="166"/>
      <c r="BG204" s="166"/>
    </row>
    <row r="205" spans="1:59" outlineLevel="1" x14ac:dyDescent="0.3">
      <c r="A205" s="167"/>
      <c r="B205" s="168"/>
      <c r="C205" s="170" t="s">
        <v>454</v>
      </c>
      <c r="D205" s="171"/>
      <c r="E205" s="172">
        <v>3.3552</v>
      </c>
      <c r="F205" s="165"/>
      <c r="G205" s="165"/>
      <c r="H205" s="165"/>
      <c r="I205" s="165"/>
      <c r="J205" s="165"/>
      <c r="K205" s="165"/>
      <c r="L205" s="165"/>
      <c r="M205" s="165"/>
      <c r="N205" s="165"/>
      <c r="O205" s="165"/>
      <c r="P205" s="165"/>
      <c r="Q205" s="165"/>
      <c r="R205" s="165"/>
      <c r="S205" s="165"/>
      <c r="T205" s="165"/>
      <c r="U205" s="165"/>
      <c r="V205" s="165"/>
      <c r="W205" s="165"/>
      <c r="X205" s="166"/>
      <c r="Y205" s="166"/>
      <c r="Z205" s="166"/>
      <c r="AA205" s="166"/>
      <c r="AB205" s="166"/>
      <c r="AC205" s="166"/>
      <c r="AD205" s="166"/>
      <c r="AE205" s="166"/>
      <c r="AF205" s="166" t="s">
        <v>160</v>
      </c>
      <c r="AG205" s="166">
        <v>0</v>
      </c>
      <c r="AH205" s="166"/>
      <c r="AI205" s="166"/>
      <c r="AJ205" s="166"/>
      <c r="AK205" s="166"/>
      <c r="AL205" s="166"/>
      <c r="AM205" s="166"/>
      <c r="AN205" s="166"/>
      <c r="AO205" s="166"/>
      <c r="AP205" s="166"/>
      <c r="AQ205" s="166"/>
      <c r="AR205" s="166"/>
      <c r="AS205" s="166"/>
      <c r="AT205" s="166"/>
      <c r="AU205" s="166"/>
      <c r="AV205" s="166"/>
      <c r="AW205" s="166"/>
      <c r="AX205" s="166"/>
      <c r="AY205" s="166"/>
      <c r="AZ205" s="166"/>
      <c r="BA205" s="166"/>
      <c r="BB205" s="166"/>
      <c r="BC205" s="166"/>
      <c r="BD205" s="166"/>
      <c r="BE205" s="166"/>
      <c r="BF205" s="166"/>
      <c r="BG205" s="166"/>
    </row>
    <row r="206" spans="1:59" outlineLevel="1" x14ac:dyDescent="0.3">
      <c r="A206" s="167"/>
      <c r="B206" s="168"/>
      <c r="C206" s="170" t="s">
        <v>455</v>
      </c>
      <c r="D206" s="171"/>
      <c r="E206" s="172">
        <v>0.26879999999999998</v>
      </c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65"/>
      <c r="U206" s="165"/>
      <c r="V206" s="165"/>
      <c r="W206" s="165"/>
      <c r="X206" s="166"/>
      <c r="Y206" s="166"/>
      <c r="Z206" s="166"/>
      <c r="AA206" s="166"/>
      <c r="AB206" s="166"/>
      <c r="AC206" s="166"/>
      <c r="AD206" s="166"/>
      <c r="AE206" s="166"/>
      <c r="AF206" s="166" t="s">
        <v>160</v>
      </c>
      <c r="AG206" s="166">
        <v>0</v>
      </c>
      <c r="AH206" s="166"/>
      <c r="AI206" s="166"/>
      <c r="AJ206" s="166"/>
      <c r="AK206" s="166"/>
      <c r="AL206" s="166"/>
      <c r="AM206" s="166"/>
      <c r="AN206" s="166"/>
      <c r="AO206" s="166"/>
      <c r="AP206" s="166"/>
      <c r="AQ206" s="166"/>
      <c r="AR206" s="166"/>
      <c r="AS206" s="166"/>
      <c r="AT206" s="166"/>
      <c r="AU206" s="166"/>
      <c r="AV206" s="166"/>
      <c r="AW206" s="166"/>
      <c r="AX206" s="166"/>
      <c r="AY206" s="166"/>
      <c r="AZ206" s="166"/>
      <c r="BA206" s="166"/>
      <c r="BB206" s="166"/>
      <c r="BC206" s="166"/>
      <c r="BD206" s="166"/>
      <c r="BE206" s="166"/>
      <c r="BF206" s="166"/>
      <c r="BG206" s="166"/>
    </row>
    <row r="207" spans="1:59" ht="22.5" outlineLevel="1" x14ac:dyDescent="0.3">
      <c r="A207" s="157">
        <v>68</v>
      </c>
      <c r="B207" s="158" t="s">
        <v>456</v>
      </c>
      <c r="C207" s="159" t="s">
        <v>457</v>
      </c>
      <c r="D207" s="160" t="s">
        <v>343</v>
      </c>
      <c r="E207" s="161">
        <v>104.84</v>
      </c>
      <c r="F207" s="162">
        <v>1067.04</v>
      </c>
      <c r="G207" s="163">
        <f>ROUND(E207*F207,2)</f>
        <v>111868.47</v>
      </c>
      <c r="H207" s="162">
        <v>6.85</v>
      </c>
      <c r="I207" s="163">
        <f>ROUND(E207*H207,2)</f>
        <v>718.15</v>
      </c>
      <c r="J207" s="162">
        <v>274.14999999999998</v>
      </c>
      <c r="K207" s="163">
        <f>ROUND(E207*J207,2)</f>
        <v>28741.89</v>
      </c>
      <c r="L207" s="163">
        <v>21</v>
      </c>
      <c r="M207" s="163">
        <f>G207*(1+L207/100)</f>
        <v>135360.8487</v>
      </c>
      <c r="N207" s="163">
        <v>2.5500000000000002E-3</v>
      </c>
      <c r="O207" s="163">
        <f>ROUND(E207*N207,2)</f>
        <v>0.27</v>
      </c>
      <c r="P207" s="163">
        <v>0</v>
      </c>
      <c r="Q207" s="163">
        <f>ROUND(E207*P207,2)</f>
        <v>0</v>
      </c>
      <c r="R207" s="163" t="s">
        <v>447</v>
      </c>
      <c r="S207" s="164" t="s">
        <v>154</v>
      </c>
      <c r="T207" s="165">
        <v>0.495</v>
      </c>
      <c r="U207" s="165">
        <f>ROUND(E207*T207,2)</f>
        <v>51.9</v>
      </c>
      <c r="V207" s="165"/>
      <c r="W207" s="165" t="s">
        <v>155</v>
      </c>
      <c r="X207" s="166"/>
      <c r="Y207" s="166"/>
      <c r="Z207" s="166"/>
      <c r="AA207" s="166"/>
      <c r="AB207" s="166"/>
      <c r="AC207" s="166"/>
      <c r="AD207" s="166"/>
      <c r="AE207" s="166"/>
      <c r="AF207" s="166" t="s">
        <v>156</v>
      </c>
      <c r="AG207" s="166"/>
      <c r="AH207" s="166"/>
      <c r="AI207" s="166"/>
      <c r="AJ207" s="166"/>
      <c r="AK207" s="166"/>
      <c r="AL207" s="166"/>
      <c r="AM207" s="166"/>
      <c r="AN207" s="166"/>
      <c r="AO207" s="166"/>
      <c r="AP207" s="166"/>
      <c r="AQ207" s="166"/>
      <c r="AR207" s="166"/>
      <c r="AS207" s="166"/>
      <c r="AT207" s="166"/>
      <c r="AU207" s="166"/>
      <c r="AV207" s="166"/>
      <c r="AW207" s="166"/>
      <c r="AX207" s="166"/>
      <c r="AY207" s="166"/>
      <c r="AZ207" s="166"/>
      <c r="BA207" s="166"/>
      <c r="BB207" s="166"/>
      <c r="BC207" s="166"/>
      <c r="BD207" s="166"/>
      <c r="BE207" s="166"/>
      <c r="BF207" s="166"/>
      <c r="BG207" s="166"/>
    </row>
    <row r="208" spans="1:59" outlineLevel="1" x14ac:dyDescent="0.3">
      <c r="A208" s="167"/>
      <c r="B208" s="168"/>
      <c r="C208" s="169" t="s">
        <v>458</v>
      </c>
      <c r="D208" s="169"/>
      <c r="E208" s="169"/>
      <c r="F208" s="169"/>
      <c r="G208" s="169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65"/>
      <c r="U208" s="165"/>
      <c r="V208" s="165"/>
      <c r="W208" s="165"/>
      <c r="X208" s="166"/>
      <c r="Y208" s="166"/>
      <c r="Z208" s="166"/>
      <c r="AA208" s="166"/>
      <c r="AB208" s="166"/>
      <c r="AC208" s="166"/>
      <c r="AD208" s="166"/>
      <c r="AE208" s="166"/>
      <c r="AF208" s="166" t="s">
        <v>158</v>
      </c>
      <c r="AG208" s="166"/>
      <c r="AH208" s="166"/>
      <c r="AI208" s="166"/>
      <c r="AJ208" s="166"/>
      <c r="AK208" s="166"/>
      <c r="AL208" s="166"/>
      <c r="AM208" s="166"/>
      <c r="AN208" s="166"/>
      <c r="AO208" s="166"/>
      <c r="AP208" s="166"/>
      <c r="AQ208" s="166"/>
      <c r="AR208" s="166"/>
      <c r="AS208" s="166"/>
      <c r="AT208" s="166"/>
      <c r="AU208" s="166"/>
      <c r="AV208" s="166"/>
      <c r="AW208" s="166"/>
      <c r="AX208" s="166"/>
      <c r="AY208" s="166"/>
      <c r="AZ208" s="166"/>
      <c r="BA208" s="166"/>
      <c r="BB208" s="166"/>
      <c r="BC208" s="166"/>
      <c r="BD208" s="166"/>
      <c r="BE208" s="166"/>
      <c r="BF208" s="166"/>
      <c r="BG208" s="166"/>
    </row>
    <row r="209" spans="1:59" outlineLevel="1" x14ac:dyDescent="0.3">
      <c r="A209" s="167"/>
      <c r="B209" s="168"/>
      <c r="C209" s="170" t="s">
        <v>459</v>
      </c>
      <c r="D209" s="171"/>
      <c r="E209" s="172">
        <v>104.84</v>
      </c>
      <c r="F209" s="165"/>
      <c r="G209" s="165"/>
      <c r="H209" s="165"/>
      <c r="I209" s="165"/>
      <c r="J209" s="165"/>
      <c r="K209" s="165"/>
      <c r="L209" s="165"/>
      <c r="M209" s="165"/>
      <c r="N209" s="165"/>
      <c r="O209" s="165"/>
      <c r="P209" s="165"/>
      <c r="Q209" s="165"/>
      <c r="R209" s="165"/>
      <c r="S209" s="165"/>
      <c r="T209" s="165"/>
      <c r="U209" s="165"/>
      <c r="V209" s="165"/>
      <c r="W209" s="165"/>
      <c r="X209" s="166"/>
      <c r="Y209" s="166"/>
      <c r="Z209" s="166"/>
      <c r="AA209" s="166"/>
      <c r="AB209" s="166"/>
      <c r="AC209" s="166"/>
      <c r="AD209" s="166"/>
      <c r="AE209" s="166"/>
      <c r="AF209" s="166" t="s">
        <v>160</v>
      </c>
      <c r="AG209" s="166">
        <v>0</v>
      </c>
      <c r="AH209" s="166"/>
      <c r="AI209" s="166"/>
      <c r="AJ209" s="166"/>
      <c r="AK209" s="166"/>
      <c r="AL209" s="166"/>
      <c r="AM209" s="166"/>
      <c r="AN209" s="166"/>
      <c r="AO209" s="166"/>
      <c r="AP209" s="166"/>
      <c r="AQ209" s="166"/>
      <c r="AR209" s="166"/>
      <c r="AS209" s="166"/>
      <c r="AT209" s="166"/>
      <c r="AU209" s="166"/>
      <c r="AV209" s="166"/>
      <c r="AW209" s="166"/>
      <c r="AX209" s="166"/>
      <c r="AY209" s="166"/>
      <c r="AZ209" s="166"/>
      <c r="BA209" s="166"/>
      <c r="BB209" s="166"/>
      <c r="BC209" s="166"/>
      <c r="BD209" s="166"/>
      <c r="BE209" s="166"/>
      <c r="BF209" s="166"/>
      <c r="BG209" s="166"/>
    </row>
    <row r="210" spans="1:59" ht="22.5" outlineLevel="1" x14ac:dyDescent="0.3">
      <c r="A210" s="157">
        <v>69</v>
      </c>
      <c r="B210" s="158" t="s">
        <v>460</v>
      </c>
      <c r="C210" s="159" t="s">
        <v>461</v>
      </c>
      <c r="D210" s="160" t="s">
        <v>152</v>
      </c>
      <c r="E210" s="161">
        <v>1.0484</v>
      </c>
      <c r="F210" s="162">
        <v>991.8</v>
      </c>
      <c r="G210" s="163">
        <f>ROUND(E210*F210,2)</f>
        <v>1039.8</v>
      </c>
      <c r="H210" s="162">
        <v>873</v>
      </c>
      <c r="I210" s="163">
        <f>ROUND(E210*H210,2)</f>
        <v>915.25</v>
      </c>
      <c r="J210" s="162">
        <v>0</v>
      </c>
      <c r="K210" s="163">
        <f>ROUND(E210*J210,2)</f>
        <v>0</v>
      </c>
      <c r="L210" s="163">
        <v>21</v>
      </c>
      <c r="M210" s="163">
        <f>G210*(1+L210/100)</f>
        <v>1258.1579999999999</v>
      </c>
      <c r="N210" s="163">
        <v>2.9100000000000001E-2</v>
      </c>
      <c r="O210" s="163">
        <f>ROUND(E210*N210,2)</f>
        <v>0.03</v>
      </c>
      <c r="P210" s="163">
        <v>0</v>
      </c>
      <c r="Q210" s="163">
        <f>ROUND(E210*P210,2)</f>
        <v>0</v>
      </c>
      <c r="R210" s="163" t="s">
        <v>447</v>
      </c>
      <c r="S210" s="164" t="s">
        <v>154</v>
      </c>
      <c r="T210" s="165">
        <v>0</v>
      </c>
      <c r="U210" s="165">
        <f>ROUND(E210*T210,2)</f>
        <v>0</v>
      </c>
      <c r="V210" s="165"/>
      <c r="W210" s="165" t="s">
        <v>155</v>
      </c>
      <c r="X210" s="166"/>
      <c r="Y210" s="166"/>
      <c r="Z210" s="166"/>
      <c r="AA210" s="166"/>
      <c r="AB210" s="166"/>
      <c r="AC210" s="166"/>
      <c r="AD210" s="166"/>
      <c r="AE210" s="166"/>
      <c r="AF210" s="166" t="s">
        <v>156</v>
      </c>
      <c r="AG210" s="166"/>
      <c r="AH210" s="166"/>
      <c r="AI210" s="166"/>
      <c r="AJ210" s="166"/>
      <c r="AK210" s="166"/>
      <c r="AL210" s="166"/>
      <c r="AM210" s="166"/>
      <c r="AN210" s="166"/>
      <c r="AO210" s="166"/>
      <c r="AP210" s="166"/>
      <c r="AQ210" s="166"/>
      <c r="AR210" s="166"/>
      <c r="AS210" s="166"/>
      <c r="AT210" s="166"/>
      <c r="AU210" s="166"/>
      <c r="AV210" s="166"/>
      <c r="AW210" s="166"/>
      <c r="AX210" s="166"/>
      <c r="AY210" s="166"/>
      <c r="AZ210" s="166"/>
      <c r="BA210" s="166"/>
      <c r="BB210" s="166"/>
      <c r="BC210" s="166"/>
      <c r="BD210" s="166"/>
      <c r="BE210" s="166"/>
      <c r="BF210" s="166"/>
      <c r="BG210" s="166"/>
    </row>
    <row r="211" spans="1:59" outlineLevel="1" x14ac:dyDescent="0.3">
      <c r="A211" s="167"/>
      <c r="B211" s="168"/>
      <c r="C211" s="170" t="s">
        <v>462</v>
      </c>
      <c r="D211" s="171"/>
      <c r="E211" s="172">
        <v>1.0484</v>
      </c>
      <c r="F211" s="165"/>
      <c r="G211" s="165"/>
      <c r="H211" s="165"/>
      <c r="I211" s="165"/>
      <c r="J211" s="165"/>
      <c r="K211" s="165"/>
      <c r="L211" s="165"/>
      <c r="M211" s="165"/>
      <c r="N211" s="165"/>
      <c r="O211" s="165"/>
      <c r="P211" s="165"/>
      <c r="Q211" s="165"/>
      <c r="R211" s="165"/>
      <c r="S211" s="165"/>
      <c r="T211" s="165"/>
      <c r="U211" s="165"/>
      <c r="V211" s="165"/>
      <c r="W211" s="165"/>
      <c r="X211" s="166"/>
      <c r="Y211" s="166"/>
      <c r="Z211" s="166"/>
      <c r="AA211" s="166"/>
      <c r="AB211" s="166"/>
      <c r="AC211" s="166"/>
      <c r="AD211" s="166"/>
      <c r="AE211" s="166"/>
      <c r="AF211" s="166" t="s">
        <v>160</v>
      </c>
      <c r="AG211" s="166">
        <v>0</v>
      </c>
      <c r="AH211" s="166"/>
      <c r="AI211" s="166"/>
      <c r="AJ211" s="166"/>
      <c r="AK211" s="166"/>
      <c r="AL211" s="166"/>
      <c r="AM211" s="166"/>
      <c r="AN211" s="166"/>
      <c r="AO211" s="166"/>
      <c r="AP211" s="166"/>
      <c r="AQ211" s="166"/>
      <c r="AR211" s="166"/>
      <c r="AS211" s="166"/>
      <c r="AT211" s="166"/>
      <c r="AU211" s="166"/>
      <c r="AV211" s="166"/>
      <c r="AW211" s="166"/>
      <c r="AX211" s="166"/>
      <c r="AY211" s="166"/>
      <c r="AZ211" s="166"/>
      <c r="BA211" s="166"/>
      <c r="BB211" s="166"/>
      <c r="BC211" s="166"/>
      <c r="BD211" s="166"/>
      <c r="BE211" s="166"/>
      <c r="BF211" s="166"/>
      <c r="BG211" s="166"/>
    </row>
    <row r="212" spans="1:59" outlineLevel="1" x14ac:dyDescent="0.3">
      <c r="A212" s="157">
        <v>70</v>
      </c>
      <c r="B212" s="158" t="s">
        <v>463</v>
      </c>
      <c r="C212" s="159" t="s">
        <v>464</v>
      </c>
      <c r="D212" s="160" t="s">
        <v>152</v>
      </c>
      <c r="E212" s="161">
        <v>5.9281199999999998</v>
      </c>
      <c r="F212" s="162">
        <v>29640</v>
      </c>
      <c r="G212" s="163">
        <f>ROUND(E212*F212,2)</f>
        <v>175709.48</v>
      </c>
      <c r="H212" s="162">
        <v>25800</v>
      </c>
      <c r="I212" s="163">
        <f>ROUND(E212*H212,2)</f>
        <v>152945.5</v>
      </c>
      <c r="J212" s="162">
        <v>0</v>
      </c>
      <c r="K212" s="163">
        <f>ROUND(E212*J212,2)</f>
        <v>0</v>
      </c>
      <c r="L212" s="163">
        <v>21</v>
      </c>
      <c r="M212" s="163">
        <f>G212*(1+L212/100)</f>
        <v>212608.47080000001</v>
      </c>
      <c r="N212" s="163">
        <v>0.66</v>
      </c>
      <c r="O212" s="163">
        <f>ROUND(E212*N212,2)</f>
        <v>3.91</v>
      </c>
      <c r="P212" s="163">
        <v>0</v>
      </c>
      <c r="Q212" s="163">
        <f>ROUND(E212*P212,2)</f>
        <v>0</v>
      </c>
      <c r="R212" s="163"/>
      <c r="S212" s="164" t="s">
        <v>182</v>
      </c>
      <c r="T212" s="165">
        <v>0</v>
      </c>
      <c r="U212" s="165">
        <f>ROUND(E212*T212,2)</f>
        <v>0</v>
      </c>
      <c r="V212" s="165"/>
      <c r="W212" s="165" t="s">
        <v>177</v>
      </c>
      <c r="X212" s="166"/>
      <c r="Y212" s="166"/>
      <c r="Z212" s="166"/>
      <c r="AA212" s="166"/>
      <c r="AB212" s="166"/>
      <c r="AC212" s="166"/>
      <c r="AD212" s="166"/>
      <c r="AE212" s="166"/>
      <c r="AF212" s="166" t="s">
        <v>178</v>
      </c>
      <c r="AG212" s="166"/>
      <c r="AH212" s="166"/>
      <c r="AI212" s="166"/>
      <c r="AJ212" s="166"/>
      <c r="AK212" s="166"/>
      <c r="AL212" s="166"/>
      <c r="AM212" s="166"/>
      <c r="AN212" s="166"/>
      <c r="AO212" s="166"/>
      <c r="AP212" s="166"/>
      <c r="AQ212" s="166"/>
      <c r="AR212" s="166"/>
      <c r="AS212" s="166"/>
      <c r="AT212" s="166"/>
      <c r="AU212" s="166"/>
      <c r="AV212" s="166"/>
      <c r="AW212" s="166"/>
      <c r="AX212" s="166"/>
      <c r="AY212" s="166"/>
      <c r="AZ212" s="166"/>
      <c r="BA212" s="166"/>
      <c r="BB212" s="166"/>
      <c r="BC212" s="166"/>
      <c r="BD212" s="166"/>
      <c r="BE212" s="166"/>
      <c r="BF212" s="166"/>
      <c r="BG212" s="166"/>
    </row>
    <row r="213" spans="1:59" outlineLevel="1" x14ac:dyDescent="0.3">
      <c r="A213" s="167"/>
      <c r="B213" s="168"/>
      <c r="C213" s="170" t="s">
        <v>465</v>
      </c>
      <c r="D213" s="171"/>
      <c r="E213" s="172">
        <v>0.78847999999999996</v>
      </c>
      <c r="F213" s="165"/>
      <c r="G213" s="165"/>
      <c r="H213" s="165"/>
      <c r="I213" s="165"/>
      <c r="J213" s="165"/>
      <c r="K213" s="165"/>
      <c r="L213" s="165"/>
      <c r="M213" s="165"/>
      <c r="N213" s="165"/>
      <c r="O213" s="165"/>
      <c r="P213" s="165"/>
      <c r="Q213" s="165"/>
      <c r="R213" s="165"/>
      <c r="S213" s="165"/>
      <c r="T213" s="165"/>
      <c r="U213" s="165"/>
      <c r="V213" s="165"/>
      <c r="W213" s="165"/>
      <c r="X213" s="166"/>
      <c r="Y213" s="166"/>
      <c r="Z213" s="166"/>
      <c r="AA213" s="166"/>
      <c r="AB213" s="166"/>
      <c r="AC213" s="166"/>
      <c r="AD213" s="166"/>
      <c r="AE213" s="166"/>
      <c r="AF213" s="166" t="s">
        <v>160</v>
      </c>
      <c r="AG213" s="166">
        <v>0</v>
      </c>
      <c r="AH213" s="166"/>
      <c r="AI213" s="166"/>
      <c r="AJ213" s="166"/>
      <c r="AK213" s="166"/>
      <c r="AL213" s="166"/>
      <c r="AM213" s="166"/>
      <c r="AN213" s="166"/>
      <c r="AO213" s="166"/>
      <c r="AP213" s="166"/>
      <c r="AQ213" s="166"/>
      <c r="AR213" s="166"/>
      <c r="AS213" s="166"/>
      <c r="AT213" s="166"/>
      <c r="AU213" s="166"/>
      <c r="AV213" s="166"/>
      <c r="AW213" s="166"/>
      <c r="AX213" s="166"/>
      <c r="AY213" s="166"/>
      <c r="AZ213" s="166"/>
      <c r="BA213" s="166"/>
      <c r="BB213" s="166"/>
      <c r="BC213" s="166"/>
      <c r="BD213" s="166"/>
      <c r="BE213" s="166"/>
      <c r="BF213" s="166"/>
      <c r="BG213" s="166"/>
    </row>
    <row r="214" spans="1:59" outlineLevel="1" x14ac:dyDescent="0.3">
      <c r="A214" s="167"/>
      <c r="B214" s="168"/>
      <c r="C214" s="170" t="s">
        <v>466</v>
      </c>
      <c r="D214" s="171"/>
      <c r="E214" s="172">
        <v>3.6907199999999998</v>
      </c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65"/>
      <c r="U214" s="165"/>
      <c r="V214" s="165"/>
      <c r="W214" s="165"/>
      <c r="X214" s="166"/>
      <c r="Y214" s="166"/>
      <c r="Z214" s="166"/>
      <c r="AA214" s="166"/>
      <c r="AB214" s="166"/>
      <c r="AC214" s="166"/>
      <c r="AD214" s="166"/>
      <c r="AE214" s="166"/>
      <c r="AF214" s="166" t="s">
        <v>160</v>
      </c>
      <c r="AG214" s="166">
        <v>0</v>
      </c>
      <c r="AH214" s="166"/>
      <c r="AI214" s="166"/>
      <c r="AJ214" s="166"/>
      <c r="AK214" s="166"/>
      <c r="AL214" s="166"/>
      <c r="AM214" s="166"/>
      <c r="AN214" s="166"/>
      <c r="AO214" s="166"/>
      <c r="AP214" s="166"/>
      <c r="AQ214" s="166"/>
      <c r="AR214" s="166"/>
      <c r="AS214" s="166"/>
      <c r="AT214" s="166"/>
      <c r="AU214" s="166"/>
      <c r="AV214" s="166"/>
      <c r="AW214" s="166"/>
      <c r="AX214" s="166"/>
      <c r="AY214" s="166"/>
      <c r="AZ214" s="166"/>
      <c r="BA214" s="166"/>
      <c r="BB214" s="166"/>
      <c r="BC214" s="166"/>
      <c r="BD214" s="166"/>
      <c r="BE214" s="166"/>
      <c r="BF214" s="166"/>
      <c r="BG214" s="166"/>
    </row>
    <row r="215" spans="1:59" outlineLevel="1" x14ac:dyDescent="0.3">
      <c r="A215" s="167"/>
      <c r="B215" s="168"/>
      <c r="C215" s="170" t="s">
        <v>467</v>
      </c>
      <c r="D215" s="171"/>
      <c r="E215" s="172">
        <v>1.15324</v>
      </c>
      <c r="F215" s="165"/>
      <c r="G215" s="165"/>
      <c r="H215" s="165"/>
      <c r="I215" s="165"/>
      <c r="J215" s="165"/>
      <c r="K215" s="165"/>
      <c r="L215" s="165"/>
      <c r="M215" s="165"/>
      <c r="N215" s="165"/>
      <c r="O215" s="165"/>
      <c r="P215" s="165"/>
      <c r="Q215" s="165"/>
      <c r="R215" s="165"/>
      <c r="S215" s="165"/>
      <c r="T215" s="165"/>
      <c r="U215" s="165"/>
      <c r="V215" s="165"/>
      <c r="W215" s="165"/>
      <c r="X215" s="166"/>
      <c r="Y215" s="166"/>
      <c r="Z215" s="166"/>
      <c r="AA215" s="166"/>
      <c r="AB215" s="166"/>
      <c r="AC215" s="166"/>
      <c r="AD215" s="166"/>
      <c r="AE215" s="166"/>
      <c r="AF215" s="166" t="s">
        <v>160</v>
      </c>
      <c r="AG215" s="166">
        <v>0</v>
      </c>
      <c r="AH215" s="166"/>
      <c r="AI215" s="166"/>
      <c r="AJ215" s="166"/>
      <c r="AK215" s="166"/>
      <c r="AL215" s="166"/>
      <c r="AM215" s="166"/>
      <c r="AN215" s="166"/>
      <c r="AO215" s="166"/>
      <c r="AP215" s="166"/>
      <c r="AQ215" s="166"/>
      <c r="AR215" s="166"/>
      <c r="AS215" s="166"/>
      <c r="AT215" s="166"/>
      <c r="AU215" s="166"/>
      <c r="AV215" s="166"/>
      <c r="AW215" s="166"/>
      <c r="AX215" s="166"/>
      <c r="AY215" s="166"/>
      <c r="AZ215" s="166"/>
      <c r="BA215" s="166"/>
      <c r="BB215" s="166"/>
      <c r="BC215" s="166"/>
      <c r="BD215" s="166"/>
      <c r="BE215" s="166"/>
      <c r="BF215" s="166"/>
      <c r="BG215" s="166"/>
    </row>
    <row r="216" spans="1:59" outlineLevel="1" x14ac:dyDescent="0.3">
      <c r="A216" s="167"/>
      <c r="B216" s="168"/>
      <c r="C216" s="170" t="s">
        <v>468</v>
      </c>
      <c r="D216" s="171"/>
      <c r="E216" s="172">
        <v>0.29568</v>
      </c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65"/>
      <c r="U216" s="165"/>
      <c r="V216" s="165"/>
      <c r="W216" s="165"/>
      <c r="X216" s="166"/>
      <c r="Y216" s="166"/>
      <c r="Z216" s="166"/>
      <c r="AA216" s="166"/>
      <c r="AB216" s="166"/>
      <c r="AC216" s="166"/>
      <c r="AD216" s="166"/>
      <c r="AE216" s="166"/>
      <c r="AF216" s="166" t="s">
        <v>160</v>
      </c>
      <c r="AG216" s="166">
        <v>0</v>
      </c>
      <c r="AH216" s="166"/>
      <c r="AI216" s="166"/>
      <c r="AJ216" s="166"/>
      <c r="AK216" s="166"/>
      <c r="AL216" s="166"/>
      <c r="AM216" s="166"/>
      <c r="AN216" s="166"/>
      <c r="AO216" s="166"/>
      <c r="AP216" s="166"/>
      <c r="AQ216" s="166"/>
      <c r="AR216" s="166"/>
      <c r="AS216" s="166"/>
      <c r="AT216" s="166"/>
      <c r="AU216" s="166"/>
      <c r="AV216" s="166"/>
      <c r="AW216" s="166"/>
      <c r="AX216" s="166"/>
      <c r="AY216" s="166"/>
      <c r="AZ216" s="166"/>
      <c r="BA216" s="166"/>
      <c r="BB216" s="166"/>
      <c r="BC216" s="166"/>
      <c r="BD216" s="166"/>
      <c r="BE216" s="166"/>
      <c r="BF216" s="166"/>
      <c r="BG216" s="166"/>
    </row>
    <row r="217" spans="1:59" ht="22.5" outlineLevel="1" x14ac:dyDescent="0.3">
      <c r="A217" s="157">
        <v>71</v>
      </c>
      <c r="B217" s="158" t="s">
        <v>469</v>
      </c>
      <c r="C217" s="159" t="s">
        <v>470</v>
      </c>
      <c r="D217" s="160" t="s">
        <v>273</v>
      </c>
      <c r="E217" s="161">
        <v>4.2232200000000004</v>
      </c>
      <c r="F217" s="162">
        <v>1368</v>
      </c>
      <c r="G217" s="163">
        <f>ROUND(E217*F217,2)</f>
        <v>5777.36</v>
      </c>
      <c r="H217" s="162">
        <v>0</v>
      </c>
      <c r="I217" s="163">
        <f>ROUND(E217*H217,2)</f>
        <v>0</v>
      </c>
      <c r="J217" s="162">
        <v>1410</v>
      </c>
      <c r="K217" s="163">
        <f>ROUND(E217*J217,2)</f>
        <v>5954.74</v>
      </c>
      <c r="L217" s="163">
        <v>21</v>
      </c>
      <c r="M217" s="163">
        <f>G217*(1+L217/100)</f>
        <v>6990.605599999999</v>
      </c>
      <c r="N217" s="163">
        <v>0</v>
      </c>
      <c r="O217" s="163">
        <f>ROUND(E217*N217,2)</f>
        <v>0</v>
      </c>
      <c r="P217" s="163">
        <v>0</v>
      </c>
      <c r="Q217" s="163">
        <f>ROUND(E217*P217,2)</f>
        <v>0</v>
      </c>
      <c r="R217" s="163" t="s">
        <v>447</v>
      </c>
      <c r="S217" s="164" t="s">
        <v>154</v>
      </c>
      <c r="T217" s="165">
        <v>1.7509999999999999</v>
      </c>
      <c r="U217" s="165">
        <f>ROUND(E217*T217,2)</f>
        <v>7.39</v>
      </c>
      <c r="V217" s="165"/>
      <c r="W217" s="165" t="s">
        <v>432</v>
      </c>
      <c r="X217" s="166"/>
      <c r="Y217" s="166"/>
      <c r="Z217" s="166"/>
      <c r="AA217" s="166"/>
      <c r="AB217" s="166"/>
      <c r="AC217" s="166"/>
      <c r="AD217" s="166"/>
      <c r="AE217" s="166"/>
      <c r="AF217" s="166" t="s">
        <v>433</v>
      </c>
      <c r="AG217" s="166"/>
      <c r="AH217" s="166"/>
      <c r="AI217" s="166"/>
      <c r="AJ217" s="166"/>
      <c r="AK217" s="166"/>
      <c r="AL217" s="166"/>
      <c r="AM217" s="166"/>
      <c r="AN217" s="166"/>
      <c r="AO217" s="166"/>
      <c r="AP217" s="166"/>
      <c r="AQ217" s="166"/>
      <c r="AR217" s="166"/>
      <c r="AS217" s="166"/>
      <c r="AT217" s="166"/>
      <c r="AU217" s="166"/>
      <c r="AV217" s="166"/>
      <c r="AW217" s="166"/>
      <c r="AX217" s="166"/>
      <c r="AY217" s="166"/>
      <c r="AZ217" s="166"/>
      <c r="BA217" s="166"/>
      <c r="BB217" s="166"/>
      <c r="BC217" s="166"/>
      <c r="BD217" s="166"/>
      <c r="BE217" s="166"/>
      <c r="BF217" s="166"/>
      <c r="BG217" s="166"/>
    </row>
    <row r="218" spans="1:59" outlineLevel="1" x14ac:dyDescent="0.3">
      <c r="A218" s="167"/>
      <c r="B218" s="168"/>
      <c r="C218" s="169" t="s">
        <v>471</v>
      </c>
      <c r="D218" s="169"/>
      <c r="E218" s="169"/>
      <c r="F218" s="169"/>
      <c r="G218" s="169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65"/>
      <c r="U218" s="165"/>
      <c r="V218" s="165"/>
      <c r="W218" s="165"/>
      <c r="X218" s="166"/>
      <c r="Y218" s="166"/>
      <c r="Z218" s="166"/>
      <c r="AA218" s="166"/>
      <c r="AB218" s="166"/>
      <c r="AC218" s="166"/>
      <c r="AD218" s="166"/>
      <c r="AE218" s="166"/>
      <c r="AF218" s="166" t="s">
        <v>158</v>
      </c>
      <c r="AG218" s="166"/>
      <c r="AH218" s="166"/>
      <c r="AI218" s="166"/>
      <c r="AJ218" s="166"/>
      <c r="AK218" s="166"/>
      <c r="AL218" s="166"/>
      <c r="AM218" s="166"/>
      <c r="AN218" s="166"/>
      <c r="AO218" s="166"/>
      <c r="AP218" s="166"/>
      <c r="AQ218" s="166"/>
      <c r="AR218" s="166"/>
      <c r="AS218" s="166"/>
      <c r="AT218" s="166"/>
      <c r="AU218" s="166"/>
      <c r="AV218" s="166"/>
      <c r="AW218" s="166"/>
      <c r="AX218" s="166"/>
      <c r="AY218" s="166"/>
      <c r="AZ218" s="166"/>
      <c r="BA218" s="166"/>
      <c r="BB218" s="166"/>
      <c r="BC218" s="166"/>
      <c r="BD218" s="166"/>
      <c r="BE218" s="166"/>
      <c r="BF218" s="166"/>
      <c r="BG218" s="166"/>
    </row>
    <row r="219" spans="1:59" x14ac:dyDescent="0.3">
      <c r="A219" s="149" t="s">
        <v>148</v>
      </c>
      <c r="B219" s="150" t="s">
        <v>93</v>
      </c>
      <c r="C219" s="151" t="s">
        <v>94</v>
      </c>
      <c r="D219" s="152"/>
      <c r="E219" s="153"/>
      <c r="F219" s="154"/>
      <c r="G219" s="154">
        <f>SUMIF(AF220:AF224,"&lt;&gt;NOR",G220:G224)</f>
        <v>59243.519999999997</v>
      </c>
      <c r="H219" s="154"/>
      <c r="I219" s="154">
        <f>SUM(I220:I224)</f>
        <v>0</v>
      </c>
      <c r="J219" s="154"/>
      <c r="K219" s="154">
        <f>SUM(K220:K224)</f>
        <v>49926.400000000001</v>
      </c>
      <c r="L219" s="154"/>
      <c r="M219" s="154">
        <f>SUM(M220:M224)</f>
        <v>71684.659199999995</v>
      </c>
      <c r="N219" s="154"/>
      <c r="O219" s="154">
        <f>SUM(O220:O224)</f>
        <v>0.2</v>
      </c>
      <c r="P219" s="154"/>
      <c r="Q219" s="154">
        <f>SUM(Q220:Q224)</f>
        <v>0</v>
      </c>
      <c r="R219" s="154"/>
      <c r="S219" s="155"/>
      <c r="T219" s="156"/>
      <c r="U219" s="156">
        <f>SUM(U220:U224)</f>
        <v>0</v>
      </c>
      <c r="V219" s="156"/>
      <c r="W219" s="156"/>
      <c r="AF219" t="s">
        <v>149</v>
      </c>
    </row>
    <row r="220" spans="1:59" outlineLevel="1" x14ac:dyDescent="0.3">
      <c r="A220" s="157">
        <v>72</v>
      </c>
      <c r="B220" s="158" t="s">
        <v>472</v>
      </c>
      <c r="C220" s="159" t="s">
        <v>473</v>
      </c>
      <c r="D220" s="160" t="s">
        <v>474</v>
      </c>
      <c r="E220" s="161">
        <v>185.6</v>
      </c>
      <c r="F220" s="162">
        <v>319.2</v>
      </c>
      <c r="G220" s="163">
        <f>ROUND(E220*F220,2)</f>
        <v>59243.519999999997</v>
      </c>
      <c r="H220" s="162">
        <v>0</v>
      </c>
      <c r="I220" s="163">
        <f>ROUND(E220*H220,2)</f>
        <v>0</v>
      </c>
      <c r="J220" s="162">
        <v>269</v>
      </c>
      <c r="K220" s="163">
        <f>ROUND(E220*J220,2)</f>
        <v>49926.400000000001</v>
      </c>
      <c r="L220" s="163">
        <v>21</v>
      </c>
      <c r="M220" s="163">
        <f>G220*(1+L220/100)</f>
        <v>71684.659199999995</v>
      </c>
      <c r="N220" s="163">
        <v>1.06E-3</v>
      </c>
      <c r="O220" s="163">
        <f>ROUND(E220*N220,2)</f>
        <v>0.2</v>
      </c>
      <c r="P220" s="163">
        <v>0</v>
      </c>
      <c r="Q220" s="163">
        <f>ROUND(E220*P220,2)</f>
        <v>0</v>
      </c>
      <c r="R220" s="163"/>
      <c r="S220" s="164" t="s">
        <v>154</v>
      </c>
      <c r="T220" s="165">
        <v>0</v>
      </c>
      <c r="U220" s="165">
        <f>ROUND(E220*T220,2)</f>
        <v>0</v>
      </c>
      <c r="V220" s="165"/>
      <c r="W220" s="165" t="s">
        <v>170</v>
      </c>
      <c r="X220" s="166"/>
      <c r="Y220" s="166"/>
      <c r="Z220" s="166"/>
      <c r="AA220" s="166"/>
      <c r="AB220" s="166"/>
      <c r="AC220" s="166"/>
      <c r="AD220" s="166"/>
      <c r="AE220" s="166"/>
      <c r="AF220" s="166" t="s">
        <v>171</v>
      </c>
      <c r="AG220" s="166"/>
      <c r="AH220" s="166"/>
      <c r="AI220" s="166"/>
      <c r="AJ220" s="166"/>
      <c r="AK220" s="166"/>
      <c r="AL220" s="166"/>
      <c r="AM220" s="166"/>
      <c r="AN220" s="166"/>
      <c r="AO220" s="166"/>
      <c r="AP220" s="166"/>
      <c r="AQ220" s="166"/>
      <c r="AR220" s="166"/>
      <c r="AS220" s="166"/>
      <c r="AT220" s="166"/>
      <c r="AU220" s="166"/>
      <c r="AV220" s="166"/>
      <c r="AW220" s="166"/>
      <c r="AX220" s="166"/>
      <c r="AY220" s="166"/>
      <c r="AZ220" s="166"/>
      <c r="BA220" s="166"/>
      <c r="BB220" s="166"/>
      <c r="BC220" s="166"/>
      <c r="BD220" s="166"/>
      <c r="BE220" s="166"/>
      <c r="BF220" s="166"/>
      <c r="BG220" s="166"/>
    </row>
    <row r="221" spans="1:59" ht="22.5" outlineLevel="1" x14ac:dyDescent="0.3">
      <c r="A221" s="167"/>
      <c r="B221" s="168"/>
      <c r="C221" s="174" t="s">
        <v>475</v>
      </c>
      <c r="D221" s="174"/>
      <c r="E221" s="174"/>
      <c r="F221" s="174"/>
      <c r="G221" s="174"/>
      <c r="H221" s="165"/>
      <c r="I221" s="165"/>
      <c r="J221" s="165"/>
      <c r="K221" s="165"/>
      <c r="L221" s="165"/>
      <c r="M221" s="165"/>
      <c r="N221" s="165"/>
      <c r="O221" s="165"/>
      <c r="P221" s="165"/>
      <c r="Q221" s="165"/>
      <c r="R221" s="165"/>
      <c r="S221" s="165"/>
      <c r="T221" s="165"/>
      <c r="U221" s="165"/>
      <c r="V221" s="165"/>
      <c r="W221" s="165"/>
      <c r="X221" s="166"/>
      <c r="Y221" s="166"/>
      <c r="Z221" s="166"/>
      <c r="AA221" s="166"/>
      <c r="AB221" s="166"/>
      <c r="AC221" s="166"/>
      <c r="AD221" s="166"/>
      <c r="AE221" s="166"/>
      <c r="AF221" s="166" t="s">
        <v>173</v>
      </c>
      <c r="AG221" s="166"/>
      <c r="AH221" s="166"/>
      <c r="AI221" s="166"/>
      <c r="AJ221" s="166"/>
      <c r="AK221" s="166"/>
      <c r="AL221" s="166"/>
      <c r="AM221" s="166"/>
      <c r="AN221" s="166"/>
      <c r="AO221" s="166"/>
      <c r="AP221" s="166"/>
      <c r="AQ221" s="166"/>
      <c r="AR221" s="166"/>
      <c r="AS221" s="166"/>
      <c r="AT221" s="166"/>
      <c r="AU221" s="166"/>
      <c r="AV221" s="166"/>
      <c r="AW221" s="166"/>
      <c r="AX221" s="166"/>
      <c r="AY221" s="166"/>
      <c r="AZ221" s="166"/>
      <c r="BA221" s="166"/>
      <c r="BB221" s="166"/>
      <c r="BC221" s="166"/>
      <c r="BD221" s="166"/>
      <c r="BE221" s="166"/>
      <c r="BF221" s="166"/>
      <c r="BG221" s="166"/>
    </row>
    <row r="222" spans="1:59" outlineLevel="1" x14ac:dyDescent="0.3">
      <c r="A222" s="167"/>
      <c r="B222" s="168"/>
      <c r="C222" s="170" t="s">
        <v>476</v>
      </c>
      <c r="D222" s="171"/>
      <c r="E222" s="172">
        <v>128</v>
      </c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65"/>
      <c r="U222" s="165"/>
      <c r="V222" s="165"/>
      <c r="W222" s="165"/>
      <c r="X222" s="166"/>
      <c r="Y222" s="166"/>
      <c r="Z222" s="166"/>
      <c r="AA222" s="166"/>
      <c r="AB222" s="166"/>
      <c r="AC222" s="166"/>
      <c r="AD222" s="166"/>
      <c r="AE222" s="166"/>
      <c r="AF222" s="166" t="s">
        <v>160</v>
      </c>
      <c r="AG222" s="166">
        <v>0</v>
      </c>
      <c r="AH222" s="166"/>
      <c r="AI222" s="166"/>
      <c r="AJ222" s="166"/>
      <c r="AK222" s="166"/>
      <c r="AL222" s="166"/>
      <c r="AM222" s="166"/>
      <c r="AN222" s="166"/>
      <c r="AO222" s="166"/>
      <c r="AP222" s="166"/>
      <c r="AQ222" s="166"/>
      <c r="AR222" s="166"/>
      <c r="AS222" s="166"/>
      <c r="AT222" s="166"/>
      <c r="AU222" s="166"/>
      <c r="AV222" s="166"/>
      <c r="AW222" s="166"/>
      <c r="AX222" s="166"/>
      <c r="AY222" s="166"/>
      <c r="AZ222" s="166"/>
      <c r="BA222" s="166"/>
      <c r="BB222" s="166"/>
      <c r="BC222" s="166"/>
      <c r="BD222" s="166"/>
      <c r="BE222" s="166"/>
      <c r="BF222" s="166"/>
      <c r="BG222" s="166"/>
    </row>
    <row r="223" spans="1:59" outlineLevel="1" x14ac:dyDescent="0.3">
      <c r="A223" s="167"/>
      <c r="B223" s="168"/>
      <c r="C223" s="170" t="s">
        <v>477</v>
      </c>
      <c r="D223" s="171"/>
      <c r="E223" s="172">
        <v>9.6</v>
      </c>
      <c r="F223" s="165"/>
      <c r="G223" s="165"/>
      <c r="H223" s="165"/>
      <c r="I223" s="165"/>
      <c r="J223" s="165"/>
      <c r="K223" s="165"/>
      <c r="L223" s="165"/>
      <c r="M223" s="165"/>
      <c r="N223" s="165"/>
      <c r="O223" s="165"/>
      <c r="P223" s="165"/>
      <c r="Q223" s="165"/>
      <c r="R223" s="165"/>
      <c r="S223" s="165"/>
      <c r="T223" s="165"/>
      <c r="U223" s="165"/>
      <c r="V223" s="165"/>
      <c r="W223" s="165"/>
      <c r="X223" s="166"/>
      <c r="Y223" s="166"/>
      <c r="Z223" s="166"/>
      <c r="AA223" s="166"/>
      <c r="AB223" s="166"/>
      <c r="AC223" s="166"/>
      <c r="AD223" s="166"/>
      <c r="AE223" s="166"/>
      <c r="AF223" s="166" t="s">
        <v>160</v>
      </c>
      <c r="AG223" s="166">
        <v>0</v>
      </c>
      <c r="AH223" s="166"/>
      <c r="AI223" s="166"/>
      <c r="AJ223" s="166"/>
      <c r="AK223" s="166"/>
      <c r="AL223" s="166"/>
      <c r="AM223" s="166"/>
      <c r="AN223" s="166"/>
      <c r="AO223" s="166"/>
      <c r="AP223" s="166"/>
      <c r="AQ223" s="166"/>
      <c r="AR223" s="166"/>
      <c r="AS223" s="166"/>
      <c r="AT223" s="166"/>
      <c r="AU223" s="166"/>
      <c r="AV223" s="166"/>
      <c r="AW223" s="166"/>
      <c r="AX223" s="166"/>
      <c r="AY223" s="166"/>
      <c r="AZ223" s="166"/>
      <c r="BA223" s="166"/>
      <c r="BB223" s="166"/>
      <c r="BC223" s="166"/>
      <c r="BD223" s="166"/>
      <c r="BE223" s="166"/>
      <c r="BF223" s="166"/>
      <c r="BG223" s="166"/>
    </row>
    <row r="224" spans="1:59" outlineLevel="1" x14ac:dyDescent="0.3">
      <c r="A224" s="167"/>
      <c r="B224" s="168"/>
      <c r="C224" s="170" t="s">
        <v>478</v>
      </c>
      <c r="D224" s="171"/>
      <c r="E224" s="172">
        <v>48</v>
      </c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65"/>
      <c r="U224" s="165"/>
      <c r="V224" s="165"/>
      <c r="W224" s="165"/>
      <c r="X224" s="166"/>
      <c r="Y224" s="166"/>
      <c r="Z224" s="166"/>
      <c r="AA224" s="166"/>
      <c r="AB224" s="166"/>
      <c r="AC224" s="166"/>
      <c r="AD224" s="166"/>
      <c r="AE224" s="166"/>
      <c r="AF224" s="166" t="s">
        <v>160</v>
      </c>
      <c r="AG224" s="166">
        <v>0</v>
      </c>
      <c r="AH224" s="166"/>
      <c r="AI224" s="166"/>
      <c r="AJ224" s="166"/>
      <c r="AK224" s="166"/>
      <c r="AL224" s="166"/>
      <c r="AM224" s="166"/>
      <c r="AN224" s="166"/>
      <c r="AO224" s="166"/>
      <c r="AP224" s="166"/>
      <c r="AQ224" s="166"/>
      <c r="AR224" s="166"/>
      <c r="AS224" s="166"/>
      <c r="AT224" s="166"/>
      <c r="AU224" s="166"/>
      <c r="AV224" s="166"/>
      <c r="AW224" s="166"/>
      <c r="AX224" s="166"/>
      <c r="AY224" s="166"/>
      <c r="AZ224" s="166"/>
      <c r="BA224" s="166"/>
      <c r="BB224" s="166"/>
      <c r="BC224" s="166"/>
      <c r="BD224" s="166"/>
      <c r="BE224" s="166"/>
      <c r="BF224" s="166"/>
      <c r="BG224" s="166"/>
    </row>
    <row r="225" spans="1:59" x14ac:dyDescent="0.3">
      <c r="A225" s="149" t="s">
        <v>148</v>
      </c>
      <c r="B225" s="150" t="s">
        <v>95</v>
      </c>
      <c r="C225" s="151" t="s">
        <v>96</v>
      </c>
      <c r="D225" s="152"/>
      <c r="E225" s="153"/>
      <c r="F225" s="154"/>
      <c r="G225" s="154">
        <f>SUMIF(AF226:AF240,"&lt;&gt;NOR",G226:G240)</f>
        <v>68438.760000000009</v>
      </c>
      <c r="H225" s="154"/>
      <c r="I225" s="154">
        <f>SUM(I226:I240)</f>
        <v>62700.719999999994</v>
      </c>
      <c r="J225" s="154"/>
      <c r="K225" s="154">
        <f>SUM(K226:K240)</f>
        <v>29800.489999999998</v>
      </c>
      <c r="L225" s="154"/>
      <c r="M225" s="154">
        <f>SUM(M226:M240)</f>
        <v>82810.899600000004</v>
      </c>
      <c r="N225" s="154"/>
      <c r="O225" s="154">
        <f>SUM(O226:O240)</f>
        <v>1.22</v>
      </c>
      <c r="P225" s="154"/>
      <c r="Q225" s="154">
        <f>SUM(Q226:Q240)</f>
        <v>0</v>
      </c>
      <c r="R225" s="154"/>
      <c r="S225" s="155"/>
      <c r="T225" s="156"/>
      <c r="U225" s="156">
        <f>SUM(U226:U240)</f>
        <v>60.66</v>
      </c>
      <c r="V225" s="156"/>
      <c r="W225" s="156"/>
      <c r="AF225" t="s">
        <v>149</v>
      </c>
    </row>
    <row r="226" spans="1:59" ht="22.5" outlineLevel="1" x14ac:dyDescent="0.3">
      <c r="A226" s="157">
        <v>73</v>
      </c>
      <c r="B226" s="158" t="s">
        <v>479</v>
      </c>
      <c r="C226" s="159" t="s">
        <v>480</v>
      </c>
      <c r="D226" s="160" t="s">
        <v>165</v>
      </c>
      <c r="E226" s="161">
        <v>42.363999999999997</v>
      </c>
      <c r="F226" s="162">
        <v>131.1</v>
      </c>
      <c r="G226" s="163">
        <f>ROUND(E226*F226,2)</f>
        <v>5553.92</v>
      </c>
      <c r="H226" s="162">
        <v>21.7</v>
      </c>
      <c r="I226" s="163">
        <f>ROUND(E226*H226,2)</f>
        <v>919.3</v>
      </c>
      <c r="J226" s="162">
        <v>24.8</v>
      </c>
      <c r="K226" s="163">
        <f>ROUND(E226*J226,2)</f>
        <v>1050.6300000000001</v>
      </c>
      <c r="L226" s="163">
        <v>21</v>
      </c>
      <c r="M226" s="163">
        <f>G226*(1+L226/100)</f>
        <v>6720.2431999999999</v>
      </c>
      <c r="N226" s="163">
        <v>2.1000000000000001E-4</v>
      </c>
      <c r="O226" s="163">
        <f>ROUND(E226*N226,2)</f>
        <v>0.01</v>
      </c>
      <c r="P226" s="163">
        <v>0</v>
      </c>
      <c r="Q226" s="163">
        <f>ROUND(E226*P226,2)</f>
        <v>0</v>
      </c>
      <c r="R226" s="163" t="s">
        <v>481</v>
      </c>
      <c r="S226" s="164" t="s">
        <v>154</v>
      </c>
      <c r="T226" s="165">
        <v>0.05</v>
      </c>
      <c r="U226" s="165">
        <f>ROUND(E226*T226,2)</f>
        <v>2.12</v>
      </c>
      <c r="V226" s="165"/>
      <c r="W226" s="165" t="s">
        <v>155</v>
      </c>
      <c r="X226" s="166"/>
      <c r="Y226" s="166"/>
      <c r="Z226" s="166"/>
      <c r="AA226" s="166"/>
      <c r="AB226" s="166"/>
      <c r="AC226" s="166"/>
      <c r="AD226" s="166"/>
      <c r="AE226" s="166"/>
      <c r="AF226" s="166" t="s">
        <v>482</v>
      </c>
      <c r="AG226" s="166"/>
      <c r="AH226" s="166"/>
      <c r="AI226" s="166"/>
      <c r="AJ226" s="166"/>
      <c r="AK226" s="166"/>
      <c r="AL226" s="166"/>
      <c r="AM226" s="166"/>
      <c r="AN226" s="166"/>
      <c r="AO226" s="166"/>
      <c r="AP226" s="166"/>
      <c r="AQ226" s="166"/>
      <c r="AR226" s="166"/>
      <c r="AS226" s="166"/>
      <c r="AT226" s="166"/>
      <c r="AU226" s="166"/>
      <c r="AV226" s="166"/>
      <c r="AW226" s="166"/>
      <c r="AX226" s="166"/>
      <c r="AY226" s="166"/>
      <c r="AZ226" s="166"/>
      <c r="BA226" s="166"/>
      <c r="BB226" s="166"/>
      <c r="BC226" s="166"/>
      <c r="BD226" s="166"/>
      <c r="BE226" s="166"/>
      <c r="BF226" s="166"/>
      <c r="BG226" s="166"/>
    </row>
    <row r="227" spans="1:59" ht="33.75" outlineLevel="1" x14ac:dyDescent="0.3">
      <c r="A227" s="167"/>
      <c r="B227" s="168"/>
      <c r="C227" s="170" t="s">
        <v>397</v>
      </c>
      <c r="D227" s="171"/>
      <c r="E227" s="172">
        <v>30.996410000000001</v>
      </c>
      <c r="F227" s="165"/>
      <c r="G227" s="165"/>
      <c r="H227" s="165"/>
      <c r="I227" s="165"/>
      <c r="J227" s="165"/>
      <c r="K227" s="165"/>
      <c r="L227" s="165"/>
      <c r="M227" s="165"/>
      <c r="N227" s="165"/>
      <c r="O227" s="165"/>
      <c r="P227" s="165"/>
      <c r="Q227" s="165"/>
      <c r="R227" s="165"/>
      <c r="S227" s="165"/>
      <c r="T227" s="165"/>
      <c r="U227" s="165"/>
      <c r="V227" s="165"/>
      <c r="W227" s="165"/>
      <c r="X227" s="166"/>
      <c r="Y227" s="166"/>
      <c r="Z227" s="166"/>
      <c r="AA227" s="166"/>
      <c r="AB227" s="166"/>
      <c r="AC227" s="166"/>
      <c r="AD227" s="166"/>
      <c r="AE227" s="166"/>
      <c r="AF227" s="166" t="s">
        <v>160</v>
      </c>
      <c r="AG227" s="166">
        <v>0</v>
      </c>
      <c r="AH227" s="166"/>
      <c r="AI227" s="166"/>
      <c r="AJ227" s="166"/>
      <c r="AK227" s="166"/>
      <c r="AL227" s="166"/>
      <c r="AM227" s="166"/>
      <c r="AN227" s="166"/>
      <c r="AO227" s="166"/>
      <c r="AP227" s="166"/>
      <c r="AQ227" s="166"/>
      <c r="AR227" s="166"/>
      <c r="AS227" s="166"/>
      <c r="AT227" s="166"/>
      <c r="AU227" s="166"/>
      <c r="AV227" s="166"/>
      <c r="AW227" s="166"/>
      <c r="AX227" s="166"/>
      <c r="AY227" s="166"/>
      <c r="AZ227" s="166"/>
      <c r="BA227" s="166"/>
      <c r="BB227" s="166"/>
      <c r="BC227" s="166"/>
      <c r="BD227" s="166"/>
      <c r="BE227" s="166"/>
      <c r="BF227" s="166"/>
      <c r="BG227" s="166"/>
    </row>
    <row r="228" spans="1:59" outlineLevel="1" x14ac:dyDescent="0.3">
      <c r="A228" s="167"/>
      <c r="B228" s="168"/>
      <c r="C228" s="170" t="s">
        <v>398</v>
      </c>
      <c r="D228" s="171"/>
      <c r="E228" s="172">
        <v>11.367599999999999</v>
      </c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65"/>
      <c r="U228" s="165"/>
      <c r="V228" s="165"/>
      <c r="W228" s="165"/>
      <c r="X228" s="166"/>
      <c r="Y228" s="166"/>
      <c r="Z228" s="166"/>
      <c r="AA228" s="166"/>
      <c r="AB228" s="166"/>
      <c r="AC228" s="166"/>
      <c r="AD228" s="166"/>
      <c r="AE228" s="166"/>
      <c r="AF228" s="166" t="s">
        <v>160</v>
      </c>
      <c r="AG228" s="166">
        <v>0</v>
      </c>
      <c r="AH228" s="166"/>
      <c r="AI228" s="166"/>
      <c r="AJ228" s="166"/>
      <c r="AK228" s="166"/>
      <c r="AL228" s="166"/>
      <c r="AM228" s="166"/>
      <c r="AN228" s="166"/>
      <c r="AO228" s="166"/>
      <c r="AP228" s="166"/>
      <c r="AQ228" s="166"/>
      <c r="AR228" s="166"/>
      <c r="AS228" s="166"/>
      <c r="AT228" s="166"/>
      <c r="AU228" s="166"/>
      <c r="AV228" s="166"/>
      <c r="AW228" s="166"/>
      <c r="AX228" s="166"/>
      <c r="AY228" s="166"/>
      <c r="AZ228" s="166"/>
      <c r="BA228" s="166"/>
      <c r="BB228" s="166"/>
      <c r="BC228" s="166"/>
      <c r="BD228" s="166"/>
      <c r="BE228" s="166"/>
      <c r="BF228" s="166"/>
      <c r="BG228" s="166"/>
    </row>
    <row r="229" spans="1:59" ht="22.5" outlineLevel="1" x14ac:dyDescent="0.3">
      <c r="A229" s="157">
        <v>74</v>
      </c>
      <c r="B229" s="158" t="s">
        <v>483</v>
      </c>
      <c r="C229" s="159" t="s">
        <v>484</v>
      </c>
      <c r="D229" s="160" t="s">
        <v>343</v>
      </c>
      <c r="E229" s="161">
        <v>49.664999999999999</v>
      </c>
      <c r="F229" s="162">
        <v>513</v>
      </c>
      <c r="G229" s="163">
        <f>ROUND(E229*F229,2)</f>
        <v>25478.15</v>
      </c>
      <c r="H229" s="162">
        <v>18.100000000000001</v>
      </c>
      <c r="I229" s="163">
        <f>ROUND(E229*H229,2)</f>
        <v>898.94</v>
      </c>
      <c r="J229" s="162">
        <v>33.5</v>
      </c>
      <c r="K229" s="163">
        <f>ROUND(E229*J229,2)</f>
        <v>1663.78</v>
      </c>
      <c r="L229" s="163">
        <v>21</v>
      </c>
      <c r="M229" s="163">
        <f>G229*(1+L229/100)</f>
        <v>30828.5615</v>
      </c>
      <c r="N229" s="163">
        <v>4.0000000000000003E-5</v>
      </c>
      <c r="O229" s="163">
        <f>ROUND(E229*N229,2)</f>
        <v>0</v>
      </c>
      <c r="P229" s="163">
        <v>0</v>
      </c>
      <c r="Q229" s="163">
        <f>ROUND(E229*P229,2)</f>
        <v>0</v>
      </c>
      <c r="R229" s="163" t="s">
        <v>481</v>
      </c>
      <c r="S229" s="164" t="s">
        <v>154</v>
      </c>
      <c r="T229" s="165">
        <v>7.0000000000000007E-2</v>
      </c>
      <c r="U229" s="165">
        <f>ROUND(E229*T229,2)</f>
        <v>3.48</v>
      </c>
      <c r="V229" s="165"/>
      <c r="W229" s="165" t="s">
        <v>155</v>
      </c>
      <c r="X229" s="166"/>
      <c r="Y229" s="166"/>
      <c r="Z229" s="166"/>
      <c r="AA229" s="166"/>
      <c r="AB229" s="166"/>
      <c r="AC229" s="166"/>
      <c r="AD229" s="166"/>
      <c r="AE229" s="166"/>
      <c r="AF229" s="166" t="s">
        <v>156</v>
      </c>
      <c r="AG229" s="166"/>
      <c r="AH229" s="166"/>
      <c r="AI229" s="166"/>
      <c r="AJ229" s="166"/>
      <c r="AK229" s="166"/>
      <c r="AL229" s="166"/>
      <c r="AM229" s="166"/>
      <c r="AN229" s="166"/>
      <c r="AO229" s="166"/>
      <c r="AP229" s="166"/>
      <c r="AQ229" s="166"/>
      <c r="AR229" s="166"/>
      <c r="AS229" s="166"/>
      <c r="AT229" s="166"/>
      <c r="AU229" s="166"/>
      <c r="AV229" s="166"/>
      <c r="AW229" s="166"/>
      <c r="AX229" s="166"/>
      <c r="AY229" s="166"/>
      <c r="AZ229" s="166"/>
      <c r="BA229" s="166"/>
      <c r="BB229" s="166"/>
      <c r="BC229" s="166"/>
      <c r="BD229" s="166"/>
      <c r="BE229" s="166"/>
      <c r="BF229" s="166"/>
      <c r="BG229" s="166"/>
    </row>
    <row r="230" spans="1:59" outlineLevel="1" x14ac:dyDescent="0.3">
      <c r="A230" s="167"/>
      <c r="B230" s="168"/>
      <c r="C230" s="174" t="s">
        <v>485</v>
      </c>
      <c r="D230" s="174"/>
      <c r="E230" s="174"/>
      <c r="F230" s="174"/>
      <c r="G230" s="174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65"/>
      <c r="U230" s="165"/>
      <c r="V230" s="165"/>
      <c r="W230" s="165"/>
      <c r="X230" s="166"/>
      <c r="Y230" s="166"/>
      <c r="Z230" s="166"/>
      <c r="AA230" s="166"/>
      <c r="AB230" s="166"/>
      <c r="AC230" s="166"/>
      <c r="AD230" s="166"/>
      <c r="AE230" s="166"/>
      <c r="AF230" s="166" t="s">
        <v>173</v>
      </c>
      <c r="AG230" s="166"/>
      <c r="AH230" s="166"/>
      <c r="AI230" s="166"/>
      <c r="AJ230" s="166"/>
      <c r="AK230" s="166"/>
      <c r="AL230" s="166"/>
      <c r="AM230" s="166"/>
      <c r="AN230" s="166"/>
      <c r="AO230" s="166"/>
      <c r="AP230" s="166"/>
      <c r="AQ230" s="166"/>
      <c r="AR230" s="166"/>
      <c r="AS230" s="166"/>
      <c r="AT230" s="166"/>
      <c r="AU230" s="166"/>
      <c r="AV230" s="166"/>
      <c r="AW230" s="166"/>
      <c r="AX230" s="166"/>
      <c r="AY230" s="166"/>
      <c r="AZ230" s="166"/>
      <c r="BA230" s="166"/>
      <c r="BB230" s="166"/>
      <c r="BC230" s="166"/>
      <c r="BD230" s="166"/>
      <c r="BE230" s="166"/>
      <c r="BF230" s="166"/>
      <c r="BG230" s="166"/>
    </row>
    <row r="231" spans="1:59" ht="33.75" outlineLevel="1" x14ac:dyDescent="0.3">
      <c r="A231" s="167"/>
      <c r="B231" s="168"/>
      <c r="C231" s="170" t="s">
        <v>486</v>
      </c>
      <c r="D231" s="171"/>
      <c r="E231" s="172">
        <v>49.664999999999999</v>
      </c>
      <c r="F231" s="165"/>
      <c r="G231" s="165"/>
      <c r="H231" s="165"/>
      <c r="I231" s="165"/>
      <c r="J231" s="165"/>
      <c r="K231" s="165"/>
      <c r="L231" s="165"/>
      <c r="M231" s="165"/>
      <c r="N231" s="165"/>
      <c r="O231" s="165"/>
      <c r="P231" s="165"/>
      <c r="Q231" s="165"/>
      <c r="R231" s="165"/>
      <c r="S231" s="165"/>
      <c r="T231" s="165"/>
      <c r="U231" s="165"/>
      <c r="V231" s="165"/>
      <c r="W231" s="165"/>
      <c r="X231" s="166"/>
      <c r="Y231" s="166"/>
      <c r="Z231" s="166"/>
      <c r="AA231" s="166"/>
      <c r="AB231" s="166"/>
      <c r="AC231" s="166"/>
      <c r="AD231" s="166"/>
      <c r="AE231" s="166"/>
      <c r="AF231" s="166" t="s">
        <v>160</v>
      </c>
      <c r="AG231" s="166">
        <v>0</v>
      </c>
      <c r="AH231" s="166"/>
      <c r="AI231" s="166"/>
      <c r="AJ231" s="166"/>
      <c r="AK231" s="166"/>
      <c r="AL231" s="166"/>
      <c r="AM231" s="166"/>
      <c r="AN231" s="166"/>
      <c r="AO231" s="166"/>
      <c r="AP231" s="166"/>
      <c r="AQ231" s="166"/>
      <c r="AR231" s="166"/>
      <c r="AS231" s="166"/>
      <c r="AT231" s="166"/>
      <c r="AU231" s="166"/>
      <c r="AV231" s="166"/>
      <c r="AW231" s="166"/>
      <c r="AX231" s="166"/>
      <c r="AY231" s="166"/>
      <c r="AZ231" s="166"/>
      <c r="BA231" s="166"/>
      <c r="BB231" s="166"/>
      <c r="BC231" s="166"/>
      <c r="BD231" s="166"/>
      <c r="BE231" s="166"/>
      <c r="BF231" s="166"/>
      <c r="BG231" s="166"/>
    </row>
    <row r="232" spans="1:59" ht="33.75" outlineLevel="1" x14ac:dyDescent="0.3">
      <c r="A232" s="157">
        <v>75</v>
      </c>
      <c r="B232" s="158" t="s">
        <v>487</v>
      </c>
      <c r="C232" s="159" t="s">
        <v>488</v>
      </c>
      <c r="D232" s="160" t="s">
        <v>343</v>
      </c>
      <c r="E232" s="161">
        <v>44.877000000000002</v>
      </c>
      <c r="F232" s="162">
        <v>34.200000000000003</v>
      </c>
      <c r="G232" s="163">
        <f>ROUND(E232*F232,2)</f>
        <v>1534.79</v>
      </c>
      <c r="H232" s="162">
        <v>745.59</v>
      </c>
      <c r="I232" s="163">
        <f>ROUND(E232*H232,2)</f>
        <v>33459.839999999997</v>
      </c>
      <c r="J232" s="162">
        <v>74.41</v>
      </c>
      <c r="K232" s="163">
        <f>ROUND(E232*J232,2)</f>
        <v>3339.3</v>
      </c>
      <c r="L232" s="163">
        <v>21</v>
      </c>
      <c r="M232" s="163">
        <f>G232*(1+L232/100)</f>
        <v>1857.0958999999998</v>
      </c>
      <c r="N232" s="163">
        <v>4.2999999999999999E-4</v>
      </c>
      <c r="O232" s="163">
        <f>ROUND(E232*N232,2)</f>
        <v>0.02</v>
      </c>
      <c r="P232" s="163">
        <v>0</v>
      </c>
      <c r="Q232" s="163">
        <f>ROUND(E232*P232,2)</f>
        <v>0</v>
      </c>
      <c r="R232" s="163" t="s">
        <v>481</v>
      </c>
      <c r="S232" s="164" t="s">
        <v>154</v>
      </c>
      <c r="T232" s="165">
        <v>0.15</v>
      </c>
      <c r="U232" s="165">
        <f>ROUND(E232*T232,2)</f>
        <v>6.73</v>
      </c>
      <c r="V232" s="165"/>
      <c r="W232" s="165" t="s">
        <v>155</v>
      </c>
      <c r="X232" s="166"/>
      <c r="Y232" s="166"/>
      <c r="Z232" s="166"/>
      <c r="AA232" s="166"/>
      <c r="AB232" s="166"/>
      <c r="AC232" s="166"/>
      <c r="AD232" s="166"/>
      <c r="AE232" s="166"/>
      <c r="AF232" s="166" t="s">
        <v>156</v>
      </c>
      <c r="AG232" s="166"/>
      <c r="AH232" s="166"/>
      <c r="AI232" s="166"/>
      <c r="AJ232" s="166"/>
      <c r="AK232" s="166"/>
      <c r="AL232" s="166"/>
      <c r="AM232" s="166"/>
      <c r="AN232" s="166"/>
      <c r="AO232" s="166"/>
      <c r="AP232" s="166"/>
      <c r="AQ232" s="166"/>
      <c r="AR232" s="166"/>
      <c r="AS232" s="166"/>
      <c r="AT232" s="166"/>
      <c r="AU232" s="166"/>
      <c r="AV232" s="166"/>
      <c r="AW232" s="166"/>
      <c r="AX232" s="166"/>
      <c r="AY232" s="166"/>
      <c r="AZ232" s="166"/>
      <c r="BA232" s="166"/>
      <c r="BB232" s="166"/>
      <c r="BC232" s="166"/>
      <c r="BD232" s="166"/>
      <c r="BE232" s="166"/>
      <c r="BF232" s="166"/>
      <c r="BG232" s="166"/>
    </row>
    <row r="233" spans="1:59" outlineLevel="1" x14ac:dyDescent="0.3">
      <c r="A233" s="167"/>
      <c r="B233" s="168"/>
      <c r="C233" s="170" t="s">
        <v>489</v>
      </c>
      <c r="D233" s="171"/>
      <c r="E233" s="172">
        <v>44.877000000000002</v>
      </c>
      <c r="F233" s="165"/>
      <c r="G233" s="165"/>
      <c r="H233" s="165"/>
      <c r="I233" s="165"/>
      <c r="J233" s="165"/>
      <c r="K233" s="165"/>
      <c r="L233" s="165"/>
      <c r="M233" s="165"/>
      <c r="N233" s="165"/>
      <c r="O233" s="165"/>
      <c r="P233" s="165"/>
      <c r="Q233" s="165"/>
      <c r="R233" s="165"/>
      <c r="S233" s="165"/>
      <c r="T233" s="165"/>
      <c r="U233" s="165"/>
      <c r="V233" s="165"/>
      <c r="W233" s="165"/>
      <c r="X233" s="166"/>
      <c r="Y233" s="166"/>
      <c r="Z233" s="166"/>
      <c r="AA233" s="166"/>
      <c r="AB233" s="166"/>
      <c r="AC233" s="166"/>
      <c r="AD233" s="166"/>
      <c r="AE233" s="166"/>
      <c r="AF233" s="166" t="s">
        <v>160</v>
      </c>
      <c r="AG233" s="166">
        <v>0</v>
      </c>
      <c r="AH233" s="166"/>
      <c r="AI233" s="166"/>
      <c r="AJ233" s="166"/>
      <c r="AK233" s="166"/>
      <c r="AL233" s="166"/>
      <c r="AM233" s="166"/>
      <c r="AN233" s="166"/>
      <c r="AO233" s="166"/>
      <c r="AP233" s="166"/>
      <c r="AQ233" s="166"/>
      <c r="AR233" s="166"/>
      <c r="AS233" s="166"/>
      <c r="AT233" s="166"/>
      <c r="AU233" s="166"/>
      <c r="AV233" s="166"/>
      <c r="AW233" s="166"/>
      <c r="AX233" s="166"/>
      <c r="AY233" s="166"/>
      <c r="AZ233" s="166"/>
      <c r="BA233" s="166"/>
      <c r="BB233" s="166"/>
      <c r="BC233" s="166"/>
      <c r="BD233" s="166"/>
      <c r="BE233" s="166"/>
      <c r="BF233" s="166"/>
      <c r="BG233" s="166"/>
    </row>
    <row r="234" spans="1:59" ht="22.5" outlineLevel="1" x14ac:dyDescent="0.3">
      <c r="A234" s="157">
        <v>76</v>
      </c>
      <c r="B234" s="158" t="s">
        <v>490</v>
      </c>
      <c r="C234" s="159" t="s">
        <v>491</v>
      </c>
      <c r="D234" s="160" t="s">
        <v>165</v>
      </c>
      <c r="E234" s="161">
        <v>42.363999999999997</v>
      </c>
      <c r="F234" s="162">
        <v>456</v>
      </c>
      <c r="G234" s="163">
        <f>ROUND(E234*F234,2)</f>
        <v>19317.98</v>
      </c>
      <c r="H234" s="162">
        <v>133.61000000000001</v>
      </c>
      <c r="I234" s="163">
        <f>ROUND(E234*H234,2)</f>
        <v>5660.25</v>
      </c>
      <c r="J234" s="162">
        <v>543.39</v>
      </c>
      <c r="K234" s="163">
        <f>ROUND(E234*J234,2)</f>
        <v>23020.17</v>
      </c>
      <c r="L234" s="163">
        <v>21</v>
      </c>
      <c r="M234" s="163">
        <f>G234*(1+L234/100)</f>
        <v>23374.755799999999</v>
      </c>
      <c r="N234" s="163">
        <v>7.1399999999999996E-3</v>
      </c>
      <c r="O234" s="163">
        <f>ROUND(E234*N234,2)</f>
        <v>0.3</v>
      </c>
      <c r="P234" s="163">
        <v>0</v>
      </c>
      <c r="Q234" s="163">
        <f>ROUND(E234*P234,2)</f>
        <v>0</v>
      </c>
      <c r="R234" s="163" t="s">
        <v>481</v>
      </c>
      <c r="S234" s="164" t="s">
        <v>154</v>
      </c>
      <c r="T234" s="165">
        <v>1.0946</v>
      </c>
      <c r="U234" s="165">
        <f>ROUND(E234*T234,2)</f>
        <v>46.37</v>
      </c>
      <c r="V234" s="165"/>
      <c r="W234" s="165" t="s">
        <v>155</v>
      </c>
      <c r="X234" s="166"/>
      <c r="Y234" s="166"/>
      <c r="Z234" s="166"/>
      <c r="AA234" s="166"/>
      <c r="AB234" s="166"/>
      <c r="AC234" s="166"/>
      <c r="AD234" s="166"/>
      <c r="AE234" s="166"/>
      <c r="AF234" s="166" t="s">
        <v>156</v>
      </c>
      <c r="AG234" s="166"/>
      <c r="AH234" s="166"/>
      <c r="AI234" s="166"/>
      <c r="AJ234" s="166"/>
      <c r="AK234" s="166"/>
      <c r="AL234" s="166"/>
      <c r="AM234" s="166"/>
      <c r="AN234" s="166"/>
      <c r="AO234" s="166"/>
      <c r="AP234" s="166"/>
      <c r="AQ234" s="166"/>
      <c r="AR234" s="166"/>
      <c r="AS234" s="166"/>
      <c r="AT234" s="166"/>
      <c r="AU234" s="166"/>
      <c r="AV234" s="166"/>
      <c r="AW234" s="166"/>
      <c r="AX234" s="166"/>
      <c r="AY234" s="166"/>
      <c r="AZ234" s="166"/>
      <c r="BA234" s="166"/>
      <c r="BB234" s="166"/>
      <c r="BC234" s="166"/>
      <c r="BD234" s="166"/>
      <c r="BE234" s="166"/>
      <c r="BF234" s="166"/>
      <c r="BG234" s="166"/>
    </row>
    <row r="235" spans="1:59" ht="33.75" outlineLevel="1" x14ac:dyDescent="0.3">
      <c r="A235" s="167"/>
      <c r="B235" s="168"/>
      <c r="C235" s="170" t="s">
        <v>397</v>
      </c>
      <c r="D235" s="171"/>
      <c r="E235" s="172">
        <v>30.996410000000001</v>
      </c>
      <c r="F235" s="165"/>
      <c r="G235" s="165"/>
      <c r="H235" s="165"/>
      <c r="I235" s="165"/>
      <c r="J235" s="165"/>
      <c r="K235" s="165"/>
      <c r="L235" s="165"/>
      <c r="M235" s="165"/>
      <c r="N235" s="165"/>
      <c r="O235" s="165"/>
      <c r="P235" s="165"/>
      <c r="Q235" s="165"/>
      <c r="R235" s="165"/>
      <c r="S235" s="165"/>
      <c r="T235" s="165"/>
      <c r="U235" s="165"/>
      <c r="V235" s="165"/>
      <c r="W235" s="165"/>
      <c r="X235" s="166"/>
      <c r="Y235" s="166"/>
      <c r="Z235" s="166"/>
      <c r="AA235" s="166"/>
      <c r="AB235" s="166"/>
      <c r="AC235" s="166"/>
      <c r="AD235" s="166"/>
      <c r="AE235" s="166"/>
      <c r="AF235" s="166" t="s">
        <v>160</v>
      </c>
      <c r="AG235" s="166">
        <v>0</v>
      </c>
      <c r="AH235" s="166"/>
      <c r="AI235" s="166"/>
      <c r="AJ235" s="166"/>
      <c r="AK235" s="166"/>
      <c r="AL235" s="166"/>
      <c r="AM235" s="166"/>
      <c r="AN235" s="166"/>
      <c r="AO235" s="166"/>
      <c r="AP235" s="166"/>
      <c r="AQ235" s="166"/>
      <c r="AR235" s="166"/>
      <c r="AS235" s="166"/>
      <c r="AT235" s="166"/>
      <c r="AU235" s="166"/>
      <c r="AV235" s="166"/>
      <c r="AW235" s="166"/>
      <c r="AX235" s="166"/>
      <c r="AY235" s="166"/>
      <c r="AZ235" s="166"/>
      <c r="BA235" s="166"/>
      <c r="BB235" s="166"/>
      <c r="BC235" s="166"/>
      <c r="BD235" s="166"/>
      <c r="BE235" s="166"/>
      <c r="BF235" s="166"/>
      <c r="BG235" s="166"/>
    </row>
    <row r="236" spans="1:59" outlineLevel="1" x14ac:dyDescent="0.3">
      <c r="A236" s="167"/>
      <c r="B236" s="168"/>
      <c r="C236" s="170" t="s">
        <v>398</v>
      </c>
      <c r="D236" s="171"/>
      <c r="E236" s="172">
        <v>11.367599999999999</v>
      </c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65"/>
      <c r="U236" s="165"/>
      <c r="V236" s="165"/>
      <c r="W236" s="165"/>
      <c r="X236" s="166"/>
      <c r="Y236" s="166"/>
      <c r="Z236" s="166"/>
      <c r="AA236" s="166"/>
      <c r="AB236" s="166"/>
      <c r="AC236" s="166"/>
      <c r="AD236" s="166"/>
      <c r="AE236" s="166"/>
      <c r="AF236" s="166" t="s">
        <v>160</v>
      </c>
      <c r="AG236" s="166">
        <v>0</v>
      </c>
      <c r="AH236" s="166"/>
      <c r="AI236" s="166"/>
      <c r="AJ236" s="166"/>
      <c r="AK236" s="166"/>
      <c r="AL236" s="166"/>
      <c r="AM236" s="166"/>
      <c r="AN236" s="166"/>
      <c r="AO236" s="166"/>
      <c r="AP236" s="166"/>
      <c r="AQ236" s="166"/>
      <c r="AR236" s="166"/>
      <c r="AS236" s="166"/>
      <c r="AT236" s="166"/>
      <c r="AU236" s="166"/>
      <c r="AV236" s="166"/>
      <c r="AW236" s="166"/>
      <c r="AX236" s="166"/>
      <c r="AY236" s="166"/>
      <c r="AZ236" s="166"/>
      <c r="BA236" s="166"/>
      <c r="BB236" s="166"/>
      <c r="BC236" s="166"/>
      <c r="BD236" s="166"/>
      <c r="BE236" s="166"/>
      <c r="BF236" s="166"/>
      <c r="BG236" s="166"/>
    </row>
    <row r="237" spans="1:59" ht="22.5" outlineLevel="1" x14ac:dyDescent="0.3">
      <c r="A237" s="157">
        <v>77</v>
      </c>
      <c r="B237" s="158" t="s">
        <v>492</v>
      </c>
      <c r="C237" s="159" t="s">
        <v>493</v>
      </c>
      <c r="D237" s="160" t="s">
        <v>165</v>
      </c>
      <c r="E237" s="161">
        <v>46.6004</v>
      </c>
      <c r="F237" s="162">
        <v>319.2</v>
      </c>
      <c r="G237" s="163">
        <f>ROUND(E237*F237,2)</f>
        <v>14874.85</v>
      </c>
      <c r="H237" s="162">
        <v>467</v>
      </c>
      <c r="I237" s="163">
        <f>ROUND(E237*H237,2)</f>
        <v>21762.39</v>
      </c>
      <c r="J237" s="162">
        <v>0</v>
      </c>
      <c r="K237" s="163">
        <f>ROUND(E237*J237,2)</f>
        <v>0</v>
      </c>
      <c r="L237" s="163">
        <v>21</v>
      </c>
      <c r="M237" s="163">
        <f>G237*(1+L237/100)</f>
        <v>17998.568500000001</v>
      </c>
      <c r="N237" s="163">
        <v>1.9199999999999998E-2</v>
      </c>
      <c r="O237" s="163">
        <f>ROUND(E237*N237,2)</f>
        <v>0.89</v>
      </c>
      <c r="P237" s="163">
        <v>0</v>
      </c>
      <c r="Q237" s="163">
        <f>ROUND(E237*P237,2)</f>
        <v>0</v>
      </c>
      <c r="R237" s="163" t="s">
        <v>176</v>
      </c>
      <c r="S237" s="164" t="s">
        <v>154</v>
      </c>
      <c r="T237" s="165">
        <v>0</v>
      </c>
      <c r="U237" s="165">
        <f>ROUND(E237*T237,2)</f>
        <v>0</v>
      </c>
      <c r="V237" s="165"/>
      <c r="W237" s="165" t="s">
        <v>177</v>
      </c>
      <c r="X237" s="166"/>
      <c r="Y237" s="166"/>
      <c r="Z237" s="166"/>
      <c r="AA237" s="166"/>
      <c r="AB237" s="166"/>
      <c r="AC237" s="166"/>
      <c r="AD237" s="166"/>
      <c r="AE237" s="166"/>
      <c r="AF237" s="166" t="s">
        <v>178</v>
      </c>
      <c r="AG237" s="166"/>
      <c r="AH237" s="166"/>
      <c r="AI237" s="166"/>
      <c r="AJ237" s="166"/>
      <c r="AK237" s="166"/>
      <c r="AL237" s="166"/>
      <c r="AM237" s="166"/>
      <c r="AN237" s="166"/>
      <c r="AO237" s="166"/>
      <c r="AP237" s="166"/>
      <c r="AQ237" s="166"/>
      <c r="AR237" s="166"/>
      <c r="AS237" s="166"/>
      <c r="AT237" s="166"/>
      <c r="AU237" s="166"/>
      <c r="AV237" s="166"/>
      <c r="AW237" s="166"/>
      <c r="AX237" s="166"/>
      <c r="AY237" s="166"/>
      <c r="AZ237" s="166"/>
      <c r="BA237" s="166"/>
      <c r="BB237" s="166"/>
      <c r="BC237" s="166"/>
      <c r="BD237" s="166"/>
      <c r="BE237" s="166"/>
      <c r="BF237" s="166"/>
      <c r="BG237" s="166"/>
    </row>
    <row r="238" spans="1:59" outlineLevel="1" x14ac:dyDescent="0.3">
      <c r="A238" s="167"/>
      <c r="B238" s="168"/>
      <c r="C238" s="170" t="s">
        <v>494</v>
      </c>
      <c r="D238" s="171"/>
      <c r="E238" s="172">
        <v>46.6004</v>
      </c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65"/>
      <c r="U238" s="165"/>
      <c r="V238" s="165"/>
      <c r="W238" s="165"/>
      <c r="X238" s="166"/>
      <c r="Y238" s="166"/>
      <c r="Z238" s="166"/>
      <c r="AA238" s="166"/>
      <c r="AB238" s="166"/>
      <c r="AC238" s="166"/>
      <c r="AD238" s="166"/>
      <c r="AE238" s="166"/>
      <c r="AF238" s="166" t="s">
        <v>160</v>
      </c>
      <c r="AG238" s="166">
        <v>0</v>
      </c>
      <c r="AH238" s="166"/>
      <c r="AI238" s="166"/>
      <c r="AJ238" s="166"/>
      <c r="AK238" s="166"/>
      <c r="AL238" s="166"/>
      <c r="AM238" s="166"/>
      <c r="AN238" s="166"/>
      <c r="AO238" s="166"/>
      <c r="AP238" s="166"/>
      <c r="AQ238" s="166"/>
      <c r="AR238" s="166"/>
      <c r="AS238" s="166"/>
      <c r="AT238" s="166"/>
      <c r="AU238" s="166"/>
      <c r="AV238" s="166"/>
      <c r="AW238" s="166"/>
      <c r="AX238" s="166"/>
      <c r="AY238" s="166"/>
      <c r="AZ238" s="166"/>
      <c r="BA238" s="166"/>
      <c r="BB238" s="166"/>
      <c r="BC238" s="166"/>
      <c r="BD238" s="166"/>
      <c r="BE238" s="166"/>
      <c r="BF238" s="166"/>
      <c r="BG238" s="166"/>
    </row>
    <row r="239" spans="1:59" outlineLevel="1" x14ac:dyDescent="0.3">
      <c r="A239" s="157">
        <v>78</v>
      </c>
      <c r="B239" s="158" t="s">
        <v>495</v>
      </c>
      <c r="C239" s="159" t="s">
        <v>496</v>
      </c>
      <c r="D239" s="160" t="s">
        <v>273</v>
      </c>
      <c r="E239" s="161">
        <v>1.22739</v>
      </c>
      <c r="F239" s="162">
        <v>1368</v>
      </c>
      <c r="G239" s="163">
        <f>ROUND(E239*F239,2)</f>
        <v>1679.07</v>
      </c>
      <c r="H239" s="162">
        <v>0</v>
      </c>
      <c r="I239" s="163">
        <f>ROUND(E239*H239,2)</f>
        <v>0</v>
      </c>
      <c r="J239" s="162">
        <v>592</v>
      </c>
      <c r="K239" s="163">
        <f>ROUND(E239*J239,2)</f>
        <v>726.61</v>
      </c>
      <c r="L239" s="163">
        <v>21</v>
      </c>
      <c r="M239" s="163">
        <f>G239*(1+L239/100)</f>
        <v>2031.6746999999998</v>
      </c>
      <c r="N239" s="163">
        <v>0</v>
      </c>
      <c r="O239" s="163">
        <f>ROUND(E239*N239,2)</f>
        <v>0</v>
      </c>
      <c r="P239" s="163">
        <v>0</v>
      </c>
      <c r="Q239" s="163">
        <f>ROUND(E239*P239,2)</f>
        <v>0</v>
      </c>
      <c r="R239" s="163" t="s">
        <v>481</v>
      </c>
      <c r="S239" s="164" t="s">
        <v>154</v>
      </c>
      <c r="T239" s="165">
        <v>1.5980000000000001</v>
      </c>
      <c r="U239" s="165">
        <f>ROUND(E239*T239,2)</f>
        <v>1.96</v>
      </c>
      <c r="V239" s="165"/>
      <c r="W239" s="165" t="s">
        <v>432</v>
      </c>
      <c r="X239" s="166"/>
      <c r="Y239" s="166"/>
      <c r="Z239" s="166"/>
      <c r="AA239" s="166"/>
      <c r="AB239" s="166"/>
      <c r="AC239" s="166"/>
      <c r="AD239" s="166"/>
      <c r="AE239" s="166"/>
      <c r="AF239" s="166" t="s">
        <v>433</v>
      </c>
      <c r="AG239" s="166"/>
      <c r="AH239" s="166"/>
      <c r="AI239" s="166"/>
      <c r="AJ239" s="166"/>
      <c r="AK239" s="166"/>
      <c r="AL239" s="166"/>
      <c r="AM239" s="166"/>
      <c r="AN239" s="166"/>
      <c r="AO239" s="166"/>
      <c r="AP239" s="166"/>
      <c r="AQ239" s="166"/>
      <c r="AR239" s="166"/>
      <c r="AS239" s="166"/>
      <c r="AT239" s="166"/>
      <c r="AU239" s="166"/>
      <c r="AV239" s="166"/>
      <c r="AW239" s="166"/>
      <c r="AX239" s="166"/>
      <c r="AY239" s="166"/>
      <c r="AZ239" s="166"/>
      <c r="BA239" s="166"/>
      <c r="BB239" s="166"/>
      <c r="BC239" s="166"/>
      <c r="BD239" s="166"/>
      <c r="BE239" s="166"/>
      <c r="BF239" s="166"/>
      <c r="BG239" s="166"/>
    </row>
    <row r="240" spans="1:59" outlineLevel="1" x14ac:dyDescent="0.3">
      <c r="A240" s="167"/>
      <c r="B240" s="168"/>
      <c r="C240" s="169" t="s">
        <v>471</v>
      </c>
      <c r="D240" s="169"/>
      <c r="E240" s="169"/>
      <c r="F240" s="169"/>
      <c r="G240" s="169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65"/>
      <c r="U240" s="165"/>
      <c r="V240" s="165"/>
      <c r="W240" s="165"/>
      <c r="X240" s="166"/>
      <c r="Y240" s="166"/>
      <c r="Z240" s="166"/>
      <c r="AA240" s="166"/>
      <c r="AB240" s="166"/>
      <c r="AC240" s="166"/>
      <c r="AD240" s="166"/>
      <c r="AE240" s="166"/>
      <c r="AF240" s="166" t="s">
        <v>158</v>
      </c>
      <c r="AG240" s="166"/>
      <c r="AH240" s="166"/>
      <c r="AI240" s="166"/>
      <c r="AJ240" s="166"/>
      <c r="AK240" s="166"/>
      <c r="AL240" s="166"/>
      <c r="AM240" s="166"/>
      <c r="AN240" s="166"/>
      <c r="AO240" s="166"/>
      <c r="AP240" s="166"/>
      <c r="AQ240" s="166"/>
      <c r="AR240" s="166"/>
      <c r="AS240" s="166"/>
      <c r="AT240" s="166"/>
      <c r="AU240" s="166"/>
      <c r="AV240" s="166"/>
      <c r="AW240" s="166"/>
      <c r="AX240" s="166"/>
      <c r="AY240" s="166"/>
      <c r="AZ240" s="166"/>
      <c r="BA240" s="166"/>
      <c r="BB240" s="166"/>
      <c r="BC240" s="166"/>
      <c r="BD240" s="166"/>
      <c r="BE240" s="166"/>
      <c r="BF240" s="166"/>
      <c r="BG240" s="166"/>
    </row>
    <row r="241" spans="1:59" x14ac:dyDescent="0.3">
      <c r="A241" s="149" t="s">
        <v>148</v>
      </c>
      <c r="B241" s="150" t="s">
        <v>97</v>
      </c>
      <c r="C241" s="151" t="s">
        <v>98</v>
      </c>
      <c r="D241" s="152"/>
      <c r="E241" s="153"/>
      <c r="F241" s="154"/>
      <c r="G241" s="154">
        <f>SUMIF(AF242:AF247,"&lt;&gt;NOR",G242:G247)</f>
        <v>3708.56</v>
      </c>
      <c r="H241" s="154"/>
      <c r="I241" s="154">
        <f>SUM(I242:I247)</f>
        <v>12119.99</v>
      </c>
      <c r="J241" s="154"/>
      <c r="K241" s="154">
        <f>SUM(K242:K247)</f>
        <v>628.91999999999996</v>
      </c>
      <c r="L241" s="154"/>
      <c r="M241" s="154">
        <f>SUM(M242:M247)</f>
        <v>4487.3576000000003</v>
      </c>
      <c r="N241" s="154"/>
      <c r="O241" s="154">
        <f>SUM(O242:O247)</f>
        <v>0.02</v>
      </c>
      <c r="P241" s="154"/>
      <c r="Q241" s="154">
        <f>SUM(Q242:Q247)</f>
        <v>0</v>
      </c>
      <c r="R241" s="154"/>
      <c r="S241" s="155"/>
      <c r="T241" s="156"/>
      <c r="U241" s="156">
        <f>SUM(U242:U247)</f>
        <v>1.3800000000000001</v>
      </c>
      <c r="V241" s="156"/>
      <c r="W241" s="156"/>
      <c r="AF241" t="s">
        <v>149</v>
      </c>
    </row>
    <row r="242" spans="1:59" ht="22.5" outlineLevel="1" x14ac:dyDescent="0.3">
      <c r="A242" s="157">
        <v>79</v>
      </c>
      <c r="B242" s="158" t="s">
        <v>497</v>
      </c>
      <c r="C242" s="159" t="s">
        <v>498</v>
      </c>
      <c r="D242" s="160" t="s">
        <v>165</v>
      </c>
      <c r="E242" s="161">
        <v>2.1</v>
      </c>
      <c r="F242" s="162">
        <v>969</v>
      </c>
      <c r="G242" s="163">
        <f>ROUND(E242*F242,2)</f>
        <v>2034.9</v>
      </c>
      <c r="H242" s="162">
        <v>4686.07</v>
      </c>
      <c r="I242" s="163">
        <f>ROUND(E242*H242,2)</f>
        <v>9840.75</v>
      </c>
      <c r="J242" s="162">
        <v>23.93</v>
      </c>
      <c r="K242" s="163">
        <f>ROUND(E242*J242,2)</f>
        <v>50.25</v>
      </c>
      <c r="L242" s="163">
        <v>21</v>
      </c>
      <c r="M242" s="163">
        <f>G242*(1+L242/100)</f>
        <v>2462.2289999999998</v>
      </c>
      <c r="N242" s="163">
        <v>0.01</v>
      </c>
      <c r="O242" s="163">
        <f>ROUND(E242*N242,2)</f>
        <v>0.02</v>
      </c>
      <c r="P242" s="163">
        <v>0</v>
      </c>
      <c r="Q242" s="163">
        <f>ROUND(E242*P242,2)</f>
        <v>0</v>
      </c>
      <c r="R242" s="163" t="s">
        <v>499</v>
      </c>
      <c r="S242" s="164" t="s">
        <v>154</v>
      </c>
      <c r="T242" s="165">
        <v>0.05</v>
      </c>
      <c r="U242" s="165">
        <f>ROUND(E242*T242,2)</f>
        <v>0.11</v>
      </c>
      <c r="V242" s="165"/>
      <c r="W242" s="165" t="s">
        <v>155</v>
      </c>
      <c r="X242" s="166"/>
      <c r="Y242" s="166"/>
      <c r="Z242" s="166"/>
      <c r="AA242" s="166"/>
      <c r="AB242" s="166"/>
      <c r="AC242" s="166"/>
      <c r="AD242" s="166"/>
      <c r="AE242" s="166"/>
      <c r="AF242" s="166" t="s">
        <v>156</v>
      </c>
      <c r="AG242" s="166"/>
      <c r="AH242" s="166"/>
      <c r="AI242" s="166"/>
      <c r="AJ242" s="166"/>
      <c r="AK242" s="166"/>
      <c r="AL242" s="166"/>
      <c r="AM242" s="166"/>
      <c r="AN242" s="166"/>
      <c r="AO242" s="166"/>
      <c r="AP242" s="166"/>
      <c r="AQ242" s="166"/>
      <c r="AR242" s="166"/>
      <c r="AS242" s="166"/>
      <c r="AT242" s="166"/>
      <c r="AU242" s="166"/>
      <c r="AV242" s="166"/>
      <c r="AW242" s="166"/>
      <c r="AX242" s="166"/>
      <c r="AY242" s="166"/>
      <c r="AZ242" s="166"/>
      <c r="BA242" s="166"/>
      <c r="BB242" s="166"/>
      <c r="BC242" s="166"/>
      <c r="BD242" s="166"/>
      <c r="BE242" s="166"/>
      <c r="BF242" s="166"/>
      <c r="BG242" s="166"/>
    </row>
    <row r="243" spans="1:59" outlineLevel="1" x14ac:dyDescent="0.3">
      <c r="A243" s="167"/>
      <c r="B243" s="168"/>
      <c r="C243" s="170" t="s">
        <v>428</v>
      </c>
      <c r="D243" s="171"/>
      <c r="E243" s="172">
        <v>2.1</v>
      </c>
      <c r="F243" s="165"/>
      <c r="G243" s="165"/>
      <c r="H243" s="165"/>
      <c r="I243" s="165"/>
      <c r="J243" s="165"/>
      <c r="K243" s="165"/>
      <c r="L243" s="165"/>
      <c r="M243" s="165"/>
      <c r="N243" s="165"/>
      <c r="O243" s="165"/>
      <c r="P243" s="165"/>
      <c r="Q243" s="165"/>
      <c r="R243" s="165"/>
      <c r="S243" s="165"/>
      <c r="T243" s="165"/>
      <c r="U243" s="165"/>
      <c r="V243" s="165"/>
      <c r="W243" s="165"/>
      <c r="X243" s="166"/>
      <c r="Y243" s="166"/>
      <c r="Z243" s="166"/>
      <c r="AA243" s="166"/>
      <c r="AB243" s="166"/>
      <c r="AC243" s="166"/>
      <c r="AD243" s="166"/>
      <c r="AE243" s="166"/>
      <c r="AF243" s="166" t="s">
        <v>160</v>
      </c>
      <c r="AG243" s="166">
        <v>0</v>
      </c>
      <c r="AH243" s="166"/>
      <c r="AI243" s="166"/>
      <c r="AJ243" s="166"/>
      <c r="AK243" s="166"/>
      <c r="AL243" s="166"/>
      <c r="AM243" s="166"/>
      <c r="AN243" s="166"/>
      <c r="AO243" s="166"/>
      <c r="AP243" s="166"/>
      <c r="AQ243" s="166"/>
      <c r="AR243" s="166"/>
      <c r="AS243" s="166"/>
      <c r="AT243" s="166"/>
      <c r="AU243" s="166"/>
      <c r="AV243" s="166"/>
      <c r="AW243" s="166"/>
      <c r="AX243" s="166"/>
      <c r="AY243" s="166"/>
      <c r="AZ243" s="166"/>
      <c r="BA243" s="166"/>
      <c r="BB243" s="166"/>
      <c r="BC243" s="166"/>
      <c r="BD243" s="166"/>
      <c r="BE243" s="166"/>
      <c r="BF243" s="166"/>
      <c r="BG243" s="166"/>
    </row>
    <row r="244" spans="1:59" outlineLevel="1" x14ac:dyDescent="0.3">
      <c r="A244" s="157">
        <v>80</v>
      </c>
      <c r="B244" s="158" t="s">
        <v>500</v>
      </c>
      <c r="C244" s="159" t="s">
        <v>501</v>
      </c>
      <c r="D244" s="160" t="s">
        <v>502</v>
      </c>
      <c r="E244" s="161">
        <v>6.2</v>
      </c>
      <c r="F244" s="162">
        <v>267.89999999999998</v>
      </c>
      <c r="G244" s="163">
        <f>ROUND(E244*F244,2)</f>
        <v>1660.98</v>
      </c>
      <c r="H244" s="162">
        <v>367.62</v>
      </c>
      <c r="I244" s="163">
        <f>ROUND(E244*H244,2)</f>
        <v>2279.2399999999998</v>
      </c>
      <c r="J244" s="162">
        <v>91.38</v>
      </c>
      <c r="K244" s="163">
        <f>ROUND(E244*J244,2)</f>
        <v>566.55999999999995</v>
      </c>
      <c r="L244" s="163">
        <v>21</v>
      </c>
      <c r="M244" s="163">
        <f>G244*(1+L244/100)</f>
        <v>2009.7857999999999</v>
      </c>
      <c r="N244" s="163">
        <v>5.2999999999999998E-4</v>
      </c>
      <c r="O244" s="163">
        <f>ROUND(E244*N244,2)</f>
        <v>0</v>
      </c>
      <c r="P244" s="163">
        <v>0</v>
      </c>
      <c r="Q244" s="163">
        <f>ROUND(E244*P244,2)</f>
        <v>0</v>
      </c>
      <c r="R244" s="163" t="s">
        <v>499</v>
      </c>
      <c r="S244" s="164" t="s">
        <v>154</v>
      </c>
      <c r="T244" s="165">
        <v>0.2</v>
      </c>
      <c r="U244" s="165">
        <f>ROUND(E244*T244,2)</f>
        <v>1.24</v>
      </c>
      <c r="V244" s="165"/>
      <c r="W244" s="165" t="s">
        <v>155</v>
      </c>
      <c r="X244" s="166"/>
      <c r="Y244" s="166"/>
      <c r="Z244" s="166"/>
      <c r="AA244" s="166"/>
      <c r="AB244" s="166"/>
      <c r="AC244" s="166"/>
      <c r="AD244" s="166"/>
      <c r="AE244" s="166"/>
      <c r="AF244" s="166" t="s">
        <v>156</v>
      </c>
      <c r="AG244" s="166"/>
      <c r="AH244" s="166"/>
      <c r="AI244" s="166"/>
      <c r="AJ244" s="166"/>
      <c r="AK244" s="166"/>
      <c r="AL244" s="166"/>
      <c r="AM244" s="166"/>
      <c r="AN244" s="166"/>
      <c r="AO244" s="166"/>
      <c r="AP244" s="166"/>
      <c r="AQ244" s="166"/>
      <c r="AR244" s="166"/>
      <c r="AS244" s="166"/>
      <c r="AT244" s="166"/>
      <c r="AU244" s="166"/>
      <c r="AV244" s="166"/>
      <c r="AW244" s="166"/>
      <c r="AX244" s="166"/>
      <c r="AY244" s="166"/>
      <c r="AZ244" s="166"/>
      <c r="BA244" s="166"/>
      <c r="BB244" s="166"/>
      <c r="BC244" s="166"/>
      <c r="BD244" s="166"/>
      <c r="BE244" s="166"/>
      <c r="BF244" s="166"/>
      <c r="BG244" s="166"/>
    </row>
    <row r="245" spans="1:59" outlineLevel="1" x14ac:dyDescent="0.3">
      <c r="A245" s="167"/>
      <c r="B245" s="168"/>
      <c r="C245" s="170" t="s">
        <v>503</v>
      </c>
      <c r="D245" s="171"/>
      <c r="E245" s="172">
        <v>6.2</v>
      </c>
      <c r="F245" s="165"/>
      <c r="G245" s="165"/>
      <c r="H245" s="165"/>
      <c r="I245" s="165"/>
      <c r="J245" s="165"/>
      <c r="K245" s="165"/>
      <c r="L245" s="165"/>
      <c r="M245" s="165"/>
      <c r="N245" s="165"/>
      <c r="O245" s="165"/>
      <c r="P245" s="165"/>
      <c r="Q245" s="165"/>
      <c r="R245" s="165"/>
      <c r="S245" s="165"/>
      <c r="T245" s="165"/>
      <c r="U245" s="165"/>
      <c r="V245" s="165"/>
      <c r="W245" s="165"/>
      <c r="X245" s="166"/>
      <c r="Y245" s="166"/>
      <c r="Z245" s="166"/>
      <c r="AA245" s="166"/>
      <c r="AB245" s="166"/>
      <c r="AC245" s="166"/>
      <c r="AD245" s="166"/>
      <c r="AE245" s="166"/>
      <c r="AF245" s="166" t="s">
        <v>160</v>
      </c>
      <c r="AG245" s="166">
        <v>0</v>
      </c>
      <c r="AH245" s="166"/>
      <c r="AI245" s="166"/>
      <c r="AJ245" s="166"/>
      <c r="AK245" s="166"/>
      <c r="AL245" s="166"/>
      <c r="AM245" s="166"/>
      <c r="AN245" s="166"/>
      <c r="AO245" s="166"/>
      <c r="AP245" s="166"/>
      <c r="AQ245" s="166"/>
      <c r="AR245" s="166"/>
      <c r="AS245" s="166"/>
      <c r="AT245" s="166"/>
      <c r="AU245" s="166"/>
      <c r="AV245" s="166"/>
      <c r="AW245" s="166"/>
      <c r="AX245" s="166"/>
      <c r="AY245" s="166"/>
      <c r="AZ245" s="166"/>
      <c r="BA245" s="166"/>
      <c r="BB245" s="166"/>
      <c r="BC245" s="166"/>
      <c r="BD245" s="166"/>
      <c r="BE245" s="166"/>
      <c r="BF245" s="166"/>
      <c r="BG245" s="166"/>
    </row>
    <row r="246" spans="1:59" outlineLevel="1" x14ac:dyDescent="0.3">
      <c r="A246" s="157">
        <v>81</v>
      </c>
      <c r="B246" s="158" t="s">
        <v>504</v>
      </c>
      <c r="C246" s="159" t="s">
        <v>505</v>
      </c>
      <c r="D246" s="160" t="s">
        <v>273</v>
      </c>
      <c r="E246" s="161">
        <v>2.4289999999999999E-2</v>
      </c>
      <c r="F246" s="162">
        <v>522.12</v>
      </c>
      <c r="G246" s="163">
        <f>ROUND(E246*F246,2)</f>
        <v>12.68</v>
      </c>
      <c r="H246" s="162">
        <v>0</v>
      </c>
      <c r="I246" s="163">
        <f>ROUND(E246*H246,2)</f>
        <v>0</v>
      </c>
      <c r="J246" s="162">
        <v>498.5</v>
      </c>
      <c r="K246" s="163">
        <f>ROUND(E246*J246,2)</f>
        <v>12.11</v>
      </c>
      <c r="L246" s="163">
        <v>21</v>
      </c>
      <c r="M246" s="163">
        <f>G246*(1+L246/100)</f>
        <v>15.342799999999999</v>
      </c>
      <c r="N246" s="163">
        <v>0</v>
      </c>
      <c r="O246" s="163">
        <f>ROUND(E246*N246,2)</f>
        <v>0</v>
      </c>
      <c r="P246" s="163">
        <v>0</v>
      </c>
      <c r="Q246" s="163">
        <f>ROUND(E246*P246,2)</f>
        <v>0</v>
      </c>
      <c r="R246" s="163" t="s">
        <v>499</v>
      </c>
      <c r="S246" s="164" t="s">
        <v>154</v>
      </c>
      <c r="T246" s="165">
        <v>1.091</v>
      </c>
      <c r="U246" s="165">
        <f>ROUND(E246*T246,2)</f>
        <v>0.03</v>
      </c>
      <c r="V246" s="165"/>
      <c r="W246" s="165" t="s">
        <v>432</v>
      </c>
      <c r="X246" s="166"/>
      <c r="Y246" s="166"/>
      <c r="Z246" s="166"/>
      <c r="AA246" s="166"/>
      <c r="AB246" s="166"/>
      <c r="AC246" s="166"/>
      <c r="AD246" s="166"/>
      <c r="AE246" s="166"/>
      <c r="AF246" s="166" t="s">
        <v>433</v>
      </c>
      <c r="AG246" s="166"/>
      <c r="AH246" s="166"/>
      <c r="AI246" s="166"/>
      <c r="AJ246" s="166"/>
      <c r="AK246" s="166"/>
      <c r="AL246" s="166"/>
      <c r="AM246" s="166"/>
      <c r="AN246" s="166"/>
      <c r="AO246" s="166"/>
      <c r="AP246" s="166"/>
      <c r="AQ246" s="166"/>
      <c r="AR246" s="166"/>
      <c r="AS246" s="166"/>
      <c r="AT246" s="166"/>
      <c r="AU246" s="166"/>
      <c r="AV246" s="166"/>
      <c r="AW246" s="166"/>
      <c r="AX246" s="166"/>
      <c r="AY246" s="166"/>
      <c r="AZ246" s="166"/>
      <c r="BA246" s="166"/>
      <c r="BB246" s="166"/>
      <c r="BC246" s="166"/>
      <c r="BD246" s="166"/>
      <c r="BE246" s="166"/>
      <c r="BF246" s="166"/>
      <c r="BG246" s="166"/>
    </row>
    <row r="247" spans="1:59" outlineLevel="1" x14ac:dyDescent="0.3">
      <c r="A247" s="167"/>
      <c r="B247" s="168"/>
      <c r="C247" s="169" t="s">
        <v>506</v>
      </c>
      <c r="D247" s="169"/>
      <c r="E247" s="169"/>
      <c r="F247" s="169"/>
      <c r="G247" s="169"/>
      <c r="H247" s="165"/>
      <c r="I247" s="165"/>
      <c r="J247" s="165"/>
      <c r="K247" s="165"/>
      <c r="L247" s="165"/>
      <c r="M247" s="165"/>
      <c r="N247" s="165"/>
      <c r="O247" s="165"/>
      <c r="P247" s="165"/>
      <c r="Q247" s="165"/>
      <c r="R247" s="165"/>
      <c r="S247" s="165"/>
      <c r="T247" s="165"/>
      <c r="U247" s="165"/>
      <c r="V247" s="165"/>
      <c r="W247" s="165"/>
      <c r="X247" s="166"/>
      <c r="Y247" s="166"/>
      <c r="Z247" s="166"/>
      <c r="AA247" s="166"/>
      <c r="AB247" s="166"/>
      <c r="AC247" s="166"/>
      <c r="AD247" s="166"/>
      <c r="AE247" s="166"/>
      <c r="AF247" s="166" t="s">
        <v>158</v>
      </c>
      <c r="AG247" s="166"/>
      <c r="AH247" s="166"/>
      <c r="AI247" s="166"/>
      <c r="AJ247" s="166"/>
      <c r="AK247" s="166"/>
      <c r="AL247" s="166"/>
      <c r="AM247" s="166"/>
      <c r="AN247" s="166"/>
      <c r="AO247" s="166"/>
      <c r="AP247" s="166"/>
      <c r="AQ247" s="166"/>
      <c r="AR247" s="166"/>
      <c r="AS247" s="166"/>
      <c r="AT247" s="166"/>
      <c r="AU247" s="166"/>
      <c r="AV247" s="166"/>
      <c r="AW247" s="166"/>
      <c r="AX247" s="166"/>
      <c r="AY247" s="166"/>
      <c r="AZ247" s="166"/>
      <c r="BA247" s="166"/>
      <c r="BB247" s="166"/>
      <c r="BC247" s="166"/>
      <c r="BD247" s="166"/>
      <c r="BE247" s="166"/>
      <c r="BF247" s="166"/>
      <c r="BG247" s="166"/>
    </row>
    <row r="248" spans="1:59" x14ac:dyDescent="0.3">
      <c r="A248" s="149" t="s">
        <v>148</v>
      </c>
      <c r="B248" s="150" t="s">
        <v>99</v>
      </c>
      <c r="C248" s="151" t="s">
        <v>100</v>
      </c>
      <c r="D248" s="152"/>
      <c r="E248" s="153"/>
      <c r="F248" s="154"/>
      <c r="G248" s="154">
        <f>SUMIF(AF249:AF256,"&lt;&gt;NOR",G249:G256)</f>
        <v>42717.5</v>
      </c>
      <c r="H248" s="154"/>
      <c r="I248" s="154">
        <f>SUM(I249:I256)</f>
        <v>14956.78</v>
      </c>
      <c r="J248" s="154"/>
      <c r="K248" s="154">
        <f>SUM(K249:K256)</f>
        <v>53592.800000000003</v>
      </c>
      <c r="L248" s="154"/>
      <c r="M248" s="154">
        <f>SUM(M249:M256)</f>
        <v>51688.175000000003</v>
      </c>
      <c r="N248" s="154"/>
      <c r="O248" s="154">
        <f>SUM(O249:O256)</f>
        <v>0.12</v>
      </c>
      <c r="P248" s="154"/>
      <c r="Q248" s="154">
        <f>SUM(Q249:Q256)</f>
        <v>0</v>
      </c>
      <c r="R248" s="154"/>
      <c r="S248" s="155"/>
      <c r="T248" s="156"/>
      <c r="U248" s="156">
        <f>SUM(U249:U256)</f>
        <v>121.73</v>
      </c>
      <c r="V248" s="156"/>
      <c r="W248" s="156"/>
      <c r="AF248" t="s">
        <v>149</v>
      </c>
    </row>
    <row r="249" spans="1:59" ht="22.5" outlineLevel="1" x14ac:dyDescent="0.3">
      <c r="A249" s="157">
        <v>82</v>
      </c>
      <c r="B249" s="158" t="s">
        <v>507</v>
      </c>
      <c r="C249" s="159" t="s">
        <v>508</v>
      </c>
      <c r="D249" s="160" t="s">
        <v>165</v>
      </c>
      <c r="E249" s="161">
        <v>25</v>
      </c>
      <c r="F249" s="162">
        <v>273.60000000000002</v>
      </c>
      <c r="G249" s="163">
        <f>ROUND(E249*F249,2)</f>
        <v>6840</v>
      </c>
      <c r="H249" s="162">
        <v>102.91</v>
      </c>
      <c r="I249" s="163">
        <f>ROUND(E249*H249,2)</f>
        <v>2572.75</v>
      </c>
      <c r="J249" s="162">
        <v>137.09</v>
      </c>
      <c r="K249" s="163">
        <f>ROUND(E249*J249,2)</f>
        <v>3427.25</v>
      </c>
      <c r="L249" s="163">
        <v>21</v>
      </c>
      <c r="M249" s="163">
        <f>G249*(1+L249/100)</f>
        <v>8276.4</v>
      </c>
      <c r="N249" s="163">
        <v>4.4000000000000002E-4</v>
      </c>
      <c r="O249" s="163">
        <f>ROUND(E249*N249,2)</f>
        <v>0.01</v>
      </c>
      <c r="P249" s="163">
        <v>0</v>
      </c>
      <c r="Q249" s="163">
        <f>ROUND(E249*P249,2)</f>
        <v>0</v>
      </c>
      <c r="R249" s="163" t="s">
        <v>509</v>
      </c>
      <c r="S249" s="164" t="s">
        <v>154</v>
      </c>
      <c r="T249" s="165">
        <v>0.30599999999999999</v>
      </c>
      <c r="U249" s="165">
        <f>ROUND(E249*T249,2)</f>
        <v>7.65</v>
      </c>
      <c r="V249" s="165"/>
      <c r="W249" s="165" t="s">
        <v>155</v>
      </c>
      <c r="X249" s="166"/>
      <c r="Y249" s="166"/>
      <c r="Z249" s="166"/>
      <c r="AA249" s="166"/>
      <c r="AB249" s="166"/>
      <c r="AC249" s="166"/>
      <c r="AD249" s="166"/>
      <c r="AE249" s="166"/>
      <c r="AF249" s="166" t="s">
        <v>156</v>
      </c>
      <c r="AG249" s="166"/>
      <c r="AH249" s="166"/>
      <c r="AI249" s="166"/>
      <c r="AJ249" s="166"/>
      <c r="AK249" s="166"/>
      <c r="AL249" s="166"/>
      <c r="AM249" s="166"/>
      <c r="AN249" s="166"/>
      <c r="AO249" s="166"/>
      <c r="AP249" s="166"/>
      <c r="AQ249" s="166"/>
      <c r="AR249" s="166"/>
      <c r="AS249" s="166"/>
      <c r="AT249" s="166"/>
      <c r="AU249" s="166"/>
      <c r="AV249" s="166"/>
      <c r="AW249" s="166"/>
      <c r="AX249" s="166"/>
      <c r="AY249" s="166"/>
      <c r="AZ249" s="166"/>
      <c r="BA249" s="166"/>
      <c r="BB249" s="166"/>
      <c r="BC249" s="166"/>
      <c r="BD249" s="166"/>
      <c r="BE249" s="166"/>
      <c r="BF249" s="166"/>
      <c r="BG249" s="166"/>
    </row>
    <row r="250" spans="1:59" outlineLevel="1" x14ac:dyDescent="0.3">
      <c r="A250" s="167"/>
      <c r="B250" s="168"/>
      <c r="C250" s="169" t="s">
        <v>510</v>
      </c>
      <c r="D250" s="169"/>
      <c r="E250" s="169"/>
      <c r="F250" s="169"/>
      <c r="G250" s="169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65"/>
      <c r="U250" s="165"/>
      <c r="V250" s="165"/>
      <c r="W250" s="165"/>
      <c r="X250" s="166"/>
      <c r="Y250" s="166"/>
      <c r="Z250" s="166"/>
      <c r="AA250" s="166"/>
      <c r="AB250" s="166"/>
      <c r="AC250" s="166"/>
      <c r="AD250" s="166"/>
      <c r="AE250" s="166"/>
      <c r="AF250" s="166" t="s">
        <v>158</v>
      </c>
      <c r="AG250" s="166"/>
      <c r="AH250" s="166"/>
      <c r="AI250" s="166"/>
      <c r="AJ250" s="166"/>
      <c r="AK250" s="166"/>
      <c r="AL250" s="166"/>
      <c r="AM250" s="166"/>
      <c r="AN250" s="166"/>
      <c r="AO250" s="166"/>
      <c r="AP250" s="166"/>
      <c r="AQ250" s="166"/>
      <c r="AR250" s="166"/>
      <c r="AS250" s="166"/>
      <c r="AT250" s="166"/>
      <c r="AU250" s="166"/>
      <c r="AV250" s="166"/>
      <c r="AW250" s="166"/>
      <c r="AX250" s="166"/>
      <c r="AY250" s="166"/>
      <c r="AZ250" s="166"/>
      <c r="BA250" s="166"/>
      <c r="BB250" s="166"/>
      <c r="BC250" s="166"/>
      <c r="BD250" s="166"/>
      <c r="BE250" s="166"/>
      <c r="BF250" s="166"/>
      <c r="BG250" s="166"/>
    </row>
    <row r="251" spans="1:59" outlineLevel="1" x14ac:dyDescent="0.3">
      <c r="A251" s="167"/>
      <c r="B251" s="168"/>
      <c r="C251" s="170" t="s">
        <v>511</v>
      </c>
      <c r="D251" s="171"/>
      <c r="E251" s="172">
        <v>20</v>
      </c>
      <c r="F251" s="165"/>
      <c r="G251" s="165"/>
      <c r="H251" s="165"/>
      <c r="I251" s="165"/>
      <c r="J251" s="165"/>
      <c r="K251" s="165"/>
      <c r="L251" s="165"/>
      <c r="M251" s="165"/>
      <c r="N251" s="165"/>
      <c r="O251" s="165"/>
      <c r="P251" s="165"/>
      <c r="Q251" s="165"/>
      <c r="R251" s="165"/>
      <c r="S251" s="165"/>
      <c r="T251" s="165"/>
      <c r="U251" s="165"/>
      <c r="V251" s="165"/>
      <c r="W251" s="165"/>
      <c r="X251" s="166"/>
      <c r="Y251" s="166"/>
      <c r="Z251" s="166"/>
      <c r="AA251" s="166"/>
      <c r="AB251" s="166"/>
      <c r="AC251" s="166"/>
      <c r="AD251" s="166"/>
      <c r="AE251" s="166"/>
      <c r="AF251" s="166" t="s">
        <v>160</v>
      </c>
      <c r="AG251" s="166">
        <v>0</v>
      </c>
      <c r="AH251" s="166"/>
      <c r="AI251" s="166"/>
      <c r="AJ251" s="166"/>
      <c r="AK251" s="166"/>
      <c r="AL251" s="166"/>
      <c r="AM251" s="166"/>
      <c r="AN251" s="166"/>
      <c r="AO251" s="166"/>
      <c r="AP251" s="166"/>
      <c r="AQ251" s="166"/>
      <c r="AR251" s="166"/>
      <c r="AS251" s="166"/>
      <c r="AT251" s="166"/>
      <c r="AU251" s="166"/>
      <c r="AV251" s="166"/>
      <c r="AW251" s="166"/>
      <c r="AX251" s="166"/>
      <c r="AY251" s="166"/>
      <c r="AZ251" s="166"/>
      <c r="BA251" s="166"/>
      <c r="BB251" s="166"/>
      <c r="BC251" s="166"/>
      <c r="BD251" s="166"/>
      <c r="BE251" s="166"/>
      <c r="BF251" s="166"/>
      <c r="BG251" s="166"/>
    </row>
    <row r="252" spans="1:59" outlineLevel="1" x14ac:dyDescent="0.3">
      <c r="A252" s="167"/>
      <c r="B252" s="168"/>
      <c r="C252" s="170" t="s">
        <v>512</v>
      </c>
      <c r="D252" s="171"/>
      <c r="E252" s="172">
        <v>5</v>
      </c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65"/>
      <c r="U252" s="165"/>
      <c r="V252" s="165"/>
      <c r="W252" s="165"/>
      <c r="X252" s="166"/>
      <c r="Y252" s="166"/>
      <c r="Z252" s="166"/>
      <c r="AA252" s="166"/>
      <c r="AB252" s="166"/>
      <c r="AC252" s="166"/>
      <c r="AD252" s="166"/>
      <c r="AE252" s="166"/>
      <c r="AF252" s="166" t="s">
        <v>160</v>
      </c>
      <c r="AG252" s="166">
        <v>0</v>
      </c>
      <c r="AH252" s="166"/>
      <c r="AI252" s="166"/>
      <c r="AJ252" s="166"/>
      <c r="AK252" s="166"/>
      <c r="AL252" s="166"/>
      <c r="AM252" s="166"/>
      <c r="AN252" s="166"/>
      <c r="AO252" s="166"/>
      <c r="AP252" s="166"/>
      <c r="AQ252" s="166"/>
      <c r="AR252" s="166"/>
      <c r="AS252" s="166"/>
      <c r="AT252" s="166"/>
      <c r="AU252" s="166"/>
      <c r="AV252" s="166"/>
      <c r="AW252" s="166"/>
      <c r="AX252" s="166"/>
      <c r="AY252" s="166"/>
      <c r="AZ252" s="166"/>
      <c r="BA252" s="166"/>
      <c r="BB252" s="166"/>
      <c r="BC252" s="166"/>
      <c r="BD252" s="166"/>
      <c r="BE252" s="166"/>
      <c r="BF252" s="166"/>
      <c r="BG252" s="166"/>
    </row>
    <row r="253" spans="1:59" outlineLevel="1" x14ac:dyDescent="0.3">
      <c r="A253" s="157">
        <v>83</v>
      </c>
      <c r="B253" s="158" t="s">
        <v>513</v>
      </c>
      <c r="C253" s="159" t="s">
        <v>514</v>
      </c>
      <c r="D253" s="160" t="s">
        <v>165</v>
      </c>
      <c r="E253" s="161">
        <v>393.39359999999999</v>
      </c>
      <c r="F253" s="162">
        <v>91.2</v>
      </c>
      <c r="G253" s="163">
        <f>ROUND(E253*F253,2)</f>
        <v>35877.5</v>
      </c>
      <c r="H253" s="162">
        <v>31.48</v>
      </c>
      <c r="I253" s="163">
        <f>ROUND(E253*H253,2)</f>
        <v>12384.03</v>
      </c>
      <c r="J253" s="162">
        <v>127.52</v>
      </c>
      <c r="K253" s="163">
        <f>ROUND(E253*J253,2)</f>
        <v>50165.55</v>
      </c>
      <c r="L253" s="163">
        <v>21</v>
      </c>
      <c r="M253" s="163">
        <f>G253*(1+L253/100)</f>
        <v>43411.775000000001</v>
      </c>
      <c r="N253" s="163">
        <v>2.7E-4</v>
      </c>
      <c r="O253" s="163">
        <f>ROUND(E253*N253,2)</f>
        <v>0.11</v>
      </c>
      <c r="P253" s="163">
        <v>0</v>
      </c>
      <c r="Q253" s="163">
        <f>ROUND(E253*P253,2)</f>
        <v>0</v>
      </c>
      <c r="R253" s="163" t="s">
        <v>509</v>
      </c>
      <c r="S253" s="164" t="s">
        <v>154</v>
      </c>
      <c r="T253" s="165">
        <v>0.28999999999999998</v>
      </c>
      <c r="U253" s="165">
        <f>ROUND(E253*T253,2)</f>
        <v>114.08</v>
      </c>
      <c r="V253" s="165"/>
      <c r="W253" s="165" t="s">
        <v>155</v>
      </c>
      <c r="X253" s="166"/>
      <c r="Y253" s="166"/>
      <c r="Z253" s="166"/>
      <c r="AA253" s="166"/>
      <c r="AB253" s="166"/>
      <c r="AC253" s="166"/>
      <c r="AD253" s="166"/>
      <c r="AE253" s="166"/>
      <c r="AF253" s="166" t="s">
        <v>156</v>
      </c>
      <c r="AG253" s="166"/>
      <c r="AH253" s="166"/>
      <c r="AI253" s="166"/>
      <c r="AJ253" s="166"/>
      <c r="AK253" s="166"/>
      <c r="AL253" s="166"/>
      <c r="AM253" s="166"/>
      <c r="AN253" s="166"/>
      <c r="AO253" s="166"/>
      <c r="AP253" s="166"/>
      <c r="AQ253" s="166"/>
      <c r="AR253" s="166"/>
      <c r="AS253" s="166"/>
      <c r="AT253" s="166"/>
      <c r="AU253" s="166"/>
      <c r="AV253" s="166"/>
      <c r="AW253" s="166"/>
      <c r="AX253" s="166"/>
      <c r="AY253" s="166"/>
      <c r="AZ253" s="166"/>
      <c r="BA253" s="166"/>
      <c r="BB253" s="166"/>
      <c r="BC253" s="166"/>
      <c r="BD253" s="166"/>
      <c r="BE253" s="166"/>
      <c r="BF253" s="166"/>
      <c r="BG253" s="166"/>
    </row>
    <row r="254" spans="1:59" outlineLevel="1" x14ac:dyDescent="0.3">
      <c r="A254" s="167"/>
      <c r="B254" s="168"/>
      <c r="C254" s="170" t="s">
        <v>515</v>
      </c>
      <c r="D254" s="171"/>
      <c r="E254" s="172">
        <v>78.847999999999999</v>
      </c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65"/>
      <c r="U254" s="165"/>
      <c r="V254" s="165"/>
      <c r="W254" s="165"/>
      <c r="X254" s="166"/>
      <c r="Y254" s="166"/>
      <c r="Z254" s="166"/>
      <c r="AA254" s="166"/>
      <c r="AB254" s="166"/>
      <c r="AC254" s="166"/>
      <c r="AD254" s="166"/>
      <c r="AE254" s="166"/>
      <c r="AF254" s="166" t="s">
        <v>160</v>
      </c>
      <c r="AG254" s="166">
        <v>0</v>
      </c>
      <c r="AH254" s="166"/>
      <c r="AI254" s="166"/>
      <c r="AJ254" s="166"/>
      <c r="AK254" s="166"/>
      <c r="AL254" s="166"/>
      <c r="AM254" s="166"/>
      <c r="AN254" s="166"/>
      <c r="AO254" s="166"/>
      <c r="AP254" s="166"/>
      <c r="AQ254" s="166"/>
      <c r="AR254" s="166"/>
      <c r="AS254" s="166"/>
      <c r="AT254" s="166"/>
      <c r="AU254" s="166"/>
      <c r="AV254" s="166"/>
      <c r="AW254" s="166"/>
      <c r="AX254" s="166"/>
      <c r="AY254" s="166"/>
      <c r="AZ254" s="166"/>
      <c r="BA254" s="166"/>
      <c r="BB254" s="166"/>
      <c r="BC254" s="166"/>
      <c r="BD254" s="166"/>
      <c r="BE254" s="166"/>
      <c r="BF254" s="166"/>
      <c r="BG254" s="166"/>
    </row>
    <row r="255" spans="1:59" outlineLevel="1" x14ac:dyDescent="0.3">
      <c r="A255" s="167"/>
      <c r="B255" s="168"/>
      <c r="C255" s="170" t="s">
        <v>516</v>
      </c>
      <c r="D255" s="171"/>
      <c r="E255" s="172">
        <v>268.416</v>
      </c>
      <c r="F255" s="165"/>
      <c r="G255" s="165"/>
      <c r="H255" s="165"/>
      <c r="I255" s="165"/>
      <c r="J255" s="165"/>
      <c r="K255" s="165"/>
      <c r="L255" s="165"/>
      <c r="M255" s="165"/>
      <c r="N255" s="165"/>
      <c r="O255" s="165"/>
      <c r="P255" s="165"/>
      <c r="Q255" s="165"/>
      <c r="R255" s="165"/>
      <c r="S255" s="165"/>
      <c r="T255" s="165"/>
      <c r="U255" s="165"/>
      <c r="V255" s="165"/>
      <c r="W255" s="165"/>
      <c r="X255" s="166"/>
      <c r="Y255" s="166"/>
      <c r="Z255" s="166"/>
      <c r="AA255" s="166"/>
      <c r="AB255" s="166"/>
      <c r="AC255" s="166"/>
      <c r="AD255" s="166"/>
      <c r="AE255" s="166"/>
      <c r="AF255" s="166" t="s">
        <v>160</v>
      </c>
      <c r="AG255" s="166">
        <v>0</v>
      </c>
      <c r="AH255" s="166"/>
      <c r="AI255" s="166"/>
      <c r="AJ255" s="166"/>
      <c r="AK255" s="166"/>
      <c r="AL255" s="166"/>
      <c r="AM255" s="166"/>
      <c r="AN255" s="166"/>
      <c r="AO255" s="166"/>
      <c r="AP255" s="166"/>
      <c r="AQ255" s="166"/>
      <c r="AR255" s="166"/>
      <c r="AS255" s="166"/>
      <c r="AT255" s="166"/>
      <c r="AU255" s="166"/>
      <c r="AV255" s="166"/>
      <c r="AW255" s="166"/>
      <c r="AX255" s="166"/>
      <c r="AY255" s="166"/>
      <c r="AZ255" s="166"/>
      <c r="BA255" s="166"/>
      <c r="BB255" s="166"/>
      <c r="BC255" s="166"/>
      <c r="BD255" s="166"/>
      <c r="BE255" s="166"/>
      <c r="BF255" s="166"/>
      <c r="BG255" s="166"/>
    </row>
    <row r="256" spans="1:59" outlineLevel="1" x14ac:dyDescent="0.3">
      <c r="A256" s="167"/>
      <c r="B256" s="168"/>
      <c r="C256" s="170" t="s">
        <v>517</v>
      </c>
      <c r="D256" s="171"/>
      <c r="E256" s="172">
        <v>46.129600000000003</v>
      </c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65"/>
      <c r="U256" s="165"/>
      <c r="V256" s="165"/>
      <c r="W256" s="165"/>
      <c r="X256" s="166"/>
      <c r="Y256" s="166"/>
      <c r="Z256" s="166"/>
      <c r="AA256" s="166"/>
      <c r="AB256" s="166"/>
      <c r="AC256" s="166"/>
      <c r="AD256" s="166"/>
      <c r="AE256" s="166"/>
      <c r="AF256" s="166" t="s">
        <v>160</v>
      </c>
      <c r="AG256" s="166">
        <v>0</v>
      </c>
      <c r="AH256" s="166"/>
      <c r="AI256" s="166"/>
      <c r="AJ256" s="166"/>
      <c r="AK256" s="166"/>
      <c r="AL256" s="166"/>
      <c r="AM256" s="166"/>
      <c r="AN256" s="166"/>
      <c r="AO256" s="166"/>
      <c r="AP256" s="166"/>
      <c r="AQ256" s="166"/>
      <c r="AR256" s="166"/>
      <c r="AS256" s="166"/>
      <c r="AT256" s="166"/>
      <c r="AU256" s="166"/>
      <c r="AV256" s="166"/>
      <c r="AW256" s="166"/>
      <c r="AX256" s="166"/>
      <c r="AY256" s="166"/>
      <c r="AZ256" s="166"/>
      <c r="BA256" s="166"/>
      <c r="BB256" s="166"/>
      <c r="BC256" s="166"/>
      <c r="BD256" s="166"/>
      <c r="BE256" s="166"/>
      <c r="BF256" s="166"/>
      <c r="BG256" s="166"/>
    </row>
    <row r="257" spans="1:59" x14ac:dyDescent="0.3">
      <c r="A257" s="149" t="s">
        <v>148</v>
      </c>
      <c r="B257" s="150" t="s">
        <v>105</v>
      </c>
      <c r="C257" s="151" t="s">
        <v>106</v>
      </c>
      <c r="D257" s="152"/>
      <c r="E257" s="153"/>
      <c r="F257" s="154"/>
      <c r="G257" s="154">
        <f>SUMIF(AF258:AF260,"&lt;&gt;NOR",G258:G260)</f>
        <v>5472</v>
      </c>
      <c r="H257" s="154"/>
      <c r="I257" s="154">
        <f>SUM(I258:I260)</f>
        <v>0</v>
      </c>
      <c r="J257" s="154"/>
      <c r="K257" s="154">
        <f>SUM(K258:K260)</f>
        <v>4800</v>
      </c>
      <c r="L257" s="154"/>
      <c r="M257" s="154">
        <f>SUM(M258:M260)</f>
        <v>6621.12</v>
      </c>
      <c r="N257" s="154"/>
      <c r="O257" s="154">
        <f>SUM(O258:O260)</f>
        <v>0</v>
      </c>
      <c r="P257" s="154"/>
      <c r="Q257" s="154">
        <f>SUM(Q258:Q260)</f>
        <v>0</v>
      </c>
      <c r="R257" s="154"/>
      <c r="S257" s="155"/>
      <c r="T257" s="156"/>
      <c r="U257" s="156">
        <f>SUM(U258:U260)</f>
        <v>0</v>
      </c>
      <c r="V257" s="156"/>
      <c r="W257" s="156"/>
      <c r="AF257" t="s">
        <v>149</v>
      </c>
    </row>
    <row r="258" spans="1:59" ht="22.5" outlineLevel="1" x14ac:dyDescent="0.3">
      <c r="A258" s="157">
        <v>84</v>
      </c>
      <c r="B258" s="158" t="s">
        <v>518</v>
      </c>
      <c r="C258" s="159" t="s">
        <v>519</v>
      </c>
      <c r="D258" s="160" t="s">
        <v>520</v>
      </c>
      <c r="E258" s="161">
        <v>16</v>
      </c>
      <c r="F258" s="162">
        <v>342</v>
      </c>
      <c r="G258" s="163">
        <f>ROUND(E258*F258,2)</f>
        <v>5472</v>
      </c>
      <c r="H258" s="162">
        <v>0</v>
      </c>
      <c r="I258" s="163">
        <f>ROUND(E258*H258,2)</f>
        <v>0</v>
      </c>
      <c r="J258" s="162">
        <v>300</v>
      </c>
      <c r="K258" s="163">
        <f>ROUND(E258*J258,2)</f>
        <v>4800</v>
      </c>
      <c r="L258" s="163">
        <v>21</v>
      </c>
      <c r="M258" s="163">
        <f>G258*(1+L258/100)</f>
        <v>6621.12</v>
      </c>
      <c r="N258" s="163">
        <v>0</v>
      </c>
      <c r="O258" s="163">
        <f>ROUND(E258*N258,2)</f>
        <v>0</v>
      </c>
      <c r="P258" s="163">
        <v>0</v>
      </c>
      <c r="Q258" s="163">
        <f>ROUND(E258*P258,2)</f>
        <v>0</v>
      </c>
      <c r="R258" s="163"/>
      <c r="S258" s="164" t="s">
        <v>182</v>
      </c>
      <c r="T258" s="165">
        <v>0</v>
      </c>
      <c r="U258" s="165">
        <f>ROUND(E258*T258,2)</f>
        <v>0</v>
      </c>
      <c r="V258" s="165"/>
      <c r="W258" s="165" t="s">
        <v>155</v>
      </c>
      <c r="X258" s="166"/>
      <c r="Y258" s="166"/>
      <c r="Z258" s="166"/>
      <c r="AA258" s="166"/>
      <c r="AB258" s="166"/>
      <c r="AC258" s="166"/>
      <c r="AD258" s="166"/>
      <c r="AE258" s="166"/>
      <c r="AF258" s="166" t="s">
        <v>156</v>
      </c>
      <c r="AG258" s="166"/>
      <c r="AH258" s="166"/>
      <c r="AI258" s="166"/>
      <c r="AJ258" s="166"/>
      <c r="AK258" s="166"/>
      <c r="AL258" s="166"/>
      <c r="AM258" s="166"/>
      <c r="AN258" s="166"/>
      <c r="AO258" s="166"/>
      <c r="AP258" s="166"/>
      <c r="AQ258" s="166"/>
      <c r="AR258" s="166"/>
      <c r="AS258" s="166"/>
      <c r="AT258" s="166"/>
      <c r="AU258" s="166"/>
      <c r="AV258" s="166"/>
      <c r="AW258" s="166"/>
      <c r="AX258" s="166"/>
      <c r="AY258" s="166"/>
      <c r="AZ258" s="166"/>
      <c r="BA258" s="166"/>
      <c r="BB258" s="166"/>
      <c r="BC258" s="166"/>
      <c r="BD258" s="166"/>
      <c r="BE258" s="166"/>
      <c r="BF258" s="166"/>
      <c r="BG258" s="166"/>
    </row>
    <row r="259" spans="1:59" ht="22.5" outlineLevel="1" x14ac:dyDescent="0.3">
      <c r="A259" s="167"/>
      <c r="B259" s="168"/>
      <c r="C259" s="174" t="s">
        <v>521</v>
      </c>
      <c r="D259" s="174"/>
      <c r="E259" s="174"/>
      <c r="F259" s="174"/>
      <c r="G259" s="174"/>
      <c r="H259" s="165"/>
      <c r="I259" s="165"/>
      <c r="J259" s="165"/>
      <c r="K259" s="165"/>
      <c r="L259" s="165"/>
      <c r="M259" s="165"/>
      <c r="N259" s="165"/>
      <c r="O259" s="165"/>
      <c r="P259" s="165"/>
      <c r="Q259" s="165"/>
      <c r="R259" s="165"/>
      <c r="S259" s="165"/>
      <c r="T259" s="165"/>
      <c r="U259" s="165"/>
      <c r="V259" s="165"/>
      <c r="W259" s="165"/>
      <c r="X259" s="166"/>
      <c r="Y259" s="166"/>
      <c r="Z259" s="166"/>
      <c r="AA259" s="166"/>
      <c r="AB259" s="166"/>
      <c r="AC259" s="166"/>
      <c r="AD259" s="166"/>
      <c r="AE259" s="166"/>
      <c r="AF259" s="166" t="s">
        <v>173</v>
      </c>
      <c r="AG259" s="166"/>
      <c r="AH259" s="166"/>
      <c r="AI259" s="166"/>
      <c r="AJ259" s="166"/>
      <c r="AK259" s="166"/>
      <c r="AL259" s="166"/>
      <c r="AM259" s="166"/>
      <c r="AN259" s="166"/>
      <c r="AO259" s="166"/>
      <c r="AP259" s="166"/>
      <c r="AQ259" s="166"/>
      <c r="AR259" s="166"/>
      <c r="AS259" s="166"/>
      <c r="AT259" s="166"/>
      <c r="AU259" s="166"/>
      <c r="AV259" s="166"/>
      <c r="AW259" s="166"/>
      <c r="AX259" s="166"/>
      <c r="AY259" s="166"/>
      <c r="AZ259" s="166"/>
      <c r="BA259" s="166"/>
      <c r="BB259" s="166"/>
      <c r="BC259" s="166"/>
      <c r="BD259" s="166"/>
      <c r="BE259" s="166"/>
      <c r="BF259" s="166"/>
      <c r="BG259" s="166"/>
    </row>
    <row r="260" spans="1:59" outlineLevel="1" x14ac:dyDescent="0.3">
      <c r="A260" s="167"/>
      <c r="B260" s="168"/>
      <c r="C260" s="170" t="s">
        <v>522</v>
      </c>
      <c r="D260" s="171"/>
      <c r="E260" s="172">
        <v>16</v>
      </c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65"/>
      <c r="U260" s="165"/>
      <c r="V260" s="165"/>
      <c r="W260" s="165"/>
      <c r="X260" s="166"/>
      <c r="Y260" s="166"/>
      <c r="Z260" s="166"/>
      <c r="AA260" s="166"/>
      <c r="AB260" s="166"/>
      <c r="AC260" s="166"/>
      <c r="AD260" s="166"/>
      <c r="AE260" s="166"/>
      <c r="AF260" s="166" t="s">
        <v>160</v>
      </c>
      <c r="AG260" s="166">
        <v>0</v>
      </c>
      <c r="AH260" s="166"/>
      <c r="AI260" s="166"/>
      <c r="AJ260" s="166"/>
      <c r="AK260" s="166"/>
      <c r="AL260" s="166"/>
      <c r="AM260" s="166"/>
      <c r="AN260" s="166"/>
      <c r="AO260" s="166"/>
      <c r="AP260" s="166"/>
      <c r="AQ260" s="166"/>
      <c r="AR260" s="166"/>
      <c r="AS260" s="166"/>
      <c r="AT260" s="166"/>
      <c r="AU260" s="166"/>
      <c r="AV260" s="166"/>
      <c r="AW260" s="166"/>
      <c r="AX260" s="166"/>
      <c r="AY260" s="166"/>
      <c r="AZ260" s="166"/>
      <c r="BA260" s="166"/>
      <c r="BB260" s="166"/>
      <c r="BC260" s="166"/>
      <c r="BD260" s="166"/>
      <c r="BE260" s="166"/>
      <c r="BF260" s="166"/>
      <c r="BG260" s="166"/>
    </row>
    <row r="261" spans="1:59" x14ac:dyDescent="0.3">
      <c r="A261" s="149" t="s">
        <v>148</v>
      </c>
      <c r="B261" s="150" t="s">
        <v>107</v>
      </c>
      <c r="C261" s="151" t="s">
        <v>108</v>
      </c>
      <c r="D261" s="152"/>
      <c r="E261" s="153"/>
      <c r="F261" s="154"/>
      <c r="G261" s="154">
        <f>SUMIF(AF262:AF267,"&lt;&gt;NOR",G262:G267)</f>
        <v>474014.03</v>
      </c>
      <c r="H261" s="154"/>
      <c r="I261" s="154">
        <f>SUM(I262:I267)</f>
        <v>0</v>
      </c>
      <c r="J261" s="154"/>
      <c r="K261" s="154">
        <f>SUM(K262:K267)</f>
        <v>1481101.29</v>
      </c>
      <c r="L261" s="154"/>
      <c r="M261" s="154">
        <f>SUM(M262:M267)</f>
        <v>573556.97629999998</v>
      </c>
      <c r="N261" s="154"/>
      <c r="O261" s="154">
        <f>SUM(O262:O267)</f>
        <v>0</v>
      </c>
      <c r="P261" s="154"/>
      <c r="Q261" s="154">
        <f>SUM(Q262:Q267)</f>
        <v>0</v>
      </c>
      <c r="R261" s="154"/>
      <c r="S261" s="155"/>
      <c r="T261" s="156"/>
      <c r="U261" s="156">
        <f>SUM(U262:U267)</f>
        <v>2186.81</v>
      </c>
      <c r="V261" s="156"/>
      <c r="W261" s="156"/>
      <c r="AF261" t="s">
        <v>149</v>
      </c>
    </row>
    <row r="262" spans="1:59" outlineLevel="1" x14ac:dyDescent="0.3">
      <c r="A262" s="157">
        <v>85</v>
      </c>
      <c r="B262" s="158" t="s">
        <v>523</v>
      </c>
      <c r="C262" s="159" t="s">
        <v>524</v>
      </c>
      <c r="D262" s="160" t="s">
        <v>273</v>
      </c>
      <c r="E262" s="161">
        <v>962.50408000000004</v>
      </c>
      <c r="F262" s="162">
        <v>28.5</v>
      </c>
      <c r="G262" s="163">
        <f>ROUND(E262*F262,2)</f>
        <v>27431.37</v>
      </c>
      <c r="H262" s="162">
        <v>0</v>
      </c>
      <c r="I262" s="163">
        <f>ROUND(E262*H262,2)</f>
        <v>0</v>
      </c>
      <c r="J262" s="162">
        <v>220</v>
      </c>
      <c r="K262" s="163">
        <f>ROUND(E262*J262,2)</f>
        <v>211750.9</v>
      </c>
      <c r="L262" s="163">
        <v>21</v>
      </c>
      <c r="M262" s="163">
        <f>G262*(1+L262/100)</f>
        <v>33191.957699999999</v>
      </c>
      <c r="N262" s="163">
        <v>0</v>
      </c>
      <c r="O262" s="163">
        <f>ROUND(E262*N262,2)</f>
        <v>0</v>
      </c>
      <c r="P262" s="163">
        <v>0</v>
      </c>
      <c r="Q262" s="163">
        <f>ROUND(E262*P262,2)</f>
        <v>0</v>
      </c>
      <c r="R262" s="163" t="s">
        <v>420</v>
      </c>
      <c r="S262" s="164" t="s">
        <v>154</v>
      </c>
      <c r="T262" s="165">
        <v>0.49</v>
      </c>
      <c r="U262" s="165">
        <f>ROUND(E262*T262,2)</f>
        <v>471.63</v>
      </c>
      <c r="V262" s="165"/>
      <c r="W262" s="165" t="s">
        <v>525</v>
      </c>
      <c r="X262" s="166"/>
      <c r="Y262" s="166"/>
      <c r="Z262" s="166"/>
      <c r="AA262" s="166"/>
      <c r="AB262" s="166"/>
      <c r="AC262" s="166"/>
      <c r="AD262" s="166"/>
      <c r="AE262" s="166"/>
      <c r="AF262" s="166" t="s">
        <v>526</v>
      </c>
      <c r="AG262" s="166"/>
      <c r="AH262" s="166"/>
      <c r="AI262" s="166"/>
      <c r="AJ262" s="166"/>
      <c r="AK262" s="166"/>
      <c r="AL262" s="166"/>
      <c r="AM262" s="166"/>
      <c r="AN262" s="166"/>
      <c r="AO262" s="166"/>
      <c r="AP262" s="166"/>
      <c r="AQ262" s="166"/>
      <c r="AR262" s="166"/>
      <c r="AS262" s="166"/>
      <c r="AT262" s="166"/>
      <c r="AU262" s="166"/>
      <c r="AV262" s="166"/>
      <c r="AW262" s="166"/>
      <c r="AX262" s="166"/>
      <c r="AY262" s="166"/>
      <c r="AZ262" s="166"/>
      <c r="BA262" s="166"/>
      <c r="BB262" s="166"/>
      <c r="BC262" s="166"/>
      <c r="BD262" s="166"/>
      <c r="BE262" s="166"/>
      <c r="BF262" s="166"/>
      <c r="BG262" s="166"/>
    </row>
    <row r="263" spans="1:59" ht="22.5" outlineLevel="1" x14ac:dyDescent="0.3">
      <c r="A263" s="167"/>
      <c r="B263" s="168"/>
      <c r="C263" s="174" t="s">
        <v>527</v>
      </c>
      <c r="D263" s="174"/>
      <c r="E263" s="174"/>
      <c r="F263" s="174"/>
      <c r="G263" s="174"/>
      <c r="H263" s="165"/>
      <c r="I263" s="165"/>
      <c r="J263" s="165"/>
      <c r="K263" s="165"/>
      <c r="L263" s="165"/>
      <c r="M263" s="165"/>
      <c r="N263" s="165"/>
      <c r="O263" s="165"/>
      <c r="P263" s="165"/>
      <c r="Q263" s="165"/>
      <c r="R263" s="165"/>
      <c r="S263" s="165"/>
      <c r="T263" s="165"/>
      <c r="U263" s="165"/>
      <c r="V263" s="165"/>
      <c r="W263" s="165"/>
      <c r="X263" s="166"/>
      <c r="Y263" s="166"/>
      <c r="Z263" s="166"/>
      <c r="AA263" s="166"/>
      <c r="AB263" s="166"/>
      <c r="AC263" s="166"/>
      <c r="AD263" s="166"/>
      <c r="AE263" s="166"/>
      <c r="AF263" s="166" t="s">
        <v>173</v>
      </c>
      <c r="AG263" s="166"/>
      <c r="AH263" s="166"/>
      <c r="AI263" s="166"/>
      <c r="AJ263" s="166"/>
      <c r="AK263" s="166"/>
      <c r="AL263" s="166"/>
      <c r="AM263" s="166"/>
      <c r="AN263" s="166"/>
      <c r="AO263" s="166"/>
      <c r="AP263" s="166"/>
      <c r="AQ263" s="166"/>
      <c r="AR263" s="166"/>
      <c r="AS263" s="166"/>
      <c r="AT263" s="166"/>
      <c r="AU263" s="166"/>
      <c r="AV263" s="166"/>
      <c r="AW263" s="166"/>
      <c r="AX263" s="166"/>
      <c r="AY263" s="166"/>
      <c r="AZ263" s="166"/>
      <c r="BA263" s="166"/>
      <c r="BB263" s="166"/>
      <c r="BC263" s="166"/>
      <c r="BD263" s="166"/>
      <c r="BE263" s="166"/>
      <c r="BF263" s="166"/>
      <c r="BG263" s="166"/>
    </row>
    <row r="264" spans="1:59" outlineLevel="1" x14ac:dyDescent="0.3">
      <c r="A264" s="176">
        <v>86</v>
      </c>
      <c r="B264" s="177" t="s">
        <v>528</v>
      </c>
      <c r="C264" s="178" t="s">
        <v>529</v>
      </c>
      <c r="D264" s="179" t="s">
        <v>273</v>
      </c>
      <c r="E264" s="180">
        <v>8662.5367299999998</v>
      </c>
      <c r="F264" s="181">
        <v>3.42</v>
      </c>
      <c r="G264" s="182">
        <f>ROUND(E264*F264,2)</f>
        <v>29625.88</v>
      </c>
      <c r="H264" s="181">
        <v>0</v>
      </c>
      <c r="I264" s="182">
        <f>ROUND(E264*H264,2)</f>
        <v>0</v>
      </c>
      <c r="J264" s="181">
        <v>15.7</v>
      </c>
      <c r="K264" s="182">
        <f>ROUND(E264*J264,2)</f>
        <v>136001.82999999999</v>
      </c>
      <c r="L264" s="182">
        <v>21</v>
      </c>
      <c r="M264" s="182">
        <f>G264*(1+L264/100)</f>
        <v>35847.3148</v>
      </c>
      <c r="N264" s="182">
        <v>0</v>
      </c>
      <c r="O264" s="182">
        <f>ROUND(E264*N264,2)</f>
        <v>0</v>
      </c>
      <c r="P264" s="182">
        <v>0</v>
      </c>
      <c r="Q264" s="182">
        <f>ROUND(E264*P264,2)</f>
        <v>0</v>
      </c>
      <c r="R264" s="182" t="s">
        <v>420</v>
      </c>
      <c r="S264" s="183" t="s">
        <v>154</v>
      </c>
      <c r="T264" s="165">
        <v>0</v>
      </c>
      <c r="U264" s="165">
        <f>ROUND(E264*T264,2)</f>
        <v>0</v>
      </c>
      <c r="V264" s="165"/>
      <c r="W264" s="165" t="s">
        <v>525</v>
      </c>
      <c r="X264" s="166"/>
      <c r="Y264" s="166"/>
      <c r="Z264" s="166"/>
      <c r="AA264" s="166"/>
      <c r="AB264" s="166"/>
      <c r="AC264" s="166"/>
      <c r="AD264" s="166"/>
      <c r="AE264" s="166"/>
      <c r="AF264" s="166" t="s">
        <v>526</v>
      </c>
      <c r="AG264" s="166"/>
      <c r="AH264" s="166"/>
      <c r="AI264" s="166"/>
      <c r="AJ264" s="166"/>
      <c r="AK264" s="166"/>
      <c r="AL264" s="166"/>
      <c r="AM264" s="166"/>
      <c r="AN264" s="166"/>
      <c r="AO264" s="166"/>
      <c r="AP264" s="166"/>
      <c r="AQ264" s="166"/>
      <c r="AR264" s="166"/>
      <c r="AS264" s="166"/>
      <c r="AT264" s="166"/>
      <c r="AU264" s="166"/>
      <c r="AV264" s="166"/>
      <c r="AW264" s="166"/>
      <c r="AX264" s="166"/>
      <c r="AY264" s="166"/>
      <c r="AZ264" s="166"/>
      <c r="BA264" s="166"/>
      <c r="BB264" s="166"/>
      <c r="BC264" s="166"/>
      <c r="BD264" s="166"/>
      <c r="BE264" s="166"/>
      <c r="BF264" s="166"/>
      <c r="BG264" s="166"/>
    </row>
    <row r="265" spans="1:59" outlineLevel="1" x14ac:dyDescent="0.3">
      <c r="A265" s="176">
        <v>87</v>
      </c>
      <c r="B265" s="177" t="s">
        <v>530</v>
      </c>
      <c r="C265" s="178" t="s">
        <v>531</v>
      </c>
      <c r="D265" s="179" t="s">
        <v>273</v>
      </c>
      <c r="E265" s="180">
        <v>962.50408000000004</v>
      </c>
      <c r="F265" s="181">
        <v>45.6</v>
      </c>
      <c r="G265" s="182">
        <f>ROUND(E265*F265,2)</f>
        <v>43890.19</v>
      </c>
      <c r="H265" s="181">
        <v>0</v>
      </c>
      <c r="I265" s="182">
        <f>ROUND(E265*H265,2)</f>
        <v>0</v>
      </c>
      <c r="J265" s="181">
        <v>305.5</v>
      </c>
      <c r="K265" s="182">
        <f>ROUND(E265*J265,2)</f>
        <v>294045</v>
      </c>
      <c r="L265" s="182">
        <v>21</v>
      </c>
      <c r="M265" s="182">
        <f>G265*(1+L265/100)</f>
        <v>53107.1299</v>
      </c>
      <c r="N265" s="182">
        <v>0</v>
      </c>
      <c r="O265" s="182">
        <f>ROUND(E265*N265,2)</f>
        <v>0</v>
      </c>
      <c r="P265" s="182">
        <v>0</v>
      </c>
      <c r="Q265" s="182">
        <f>ROUND(E265*P265,2)</f>
        <v>0</v>
      </c>
      <c r="R265" s="182" t="s">
        <v>420</v>
      </c>
      <c r="S265" s="183" t="s">
        <v>154</v>
      </c>
      <c r="T265" s="165">
        <v>0.94199999999999995</v>
      </c>
      <c r="U265" s="165">
        <f>ROUND(E265*T265,2)</f>
        <v>906.68</v>
      </c>
      <c r="V265" s="165"/>
      <c r="W265" s="165" t="s">
        <v>525</v>
      </c>
      <c r="X265" s="166"/>
      <c r="Y265" s="166"/>
      <c r="Z265" s="166"/>
      <c r="AA265" s="166"/>
      <c r="AB265" s="166"/>
      <c r="AC265" s="166"/>
      <c r="AD265" s="166"/>
      <c r="AE265" s="166"/>
      <c r="AF265" s="166" t="s">
        <v>526</v>
      </c>
      <c r="AG265" s="166"/>
      <c r="AH265" s="166"/>
      <c r="AI265" s="166"/>
      <c r="AJ265" s="166"/>
      <c r="AK265" s="166"/>
      <c r="AL265" s="166"/>
      <c r="AM265" s="166"/>
      <c r="AN265" s="166"/>
      <c r="AO265" s="166"/>
      <c r="AP265" s="166"/>
      <c r="AQ265" s="166"/>
      <c r="AR265" s="166"/>
      <c r="AS265" s="166"/>
      <c r="AT265" s="166"/>
      <c r="AU265" s="166"/>
      <c r="AV265" s="166"/>
      <c r="AW265" s="166"/>
      <c r="AX265" s="166"/>
      <c r="AY265" s="166"/>
      <c r="AZ265" s="166"/>
      <c r="BA265" s="166"/>
      <c r="BB265" s="166"/>
      <c r="BC265" s="166"/>
      <c r="BD265" s="166"/>
      <c r="BE265" s="166"/>
      <c r="BF265" s="166"/>
      <c r="BG265" s="166"/>
    </row>
    <row r="266" spans="1:59" ht="22.5" outlineLevel="1" x14ac:dyDescent="0.3">
      <c r="A266" s="176">
        <v>88</v>
      </c>
      <c r="B266" s="177" t="s">
        <v>532</v>
      </c>
      <c r="C266" s="178" t="s">
        <v>533</v>
      </c>
      <c r="D266" s="179" t="s">
        <v>273</v>
      </c>
      <c r="E266" s="180">
        <v>7700.0326500000001</v>
      </c>
      <c r="F266" s="181">
        <v>5.7</v>
      </c>
      <c r="G266" s="182">
        <f>ROUND(E266*F266,2)</f>
        <v>43890.19</v>
      </c>
      <c r="H266" s="181">
        <v>0</v>
      </c>
      <c r="I266" s="182">
        <f>ROUND(E266*H266,2)</f>
        <v>0</v>
      </c>
      <c r="J266" s="181">
        <v>34</v>
      </c>
      <c r="K266" s="182">
        <f>ROUND(E266*J266,2)</f>
        <v>261801.11</v>
      </c>
      <c r="L266" s="182">
        <v>21</v>
      </c>
      <c r="M266" s="182">
        <f>G266*(1+L266/100)</f>
        <v>53107.1299</v>
      </c>
      <c r="N266" s="182">
        <v>0</v>
      </c>
      <c r="O266" s="182">
        <f>ROUND(E266*N266,2)</f>
        <v>0</v>
      </c>
      <c r="P266" s="182">
        <v>0</v>
      </c>
      <c r="Q266" s="182">
        <f>ROUND(E266*P266,2)</f>
        <v>0</v>
      </c>
      <c r="R266" s="182" t="s">
        <v>420</v>
      </c>
      <c r="S266" s="183" t="s">
        <v>154</v>
      </c>
      <c r="T266" s="165">
        <v>0.105</v>
      </c>
      <c r="U266" s="165">
        <f>ROUND(E266*T266,2)</f>
        <v>808.5</v>
      </c>
      <c r="V266" s="165"/>
      <c r="W266" s="165" t="s">
        <v>525</v>
      </c>
      <c r="X266" s="166"/>
      <c r="Y266" s="166"/>
      <c r="Z266" s="166"/>
      <c r="AA266" s="166"/>
      <c r="AB266" s="166"/>
      <c r="AC266" s="166"/>
      <c r="AD266" s="166"/>
      <c r="AE266" s="166"/>
      <c r="AF266" s="166" t="s">
        <v>526</v>
      </c>
      <c r="AG266" s="166"/>
      <c r="AH266" s="166"/>
      <c r="AI266" s="166"/>
      <c r="AJ266" s="166"/>
      <c r="AK266" s="166"/>
      <c r="AL266" s="166"/>
      <c r="AM266" s="166"/>
      <c r="AN266" s="166"/>
      <c r="AO266" s="166"/>
      <c r="AP266" s="166"/>
      <c r="AQ266" s="166"/>
      <c r="AR266" s="166"/>
      <c r="AS266" s="166"/>
      <c r="AT266" s="166"/>
      <c r="AU266" s="166"/>
      <c r="AV266" s="166"/>
      <c r="AW266" s="166"/>
      <c r="AX266" s="166"/>
      <c r="AY266" s="166"/>
      <c r="AZ266" s="166"/>
      <c r="BA266" s="166"/>
      <c r="BB266" s="166"/>
      <c r="BC266" s="166"/>
      <c r="BD266" s="166"/>
      <c r="BE266" s="166"/>
      <c r="BF266" s="166"/>
      <c r="BG266" s="166"/>
    </row>
    <row r="267" spans="1:59" outlineLevel="1" x14ac:dyDescent="0.3">
      <c r="A267" s="157">
        <v>89</v>
      </c>
      <c r="B267" s="158" t="s">
        <v>534</v>
      </c>
      <c r="C267" s="159" t="s">
        <v>535</v>
      </c>
      <c r="D267" s="160" t="s">
        <v>273</v>
      </c>
      <c r="E267" s="161">
        <v>962.50408000000004</v>
      </c>
      <c r="F267" s="162">
        <v>342</v>
      </c>
      <c r="G267" s="163">
        <f>ROUND(E267*F267,2)</f>
        <v>329176.40000000002</v>
      </c>
      <c r="H267" s="162">
        <v>0</v>
      </c>
      <c r="I267" s="163">
        <f>ROUND(E267*H267,2)</f>
        <v>0</v>
      </c>
      <c r="J267" s="162">
        <v>600</v>
      </c>
      <c r="K267" s="163">
        <f>ROUND(E267*J267,2)</f>
        <v>577502.44999999995</v>
      </c>
      <c r="L267" s="163">
        <v>21</v>
      </c>
      <c r="M267" s="163">
        <f>G267*(1+L267/100)</f>
        <v>398303.44400000002</v>
      </c>
      <c r="N267" s="163">
        <v>0</v>
      </c>
      <c r="O267" s="163">
        <f>ROUND(E267*N267,2)</f>
        <v>0</v>
      </c>
      <c r="P267" s="163">
        <v>0</v>
      </c>
      <c r="Q267" s="163">
        <f>ROUND(E267*P267,2)</f>
        <v>0</v>
      </c>
      <c r="R267" s="163" t="s">
        <v>420</v>
      </c>
      <c r="S267" s="164" t="s">
        <v>182</v>
      </c>
      <c r="T267" s="165">
        <v>0</v>
      </c>
      <c r="U267" s="165">
        <f>ROUND(E267*T267,2)</f>
        <v>0</v>
      </c>
      <c r="V267" s="165"/>
      <c r="W267" s="165" t="s">
        <v>525</v>
      </c>
      <c r="X267" s="166"/>
      <c r="Y267" s="166"/>
      <c r="Z267" s="166"/>
      <c r="AA267" s="166"/>
      <c r="AB267" s="166"/>
      <c r="AC267" s="166"/>
      <c r="AD267" s="166"/>
      <c r="AE267" s="166"/>
      <c r="AF267" s="166" t="s">
        <v>526</v>
      </c>
      <c r="AG267" s="166"/>
      <c r="AH267" s="166"/>
      <c r="AI267" s="166"/>
      <c r="AJ267" s="166"/>
      <c r="AK267" s="166"/>
      <c r="AL267" s="166"/>
      <c r="AM267" s="166"/>
      <c r="AN267" s="166"/>
      <c r="AO267" s="166"/>
      <c r="AP267" s="166"/>
      <c r="AQ267" s="166"/>
      <c r="AR267" s="166"/>
      <c r="AS267" s="166"/>
      <c r="AT267" s="166"/>
      <c r="AU267" s="166"/>
      <c r="AV267" s="166"/>
      <c r="AW267" s="166"/>
      <c r="AX267" s="166"/>
      <c r="AY267" s="166"/>
      <c r="AZ267" s="166"/>
      <c r="BA267" s="166"/>
      <c r="BB267" s="166"/>
      <c r="BC267" s="166"/>
      <c r="BD267" s="166"/>
      <c r="BE267" s="166"/>
      <c r="BF267" s="166"/>
      <c r="BG267" s="166"/>
    </row>
    <row r="268" spans="1:59" x14ac:dyDescent="0.3">
      <c r="A268" s="131"/>
      <c r="B268" s="135"/>
      <c r="C268" s="184"/>
      <c r="D268" s="137"/>
      <c r="E268" s="131"/>
      <c r="F268" s="131"/>
      <c r="G268" s="131"/>
      <c r="H268" s="131"/>
      <c r="I268" s="131"/>
      <c r="J268" s="131"/>
      <c r="K268" s="131"/>
      <c r="L268" s="131"/>
      <c r="M268" s="131"/>
      <c r="N268" s="131"/>
      <c r="O268" s="131"/>
      <c r="P268" s="131"/>
      <c r="Q268" s="131"/>
      <c r="R268" s="131"/>
      <c r="S268" s="131"/>
      <c r="T268" s="131"/>
      <c r="U268" s="131"/>
      <c r="V268" s="131"/>
      <c r="W268" s="131"/>
      <c r="AD268">
        <v>15</v>
      </c>
      <c r="AE268">
        <v>21</v>
      </c>
      <c r="AF268" t="s">
        <v>136</v>
      </c>
    </row>
    <row r="269" spans="1:59" x14ac:dyDescent="0.3">
      <c r="A269" s="185"/>
      <c r="B269" s="186" t="s">
        <v>25</v>
      </c>
      <c r="C269" s="187"/>
      <c r="D269" s="188"/>
      <c r="E269" s="189"/>
      <c r="F269" s="189"/>
      <c r="G269" s="190">
        <f>G8+G65+G88+G106+G153+G162+G178+G188+G191+G198+G219+G225+G241+G248+G257+G261</f>
        <v>2871255.3099999996</v>
      </c>
      <c r="H269" s="131"/>
      <c r="I269" s="131"/>
      <c r="J269" s="131"/>
      <c r="K269" s="131"/>
      <c r="L269" s="131"/>
      <c r="M269" s="131"/>
      <c r="N269" s="131"/>
      <c r="O269" s="131"/>
      <c r="P269" s="131"/>
      <c r="Q269" s="131"/>
      <c r="R269" s="131"/>
      <c r="S269" s="131"/>
      <c r="T269" s="131"/>
      <c r="U269" s="131"/>
      <c r="V269" s="131"/>
      <c r="W269" s="131"/>
      <c r="AD269">
        <f>SUMIF(L7:L267,AD268,G7:G267)</f>
        <v>0</v>
      </c>
      <c r="AE269">
        <f>SUMIF(L7:L267,AE268,G7:G267)</f>
        <v>2871255.3099999991</v>
      </c>
      <c r="AF269" t="s">
        <v>213</v>
      </c>
    </row>
    <row r="270" spans="1:59" x14ac:dyDescent="0.3">
      <c r="C270" s="191"/>
      <c r="D270" s="83"/>
      <c r="AF270" t="s">
        <v>214</v>
      </c>
    </row>
    <row r="271" spans="1:59" x14ac:dyDescent="0.3">
      <c r="A271" t="s">
        <v>536</v>
      </c>
      <c r="D271" s="83"/>
    </row>
    <row r="272" spans="1:59" x14ac:dyDescent="0.3">
      <c r="D272" s="83"/>
    </row>
    <row r="273" spans="4:4" x14ac:dyDescent="0.3">
      <c r="D273" s="83"/>
    </row>
    <row r="274" spans="4:4" x14ac:dyDescent="0.3">
      <c r="D274" s="83"/>
    </row>
    <row r="275" spans="4:4" x14ac:dyDescent="0.3">
      <c r="D275" s="83"/>
    </row>
    <row r="276" spans="4:4" x14ac:dyDescent="0.3">
      <c r="D276" s="83"/>
    </row>
    <row r="277" spans="4:4" x14ac:dyDescent="0.3">
      <c r="D277" s="83"/>
    </row>
    <row r="278" spans="4:4" x14ac:dyDescent="0.3">
      <c r="D278" s="83"/>
    </row>
    <row r="279" spans="4:4" x14ac:dyDescent="0.3">
      <c r="D279" s="83"/>
    </row>
    <row r="280" spans="4:4" x14ac:dyDescent="0.3">
      <c r="D280" s="83"/>
    </row>
    <row r="281" spans="4:4" x14ac:dyDescent="0.3">
      <c r="D281" s="83"/>
    </row>
    <row r="282" spans="4:4" x14ac:dyDescent="0.3">
      <c r="D282" s="83"/>
    </row>
    <row r="283" spans="4:4" x14ac:dyDescent="0.3">
      <c r="D283" s="83"/>
    </row>
    <row r="284" spans="4:4" x14ac:dyDescent="0.3">
      <c r="D284" s="83"/>
    </row>
    <row r="285" spans="4:4" x14ac:dyDescent="0.3">
      <c r="D285" s="83"/>
    </row>
    <row r="286" spans="4:4" x14ac:dyDescent="0.3">
      <c r="D286" s="83"/>
    </row>
    <row r="287" spans="4:4" x14ac:dyDescent="0.3">
      <c r="D287" s="83"/>
    </row>
    <row r="288" spans="4:4" x14ac:dyDescent="0.3">
      <c r="D288" s="83"/>
    </row>
    <row r="289" spans="4:4" x14ac:dyDescent="0.3">
      <c r="D289" s="83"/>
    </row>
    <row r="290" spans="4:4" x14ac:dyDescent="0.3">
      <c r="D290" s="83"/>
    </row>
    <row r="291" spans="4:4" x14ac:dyDescent="0.3">
      <c r="D291" s="83"/>
    </row>
    <row r="292" spans="4:4" x14ac:dyDescent="0.3">
      <c r="D292" s="83"/>
    </row>
    <row r="293" spans="4:4" x14ac:dyDescent="0.3">
      <c r="D293" s="83"/>
    </row>
    <row r="294" spans="4:4" x14ac:dyDescent="0.3">
      <c r="D294" s="83"/>
    </row>
    <row r="295" spans="4:4" x14ac:dyDescent="0.3">
      <c r="D295" s="83"/>
    </row>
    <row r="296" spans="4:4" x14ac:dyDescent="0.3">
      <c r="D296" s="83"/>
    </row>
    <row r="297" spans="4:4" x14ac:dyDescent="0.3">
      <c r="D297" s="83"/>
    </row>
    <row r="298" spans="4:4" x14ac:dyDescent="0.3">
      <c r="D298" s="83"/>
    </row>
    <row r="299" spans="4:4" x14ac:dyDescent="0.3">
      <c r="D299" s="83"/>
    </row>
    <row r="300" spans="4:4" x14ac:dyDescent="0.3">
      <c r="D300" s="83"/>
    </row>
    <row r="301" spans="4:4" x14ac:dyDescent="0.3">
      <c r="D301" s="83"/>
    </row>
    <row r="302" spans="4:4" x14ac:dyDescent="0.3">
      <c r="D302" s="83"/>
    </row>
    <row r="303" spans="4:4" x14ac:dyDescent="0.3">
      <c r="D303" s="83"/>
    </row>
    <row r="304" spans="4:4" x14ac:dyDescent="0.3">
      <c r="D304" s="83"/>
    </row>
    <row r="305" spans="4:4" x14ac:dyDescent="0.3">
      <c r="D305" s="83"/>
    </row>
    <row r="306" spans="4:4" x14ac:dyDescent="0.3">
      <c r="D306" s="83"/>
    </row>
    <row r="307" spans="4:4" x14ac:dyDescent="0.3">
      <c r="D307" s="83"/>
    </row>
    <row r="308" spans="4:4" x14ac:dyDescent="0.3">
      <c r="D308" s="83"/>
    </row>
    <row r="309" spans="4:4" x14ac:dyDescent="0.3">
      <c r="D309" s="83"/>
    </row>
    <row r="310" spans="4:4" x14ac:dyDescent="0.3">
      <c r="D310" s="83"/>
    </row>
    <row r="311" spans="4:4" x14ac:dyDescent="0.3">
      <c r="D311" s="83"/>
    </row>
    <row r="312" spans="4:4" x14ac:dyDescent="0.3">
      <c r="D312" s="83"/>
    </row>
    <row r="313" spans="4:4" x14ac:dyDescent="0.3">
      <c r="D313" s="83"/>
    </row>
    <row r="314" spans="4:4" x14ac:dyDescent="0.3">
      <c r="D314" s="83"/>
    </row>
    <row r="315" spans="4:4" x14ac:dyDescent="0.3">
      <c r="D315" s="83"/>
    </row>
    <row r="316" spans="4:4" x14ac:dyDescent="0.3">
      <c r="D316" s="83"/>
    </row>
    <row r="317" spans="4:4" x14ac:dyDescent="0.3">
      <c r="D317" s="83"/>
    </row>
    <row r="318" spans="4:4" x14ac:dyDescent="0.3">
      <c r="D318" s="83"/>
    </row>
    <row r="319" spans="4:4" x14ac:dyDescent="0.3">
      <c r="D319" s="83"/>
    </row>
    <row r="320" spans="4:4" x14ac:dyDescent="0.3">
      <c r="D320" s="83"/>
    </row>
    <row r="321" spans="4:4" x14ac:dyDescent="0.3">
      <c r="D321" s="83"/>
    </row>
    <row r="322" spans="4:4" x14ac:dyDescent="0.3">
      <c r="D322" s="83"/>
    </row>
    <row r="323" spans="4:4" x14ac:dyDescent="0.3">
      <c r="D323" s="83"/>
    </row>
    <row r="324" spans="4:4" x14ac:dyDescent="0.3">
      <c r="D324" s="83"/>
    </row>
    <row r="325" spans="4:4" x14ac:dyDescent="0.3">
      <c r="D325" s="83"/>
    </row>
    <row r="326" spans="4:4" x14ac:dyDescent="0.3">
      <c r="D326" s="83"/>
    </row>
    <row r="327" spans="4:4" x14ac:dyDescent="0.3">
      <c r="D327" s="83"/>
    </row>
    <row r="328" spans="4:4" x14ac:dyDescent="0.3">
      <c r="D328" s="83"/>
    </row>
    <row r="329" spans="4:4" x14ac:dyDescent="0.3">
      <c r="D329" s="83"/>
    </row>
    <row r="330" spans="4:4" x14ac:dyDescent="0.3">
      <c r="D330" s="83"/>
    </row>
    <row r="331" spans="4:4" x14ac:dyDescent="0.3">
      <c r="D331" s="83"/>
    </row>
    <row r="332" spans="4:4" x14ac:dyDescent="0.3">
      <c r="D332" s="83"/>
    </row>
    <row r="333" spans="4:4" x14ac:dyDescent="0.3">
      <c r="D333" s="83"/>
    </row>
    <row r="334" spans="4:4" x14ac:dyDescent="0.3">
      <c r="D334" s="83"/>
    </row>
    <row r="335" spans="4:4" x14ac:dyDescent="0.3">
      <c r="D335" s="83"/>
    </row>
    <row r="336" spans="4:4" x14ac:dyDescent="0.3">
      <c r="D336" s="83"/>
    </row>
    <row r="337" spans="4:4" x14ac:dyDescent="0.3">
      <c r="D337" s="83"/>
    </row>
    <row r="338" spans="4:4" x14ac:dyDescent="0.3">
      <c r="D338" s="83"/>
    </row>
    <row r="339" spans="4:4" x14ac:dyDescent="0.3">
      <c r="D339" s="83"/>
    </row>
    <row r="340" spans="4:4" x14ac:dyDescent="0.3">
      <c r="D340" s="83"/>
    </row>
    <row r="341" spans="4:4" x14ac:dyDescent="0.3">
      <c r="D341" s="83"/>
    </row>
    <row r="342" spans="4:4" x14ac:dyDescent="0.3">
      <c r="D342" s="83"/>
    </row>
    <row r="343" spans="4:4" x14ac:dyDescent="0.3">
      <c r="D343" s="83"/>
    </row>
    <row r="344" spans="4:4" x14ac:dyDescent="0.3">
      <c r="D344" s="83"/>
    </row>
    <row r="345" spans="4:4" x14ac:dyDescent="0.3">
      <c r="D345" s="83"/>
    </row>
    <row r="346" spans="4:4" x14ac:dyDescent="0.3">
      <c r="D346" s="83"/>
    </row>
    <row r="347" spans="4:4" x14ac:dyDescent="0.3">
      <c r="D347" s="83"/>
    </row>
    <row r="348" spans="4:4" x14ac:dyDescent="0.3">
      <c r="D348" s="83"/>
    </row>
    <row r="349" spans="4:4" x14ac:dyDescent="0.3">
      <c r="D349" s="83"/>
    </row>
    <row r="350" spans="4:4" x14ac:dyDescent="0.3">
      <c r="D350" s="83"/>
    </row>
    <row r="351" spans="4:4" x14ac:dyDescent="0.3">
      <c r="D351" s="83"/>
    </row>
    <row r="352" spans="4:4" x14ac:dyDescent="0.3">
      <c r="D352" s="83"/>
    </row>
    <row r="353" spans="4:4" x14ac:dyDescent="0.3">
      <c r="D353" s="83"/>
    </row>
    <row r="354" spans="4:4" x14ac:dyDescent="0.3">
      <c r="D354" s="83"/>
    </row>
    <row r="355" spans="4:4" x14ac:dyDescent="0.3">
      <c r="D355" s="83"/>
    </row>
    <row r="356" spans="4:4" x14ac:dyDescent="0.3">
      <c r="D356" s="83"/>
    </row>
    <row r="357" spans="4:4" x14ac:dyDescent="0.3">
      <c r="D357" s="83"/>
    </row>
    <row r="358" spans="4:4" x14ac:dyDescent="0.3">
      <c r="D358" s="83"/>
    </row>
    <row r="359" spans="4:4" x14ac:dyDescent="0.3">
      <c r="D359" s="83"/>
    </row>
    <row r="360" spans="4:4" x14ac:dyDescent="0.3">
      <c r="D360" s="83"/>
    </row>
    <row r="361" spans="4:4" x14ac:dyDescent="0.3">
      <c r="D361" s="83"/>
    </row>
    <row r="362" spans="4:4" x14ac:dyDescent="0.3">
      <c r="D362" s="83"/>
    </row>
    <row r="363" spans="4:4" x14ac:dyDescent="0.3">
      <c r="D363" s="83"/>
    </row>
    <row r="364" spans="4:4" x14ac:dyDescent="0.3">
      <c r="D364" s="83"/>
    </row>
    <row r="365" spans="4:4" x14ac:dyDescent="0.3">
      <c r="D365" s="83"/>
    </row>
    <row r="366" spans="4:4" x14ac:dyDescent="0.3">
      <c r="D366" s="83"/>
    </row>
    <row r="367" spans="4:4" x14ac:dyDescent="0.3">
      <c r="D367" s="83"/>
    </row>
    <row r="368" spans="4:4" x14ac:dyDescent="0.3">
      <c r="D368" s="83"/>
    </row>
    <row r="369" spans="4:4" x14ac:dyDescent="0.3">
      <c r="D369" s="83"/>
    </row>
    <row r="370" spans="4:4" x14ac:dyDescent="0.3">
      <c r="D370" s="83"/>
    </row>
    <row r="371" spans="4:4" x14ac:dyDescent="0.3">
      <c r="D371" s="83"/>
    </row>
    <row r="372" spans="4:4" x14ac:dyDescent="0.3">
      <c r="D372" s="83"/>
    </row>
    <row r="373" spans="4:4" x14ac:dyDescent="0.3">
      <c r="D373" s="83"/>
    </row>
    <row r="374" spans="4:4" x14ac:dyDescent="0.3">
      <c r="D374" s="83"/>
    </row>
    <row r="375" spans="4:4" x14ac:dyDescent="0.3">
      <c r="D375" s="83"/>
    </row>
    <row r="376" spans="4:4" x14ac:dyDescent="0.3">
      <c r="D376" s="83"/>
    </row>
    <row r="377" spans="4:4" x14ac:dyDescent="0.3">
      <c r="D377" s="83"/>
    </row>
    <row r="378" spans="4:4" x14ac:dyDescent="0.3">
      <c r="D378" s="83"/>
    </row>
    <row r="379" spans="4:4" x14ac:dyDescent="0.3">
      <c r="D379" s="83"/>
    </row>
    <row r="380" spans="4:4" x14ac:dyDescent="0.3">
      <c r="D380" s="83"/>
    </row>
    <row r="381" spans="4:4" x14ac:dyDescent="0.3">
      <c r="D381" s="83"/>
    </row>
    <row r="382" spans="4:4" x14ac:dyDescent="0.3">
      <c r="D382" s="83"/>
    </row>
    <row r="383" spans="4:4" x14ac:dyDescent="0.3">
      <c r="D383" s="83"/>
    </row>
    <row r="384" spans="4:4" x14ac:dyDescent="0.3">
      <c r="D384" s="83"/>
    </row>
    <row r="385" spans="4:4" x14ac:dyDescent="0.3">
      <c r="D385" s="83"/>
    </row>
    <row r="386" spans="4:4" x14ac:dyDescent="0.3">
      <c r="D386" s="83"/>
    </row>
    <row r="387" spans="4:4" x14ac:dyDescent="0.3">
      <c r="D387" s="83"/>
    </row>
    <row r="388" spans="4:4" x14ac:dyDescent="0.3">
      <c r="D388" s="83"/>
    </row>
    <row r="389" spans="4:4" x14ac:dyDescent="0.3">
      <c r="D389" s="83"/>
    </row>
    <row r="390" spans="4:4" x14ac:dyDescent="0.3">
      <c r="D390" s="83"/>
    </row>
    <row r="391" spans="4:4" x14ac:dyDescent="0.3">
      <c r="D391" s="83"/>
    </row>
    <row r="392" spans="4:4" x14ac:dyDescent="0.3">
      <c r="D392" s="83"/>
    </row>
    <row r="393" spans="4:4" x14ac:dyDescent="0.3">
      <c r="D393" s="83"/>
    </row>
    <row r="394" spans="4:4" x14ac:dyDescent="0.3">
      <c r="D394" s="83"/>
    </row>
    <row r="395" spans="4:4" x14ac:dyDescent="0.3">
      <c r="D395" s="83"/>
    </row>
    <row r="396" spans="4:4" x14ac:dyDescent="0.3">
      <c r="D396" s="83"/>
    </row>
    <row r="397" spans="4:4" x14ac:dyDescent="0.3">
      <c r="D397" s="83"/>
    </row>
    <row r="398" spans="4:4" x14ac:dyDescent="0.3">
      <c r="D398" s="83"/>
    </row>
    <row r="399" spans="4:4" x14ac:dyDescent="0.3">
      <c r="D399" s="83"/>
    </row>
    <row r="400" spans="4:4" x14ac:dyDescent="0.3">
      <c r="D400" s="83"/>
    </row>
    <row r="401" spans="4:4" x14ac:dyDescent="0.3">
      <c r="D401" s="83"/>
    </row>
    <row r="402" spans="4:4" x14ac:dyDescent="0.3">
      <c r="D402" s="83"/>
    </row>
    <row r="403" spans="4:4" x14ac:dyDescent="0.3">
      <c r="D403" s="83"/>
    </row>
    <row r="404" spans="4:4" x14ac:dyDescent="0.3">
      <c r="D404" s="83"/>
    </row>
    <row r="405" spans="4:4" x14ac:dyDescent="0.3">
      <c r="D405" s="83"/>
    </row>
    <row r="406" spans="4:4" x14ac:dyDescent="0.3">
      <c r="D406" s="83"/>
    </row>
    <row r="407" spans="4:4" x14ac:dyDescent="0.3">
      <c r="D407" s="83"/>
    </row>
    <row r="408" spans="4:4" x14ac:dyDescent="0.3">
      <c r="D408" s="83"/>
    </row>
    <row r="409" spans="4:4" x14ac:dyDescent="0.3">
      <c r="D409" s="83"/>
    </row>
    <row r="410" spans="4:4" x14ac:dyDescent="0.3">
      <c r="D410" s="83"/>
    </row>
    <row r="411" spans="4:4" x14ac:dyDescent="0.3">
      <c r="D411" s="83"/>
    </row>
    <row r="412" spans="4:4" x14ac:dyDescent="0.3">
      <c r="D412" s="83"/>
    </row>
    <row r="413" spans="4:4" x14ac:dyDescent="0.3">
      <c r="D413" s="83"/>
    </row>
    <row r="414" spans="4:4" x14ac:dyDescent="0.3">
      <c r="D414" s="83"/>
    </row>
    <row r="415" spans="4:4" x14ac:dyDescent="0.3">
      <c r="D415" s="83"/>
    </row>
    <row r="416" spans="4:4" x14ac:dyDescent="0.3">
      <c r="D416" s="83"/>
    </row>
    <row r="417" spans="4:4" x14ac:dyDescent="0.3">
      <c r="D417" s="83"/>
    </row>
    <row r="418" spans="4:4" x14ac:dyDescent="0.3">
      <c r="D418" s="83"/>
    </row>
    <row r="419" spans="4:4" x14ac:dyDescent="0.3">
      <c r="D419" s="83"/>
    </row>
    <row r="420" spans="4:4" x14ac:dyDescent="0.3">
      <c r="D420" s="83"/>
    </row>
    <row r="421" spans="4:4" x14ac:dyDescent="0.3">
      <c r="D421" s="83"/>
    </row>
    <row r="422" spans="4:4" x14ac:dyDescent="0.3">
      <c r="D422" s="83"/>
    </row>
    <row r="423" spans="4:4" x14ac:dyDescent="0.3">
      <c r="D423" s="83"/>
    </row>
    <row r="424" spans="4:4" x14ac:dyDescent="0.3">
      <c r="D424" s="83"/>
    </row>
    <row r="425" spans="4:4" x14ac:dyDescent="0.3">
      <c r="D425" s="83"/>
    </row>
    <row r="426" spans="4:4" x14ac:dyDescent="0.3">
      <c r="D426" s="83"/>
    </row>
    <row r="427" spans="4:4" x14ac:dyDescent="0.3">
      <c r="D427" s="83"/>
    </row>
    <row r="428" spans="4:4" x14ac:dyDescent="0.3">
      <c r="D428" s="83"/>
    </row>
    <row r="429" spans="4:4" x14ac:dyDescent="0.3">
      <c r="D429" s="83"/>
    </row>
    <row r="430" spans="4:4" x14ac:dyDescent="0.3">
      <c r="D430" s="83"/>
    </row>
    <row r="431" spans="4:4" x14ac:dyDescent="0.3">
      <c r="D431" s="83"/>
    </row>
    <row r="432" spans="4:4" x14ac:dyDescent="0.3">
      <c r="D432" s="83"/>
    </row>
    <row r="433" spans="4:4" x14ac:dyDescent="0.3">
      <c r="D433" s="83"/>
    </row>
    <row r="434" spans="4:4" x14ac:dyDescent="0.3">
      <c r="D434" s="83"/>
    </row>
    <row r="435" spans="4:4" x14ac:dyDescent="0.3">
      <c r="D435" s="83"/>
    </row>
    <row r="436" spans="4:4" x14ac:dyDescent="0.3">
      <c r="D436" s="83"/>
    </row>
    <row r="437" spans="4:4" x14ac:dyDescent="0.3">
      <c r="D437" s="83"/>
    </row>
    <row r="438" spans="4:4" x14ac:dyDescent="0.3">
      <c r="D438" s="83"/>
    </row>
    <row r="439" spans="4:4" x14ac:dyDescent="0.3">
      <c r="D439" s="83"/>
    </row>
    <row r="440" spans="4:4" x14ac:dyDescent="0.3">
      <c r="D440" s="83"/>
    </row>
    <row r="441" spans="4:4" x14ac:dyDescent="0.3">
      <c r="D441" s="83"/>
    </row>
    <row r="442" spans="4:4" x14ac:dyDescent="0.3">
      <c r="D442" s="83"/>
    </row>
    <row r="443" spans="4:4" x14ac:dyDescent="0.3">
      <c r="D443" s="83"/>
    </row>
    <row r="444" spans="4:4" x14ac:dyDescent="0.3">
      <c r="D444" s="83"/>
    </row>
    <row r="445" spans="4:4" x14ac:dyDescent="0.3">
      <c r="D445" s="83"/>
    </row>
    <row r="446" spans="4:4" x14ac:dyDescent="0.3">
      <c r="D446" s="83"/>
    </row>
    <row r="447" spans="4:4" x14ac:dyDescent="0.3">
      <c r="D447" s="83"/>
    </row>
    <row r="448" spans="4:4" x14ac:dyDescent="0.3">
      <c r="D448" s="83"/>
    </row>
    <row r="449" spans="4:4" x14ac:dyDescent="0.3">
      <c r="D449" s="83"/>
    </row>
    <row r="450" spans="4:4" x14ac:dyDescent="0.3">
      <c r="D450" s="83"/>
    </row>
    <row r="451" spans="4:4" x14ac:dyDescent="0.3">
      <c r="D451" s="83"/>
    </row>
    <row r="452" spans="4:4" x14ac:dyDescent="0.3">
      <c r="D452" s="83"/>
    </row>
    <row r="453" spans="4:4" x14ac:dyDescent="0.3">
      <c r="D453" s="83"/>
    </row>
    <row r="454" spans="4:4" x14ac:dyDescent="0.3">
      <c r="D454" s="83"/>
    </row>
    <row r="455" spans="4:4" x14ac:dyDescent="0.3">
      <c r="D455" s="83"/>
    </row>
    <row r="456" spans="4:4" x14ac:dyDescent="0.3">
      <c r="D456" s="83"/>
    </row>
    <row r="457" spans="4:4" x14ac:dyDescent="0.3">
      <c r="D457" s="83"/>
    </row>
    <row r="458" spans="4:4" x14ac:dyDescent="0.3">
      <c r="D458" s="83"/>
    </row>
    <row r="459" spans="4:4" x14ac:dyDescent="0.3">
      <c r="D459" s="83"/>
    </row>
    <row r="460" spans="4:4" x14ac:dyDescent="0.3">
      <c r="D460" s="83"/>
    </row>
    <row r="461" spans="4:4" x14ac:dyDescent="0.3">
      <c r="D461" s="83"/>
    </row>
    <row r="462" spans="4:4" x14ac:dyDescent="0.3">
      <c r="D462" s="83"/>
    </row>
    <row r="463" spans="4:4" x14ac:dyDescent="0.3">
      <c r="D463" s="83"/>
    </row>
    <row r="464" spans="4:4" x14ac:dyDescent="0.3">
      <c r="D464" s="83"/>
    </row>
    <row r="465" spans="4:4" x14ac:dyDescent="0.3">
      <c r="D465" s="83"/>
    </row>
    <row r="466" spans="4:4" x14ac:dyDescent="0.3">
      <c r="D466" s="83"/>
    </row>
    <row r="467" spans="4:4" x14ac:dyDescent="0.3">
      <c r="D467" s="83"/>
    </row>
    <row r="468" spans="4:4" x14ac:dyDescent="0.3">
      <c r="D468" s="83"/>
    </row>
    <row r="469" spans="4:4" x14ac:dyDescent="0.3">
      <c r="D469" s="83"/>
    </row>
    <row r="470" spans="4:4" x14ac:dyDescent="0.3">
      <c r="D470" s="83"/>
    </row>
    <row r="471" spans="4:4" x14ac:dyDescent="0.3">
      <c r="D471" s="83"/>
    </row>
    <row r="472" spans="4:4" x14ac:dyDescent="0.3">
      <c r="D472" s="83"/>
    </row>
    <row r="473" spans="4:4" x14ac:dyDescent="0.3">
      <c r="D473" s="83"/>
    </row>
    <row r="474" spans="4:4" x14ac:dyDescent="0.3">
      <c r="D474" s="83"/>
    </row>
    <row r="475" spans="4:4" x14ac:dyDescent="0.3">
      <c r="D475" s="83"/>
    </row>
    <row r="476" spans="4:4" x14ac:dyDescent="0.3">
      <c r="D476" s="83"/>
    </row>
    <row r="477" spans="4:4" x14ac:dyDescent="0.3">
      <c r="D477" s="83"/>
    </row>
    <row r="478" spans="4:4" x14ac:dyDescent="0.3">
      <c r="D478" s="83"/>
    </row>
    <row r="479" spans="4:4" x14ac:dyDescent="0.3">
      <c r="D479" s="83"/>
    </row>
    <row r="480" spans="4:4" x14ac:dyDescent="0.3">
      <c r="D480" s="83"/>
    </row>
    <row r="481" spans="4:4" x14ac:dyDescent="0.3">
      <c r="D481" s="83"/>
    </row>
    <row r="482" spans="4:4" x14ac:dyDescent="0.3">
      <c r="D482" s="83"/>
    </row>
    <row r="483" spans="4:4" x14ac:dyDescent="0.3">
      <c r="D483" s="83"/>
    </row>
    <row r="484" spans="4:4" x14ac:dyDescent="0.3">
      <c r="D484" s="83"/>
    </row>
    <row r="485" spans="4:4" x14ac:dyDescent="0.3">
      <c r="D485" s="83"/>
    </row>
    <row r="486" spans="4:4" x14ac:dyDescent="0.3">
      <c r="D486" s="83"/>
    </row>
    <row r="487" spans="4:4" x14ac:dyDescent="0.3">
      <c r="D487" s="83"/>
    </row>
    <row r="488" spans="4:4" x14ac:dyDescent="0.3">
      <c r="D488" s="83"/>
    </row>
    <row r="489" spans="4:4" x14ac:dyDescent="0.3">
      <c r="D489" s="83"/>
    </row>
    <row r="490" spans="4:4" x14ac:dyDescent="0.3">
      <c r="D490" s="83"/>
    </row>
    <row r="491" spans="4:4" x14ac:dyDescent="0.3">
      <c r="D491" s="83"/>
    </row>
    <row r="492" spans="4:4" x14ac:dyDescent="0.3">
      <c r="D492" s="83"/>
    </row>
    <row r="493" spans="4:4" x14ac:dyDescent="0.3">
      <c r="D493" s="83"/>
    </row>
    <row r="494" spans="4:4" x14ac:dyDescent="0.3">
      <c r="D494" s="83"/>
    </row>
    <row r="495" spans="4:4" x14ac:dyDescent="0.3">
      <c r="D495" s="83"/>
    </row>
    <row r="496" spans="4:4" x14ac:dyDescent="0.3">
      <c r="D496" s="83"/>
    </row>
    <row r="497" spans="4:4" x14ac:dyDescent="0.3">
      <c r="D497" s="83"/>
    </row>
    <row r="498" spans="4:4" x14ac:dyDescent="0.3">
      <c r="D498" s="83"/>
    </row>
    <row r="499" spans="4:4" x14ac:dyDescent="0.3">
      <c r="D499" s="83"/>
    </row>
    <row r="500" spans="4:4" x14ac:dyDescent="0.3">
      <c r="D500" s="83"/>
    </row>
    <row r="501" spans="4:4" x14ac:dyDescent="0.3">
      <c r="D501" s="83"/>
    </row>
    <row r="502" spans="4:4" x14ac:dyDescent="0.3">
      <c r="D502" s="83"/>
    </row>
    <row r="503" spans="4:4" x14ac:dyDescent="0.3">
      <c r="D503" s="83"/>
    </row>
    <row r="504" spans="4:4" x14ac:dyDescent="0.3">
      <c r="D504" s="83"/>
    </row>
    <row r="505" spans="4:4" x14ac:dyDescent="0.3">
      <c r="D505" s="83"/>
    </row>
    <row r="506" spans="4:4" x14ac:dyDescent="0.3">
      <c r="D506" s="83"/>
    </row>
    <row r="507" spans="4:4" x14ac:dyDescent="0.3">
      <c r="D507" s="83"/>
    </row>
    <row r="508" spans="4:4" x14ac:dyDescent="0.3">
      <c r="D508" s="83"/>
    </row>
    <row r="509" spans="4:4" x14ac:dyDescent="0.3">
      <c r="D509" s="83"/>
    </row>
    <row r="510" spans="4:4" x14ac:dyDescent="0.3">
      <c r="D510" s="83"/>
    </row>
    <row r="511" spans="4:4" x14ac:dyDescent="0.3">
      <c r="D511" s="83"/>
    </row>
    <row r="512" spans="4:4" x14ac:dyDescent="0.3">
      <c r="D512" s="83"/>
    </row>
    <row r="513" spans="4:4" x14ac:dyDescent="0.3">
      <c r="D513" s="83"/>
    </row>
    <row r="514" spans="4:4" x14ac:dyDescent="0.3">
      <c r="D514" s="83"/>
    </row>
    <row r="515" spans="4:4" x14ac:dyDescent="0.3">
      <c r="D515" s="83"/>
    </row>
    <row r="516" spans="4:4" x14ac:dyDescent="0.3">
      <c r="D516" s="83"/>
    </row>
    <row r="517" spans="4:4" x14ac:dyDescent="0.3">
      <c r="D517" s="83"/>
    </row>
    <row r="518" spans="4:4" x14ac:dyDescent="0.3">
      <c r="D518" s="83"/>
    </row>
    <row r="519" spans="4:4" x14ac:dyDescent="0.3">
      <c r="D519" s="83"/>
    </row>
    <row r="520" spans="4:4" x14ac:dyDescent="0.3">
      <c r="D520" s="83"/>
    </row>
    <row r="521" spans="4:4" x14ac:dyDescent="0.3">
      <c r="D521" s="83"/>
    </row>
    <row r="522" spans="4:4" x14ac:dyDescent="0.3">
      <c r="D522" s="83"/>
    </row>
    <row r="523" spans="4:4" x14ac:dyDescent="0.3">
      <c r="D523" s="83"/>
    </row>
    <row r="524" spans="4:4" x14ac:dyDescent="0.3">
      <c r="D524" s="83"/>
    </row>
    <row r="525" spans="4:4" x14ac:dyDescent="0.3">
      <c r="D525" s="83"/>
    </row>
    <row r="526" spans="4:4" x14ac:dyDescent="0.3">
      <c r="D526" s="83"/>
    </row>
    <row r="527" spans="4:4" x14ac:dyDescent="0.3">
      <c r="D527" s="83"/>
    </row>
    <row r="528" spans="4:4" x14ac:dyDescent="0.3">
      <c r="D528" s="83"/>
    </row>
    <row r="529" spans="4:4" x14ac:dyDescent="0.3">
      <c r="D529" s="83"/>
    </row>
    <row r="530" spans="4:4" x14ac:dyDescent="0.3">
      <c r="D530" s="83"/>
    </row>
    <row r="531" spans="4:4" x14ac:dyDescent="0.3">
      <c r="D531" s="83"/>
    </row>
    <row r="532" spans="4:4" x14ac:dyDescent="0.3">
      <c r="D532" s="83"/>
    </row>
    <row r="533" spans="4:4" x14ac:dyDescent="0.3">
      <c r="D533" s="83"/>
    </row>
    <row r="534" spans="4:4" x14ac:dyDescent="0.3">
      <c r="D534" s="83"/>
    </row>
    <row r="535" spans="4:4" x14ac:dyDescent="0.3">
      <c r="D535" s="83"/>
    </row>
    <row r="536" spans="4:4" x14ac:dyDescent="0.3">
      <c r="D536" s="83"/>
    </row>
    <row r="537" spans="4:4" x14ac:dyDescent="0.3">
      <c r="D537" s="83"/>
    </row>
    <row r="538" spans="4:4" x14ac:dyDescent="0.3">
      <c r="D538" s="83"/>
    </row>
    <row r="539" spans="4:4" x14ac:dyDescent="0.3">
      <c r="D539" s="83"/>
    </row>
    <row r="540" spans="4:4" x14ac:dyDescent="0.3">
      <c r="D540" s="83"/>
    </row>
    <row r="541" spans="4:4" x14ac:dyDescent="0.3">
      <c r="D541" s="83"/>
    </row>
    <row r="542" spans="4:4" x14ac:dyDescent="0.3">
      <c r="D542" s="83"/>
    </row>
    <row r="543" spans="4:4" x14ac:dyDescent="0.3">
      <c r="D543" s="83"/>
    </row>
    <row r="544" spans="4:4" x14ac:dyDescent="0.3">
      <c r="D544" s="83"/>
    </row>
    <row r="545" spans="4:4" x14ac:dyDescent="0.3">
      <c r="D545" s="83"/>
    </row>
    <row r="546" spans="4:4" x14ac:dyDescent="0.3">
      <c r="D546" s="83"/>
    </row>
    <row r="547" spans="4:4" x14ac:dyDescent="0.3">
      <c r="D547" s="83"/>
    </row>
    <row r="548" spans="4:4" x14ac:dyDescent="0.3">
      <c r="D548" s="83"/>
    </row>
    <row r="549" spans="4:4" x14ac:dyDescent="0.3">
      <c r="D549" s="83"/>
    </row>
    <row r="550" spans="4:4" x14ac:dyDescent="0.3">
      <c r="D550" s="83"/>
    </row>
    <row r="551" spans="4:4" x14ac:dyDescent="0.3">
      <c r="D551" s="83"/>
    </row>
    <row r="552" spans="4:4" x14ac:dyDescent="0.3">
      <c r="D552" s="83"/>
    </row>
    <row r="553" spans="4:4" x14ac:dyDescent="0.3">
      <c r="D553" s="83"/>
    </row>
    <row r="554" spans="4:4" x14ac:dyDescent="0.3">
      <c r="D554" s="83"/>
    </row>
    <row r="555" spans="4:4" x14ac:dyDescent="0.3">
      <c r="D555" s="83"/>
    </row>
    <row r="556" spans="4:4" x14ac:dyDescent="0.3">
      <c r="D556" s="83"/>
    </row>
    <row r="557" spans="4:4" x14ac:dyDescent="0.3">
      <c r="D557" s="83"/>
    </row>
    <row r="558" spans="4:4" x14ac:dyDescent="0.3">
      <c r="D558" s="83"/>
    </row>
    <row r="559" spans="4:4" x14ac:dyDescent="0.3">
      <c r="D559" s="83"/>
    </row>
    <row r="560" spans="4:4" x14ac:dyDescent="0.3">
      <c r="D560" s="83"/>
    </row>
    <row r="561" spans="4:4" x14ac:dyDescent="0.3">
      <c r="D561" s="83"/>
    </row>
    <row r="562" spans="4:4" x14ac:dyDescent="0.3">
      <c r="D562" s="83"/>
    </row>
    <row r="563" spans="4:4" x14ac:dyDescent="0.3">
      <c r="D563" s="83"/>
    </row>
    <row r="564" spans="4:4" x14ac:dyDescent="0.3">
      <c r="D564" s="83"/>
    </row>
    <row r="565" spans="4:4" x14ac:dyDescent="0.3">
      <c r="D565" s="83"/>
    </row>
    <row r="566" spans="4:4" x14ac:dyDescent="0.3">
      <c r="D566" s="83"/>
    </row>
    <row r="567" spans="4:4" x14ac:dyDescent="0.3">
      <c r="D567" s="83"/>
    </row>
    <row r="568" spans="4:4" x14ac:dyDescent="0.3">
      <c r="D568" s="83"/>
    </row>
    <row r="569" spans="4:4" x14ac:dyDescent="0.3">
      <c r="D569" s="83"/>
    </row>
    <row r="570" spans="4:4" x14ac:dyDescent="0.3">
      <c r="D570" s="83"/>
    </row>
    <row r="571" spans="4:4" x14ac:dyDescent="0.3">
      <c r="D571" s="83"/>
    </row>
    <row r="572" spans="4:4" x14ac:dyDescent="0.3">
      <c r="D572" s="83"/>
    </row>
    <row r="573" spans="4:4" x14ac:dyDescent="0.3">
      <c r="D573" s="83"/>
    </row>
    <row r="574" spans="4:4" x14ac:dyDescent="0.3">
      <c r="D574" s="83"/>
    </row>
    <row r="575" spans="4:4" x14ac:dyDescent="0.3">
      <c r="D575" s="83"/>
    </row>
    <row r="576" spans="4:4" x14ac:dyDescent="0.3">
      <c r="D576" s="83"/>
    </row>
    <row r="577" spans="4:4" x14ac:dyDescent="0.3">
      <c r="D577" s="83"/>
    </row>
    <row r="578" spans="4:4" x14ac:dyDescent="0.3">
      <c r="D578" s="83"/>
    </row>
    <row r="579" spans="4:4" x14ac:dyDescent="0.3">
      <c r="D579" s="83"/>
    </row>
    <row r="580" spans="4:4" x14ac:dyDescent="0.3">
      <c r="D580" s="83"/>
    </row>
    <row r="581" spans="4:4" x14ac:dyDescent="0.3">
      <c r="D581" s="83"/>
    </row>
    <row r="582" spans="4:4" x14ac:dyDescent="0.3">
      <c r="D582" s="83"/>
    </row>
    <row r="583" spans="4:4" x14ac:dyDescent="0.3">
      <c r="D583" s="83"/>
    </row>
    <row r="584" spans="4:4" x14ac:dyDescent="0.3">
      <c r="D584" s="83"/>
    </row>
    <row r="585" spans="4:4" x14ac:dyDescent="0.3">
      <c r="D585" s="83"/>
    </row>
    <row r="586" spans="4:4" x14ac:dyDescent="0.3">
      <c r="D586" s="83"/>
    </row>
    <row r="587" spans="4:4" x14ac:dyDescent="0.3">
      <c r="D587" s="83"/>
    </row>
    <row r="588" spans="4:4" x14ac:dyDescent="0.3">
      <c r="D588" s="83"/>
    </row>
    <row r="589" spans="4:4" x14ac:dyDescent="0.3">
      <c r="D589" s="83"/>
    </row>
    <row r="590" spans="4:4" x14ac:dyDescent="0.3">
      <c r="D590" s="83"/>
    </row>
    <row r="591" spans="4:4" x14ac:dyDescent="0.3">
      <c r="D591" s="83"/>
    </row>
    <row r="592" spans="4:4" x14ac:dyDescent="0.3">
      <c r="D592" s="83"/>
    </row>
    <row r="593" spans="4:4" x14ac:dyDescent="0.3">
      <c r="D593" s="83"/>
    </row>
    <row r="594" spans="4:4" x14ac:dyDescent="0.3">
      <c r="D594" s="83"/>
    </row>
    <row r="595" spans="4:4" x14ac:dyDescent="0.3">
      <c r="D595" s="83"/>
    </row>
    <row r="596" spans="4:4" x14ac:dyDescent="0.3">
      <c r="D596" s="83"/>
    </row>
    <row r="597" spans="4:4" x14ac:dyDescent="0.3">
      <c r="D597" s="83"/>
    </row>
    <row r="598" spans="4:4" x14ac:dyDescent="0.3">
      <c r="D598" s="83"/>
    </row>
    <row r="599" spans="4:4" x14ac:dyDescent="0.3">
      <c r="D599" s="83"/>
    </row>
    <row r="600" spans="4:4" x14ac:dyDescent="0.3">
      <c r="D600" s="83"/>
    </row>
    <row r="601" spans="4:4" x14ac:dyDescent="0.3">
      <c r="D601" s="83"/>
    </row>
    <row r="602" spans="4:4" x14ac:dyDescent="0.3">
      <c r="D602" s="83"/>
    </row>
    <row r="603" spans="4:4" x14ac:dyDescent="0.3">
      <c r="D603" s="83"/>
    </row>
    <row r="604" spans="4:4" x14ac:dyDescent="0.3">
      <c r="D604" s="83"/>
    </row>
    <row r="605" spans="4:4" x14ac:dyDescent="0.3">
      <c r="D605" s="83"/>
    </row>
    <row r="606" spans="4:4" x14ac:dyDescent="0.3">
      <c r="D606" s="83"/>
    </row>
    <row r="607" spans="4:4" x14ac:dyDescent="0.3">
      <c r="D607" s="83"/>
    </row>
    <row r="608" spans="4:4" x14ac:dyDescent="0.3">
      <c r="D608" s="83"/>
    </row>
    <row r="609" spans="4:4" x14ac:dyDescent="0.3">
      <c r="D609" s="83"/>
    </row>
    <row r="610" spans="4:4" x14ac:dyDescent="0.3">
      <c r="D610" s="83"/>
    </row>
    <row r="611" spans="4:4" x14ac:dyDescent="0.3">
      <c r="D611" s="83"/>
    </row>
    <row r="612" spans="4:4" x14ac:dyDescent="0.3">
      <c r="D612" s="83"/>
    </row>
    <row r="613" spans="4:4" x14ac:dyDescent="0.3">
      <c r="D613" s="83"/>
    </row>
    <row r="614" spans="4:4" x14ac:dyDescent="0.3">
      <c r="D614" s="83"/>
    </row>
    <row r="615" spans="4:4" x14ac:dyDescent="0.3">
      <c r="D615" s="83"/>
    </row>
    <row r="616" spans="4:4" x14ac:dyDescent="0.3">
      <c r="D616" s="83"/>
    </row>
    <row r="617" spans="4:4" x14ac:dyDescent="0.3">
      <c r="D617" s="83"/>
    </row>
    <row r="618" spans="4:4" x14ac:dyDescent="0.3">
      <c r="D618" s="83"/>
    </row>
    <row r="619" spans="4:4" x14ac:dyDescent="0.3">
      <c r="D619" s="83"/>
    </row>
    <row r="620" spans="4:4" x14ac:dyDescent="0.3">
      <c r="D620" s="83"/>
    </row>
    <row r="621" spans="4:4" x14ac:dyDescent="0.3">
      <c r="D621" s="83"/>
    </row>
    <row r="622" spans="4:4" x14ac:dyDescent="0.3">
      <c r="D622" s="83"/>
    </row>
    <row r="623" spans="4:4" x14ac:dyDescent="0.3">
      <c r="D623" s="83"/>
    </row>
    <row r="624" spans="4:4" x14ac:dyDescent="0.3">
      <c r="D624" s="83"/>
    </row>
    <row r="625" spans="4:4" x14ac:dyDescent="0.3">
      <c r="D625" s="83"/>
    </row>
    <row r="626" spans="4:4" x14ac:dyDescent="0.3">
      <c r="D626" s="83"/>
    </row>
    <row r="627" spans="4:4" x14ac:dyDescent="0.3">
      <c r="D627" s="83"/>
    </row>
    <row r="628" spans="4:4" x14ac:dyDescent="0.3">
      <c r="D628" s="83"/>
    </row>
    <row r="629" spans="4:4" x14ac:dyDescent="0.3">
      <c r="D629" s="83"/>
    </row>
    <row r="630" spans="4:4" x14ac:dyDescent="0.3">
      <c r="D630" s="83"/>
    </row>
    <row r="631" spans="4:4" x14ac:dyDescent="0.3">
      <c r="D631" s="83"/>
    </row>
    <row r="632" spans="4:4" x14ac:dyDescent="0.3">
      <c r="D632" s="83"/>
    </row>
    <row r="633" spans="4:4" x14ac:dyDescent="0.3">
      <c r="D633" s="83"/>
    </row>
    <row r="634" spans="4:4" x14ac:dyDescent="0.3">
      <c r="D634" s="83"/>
    </row>
    <row r="635" spans="4:4" x14ac:dyDescent="0.3">
      <c r="D635" s="83"/>
    </row>
    <row r="636" spans="4:4" x14ac:dyDescent="0.3">
      <c r="D636" s="83"/>
    </row>
    <row r="637" spans="4:4" x14ac:dyDescent="0.3">
      <c r="D637" s="83"/>
    </row>
    <row r="638" spans="4:4" x14ac:dyDescent="0.3">
      <c r="D638" s="83"/>
    </row>
    <row r="639" spans="4:4" x14ac:dyDescent="0.3">
      <c r="D639" s="83"/>
    </row>
    <row r="640" spans="4:4" x14ac:dyDescent="0.3">
      <c r="D640" s="83"/>
    </row>
    <row r="641" spans="4:4" x14ac:dyDescent="0.3">
      <c r="D641" s="83"/>
    </row>
    <row r="642" spans="4:4" x14ac:dyDescent="0.3">
      <c r="D642" s="83"/>
    </row>
    <row r="643" spans="4:4" x14ac:dyDescent="0.3">
      <c r="D643" s="83"/>
    </row>
    <row r="644" spans="4:4" x14ac:dyDescent="0.3">
      <c r="D644" s="83"/>
    </row>
    <row r="645" spans="4:4" x14ac:dyDescent="0.3">
      <c r="D645" s="83"/>
    </row>
    <row r="646" spans="4:4" x14ac:dyDescent="0.3">
      <c r="D646" s="83"/>
    </row>
    <row r="647" spans="4:4" x14ac:dyDescent="0.3">
      <c r="D647" s="83"/>
    </row>
    <row r="648" spans="4:4" x14ac:dyDescent="0.3">
      <c r="D648" s="83"/>
    </row>
    <row r="649" spans="4:4" x14ac:dyDescent="0.3">
      <c r="D649" s="83"/>
    </row>
    <row r="650" spans="4:4" x14ac:dyDescent="0.3">
      <c r="D650" s="83"/>
    </row>
    <row r="651" spans="4:4" x14ac:dyDescent="0.3">
      <c r="D651" s="83"/>
    </row>
    <row r="652" spans="4:4" x14ac:dyDescent="0.3">
      <c r="D652" s="83"/>
    </row>
    <row r="653" spans="4:4" x14ac:dyDescent="0.3">
      <c r="D653" s="83"/>
    </row>
    <row r="654" spans="4:4" x14ac:dyDescent="0.3">
      <c r="D654" s="83"/>
    </row>
    <row r="655" spans="4:4" x14ac:dyDescent="0.3">
      <c r="D655" s="83"/>
    </row>
    <row r="656" spans="4:4" x14ac:dyDescent="0.3">
      <c r="D656" s="83"/>
    </row>
    <row r="657" spans="4:4" x14ac:dyDescent="0.3">
      <c r="D657" s="83"/>
    </row>
    <row r="658" spans="4:4" x14ac:dyDescent="0.3">
      <c r="D658" s="83"/>
    </row>
    <row r="659" spans="4:4" x14ac:dyDescent="0.3">
      <c r="D659" s="83"/>
    </row>
    <row r="660" spans="4:4" x14ac:dyDescent="0.3">
      <c r="D660" s="83"/>
    </row>
    <row r="661" spans="4:4" x14ac:dyDescent="0.3">
      <c r="D661" s="83"/>
    </row>
    <row r="662" spans="4:4" x14ac:dyDescent="0.3">
      <c r="D662" s="83"/>
    </row>
    <row r="663" spans="4:4" x14ac:dyDescent="0.3">
      <c r="D663" s="83"/>
    </row>
    <row r="664" spans="4:4" x14ac:dyDescent="0.3">
      <c r="D664" s="83"/>
    </row>
    <row r="665" spans="4:4" x14ac:dyDescent="0.3">
      <c r="D665" s="83"/>
    </row>
    <row r="666" spans="4:4" x14ac:dyDescent="0.3">
      <c r="D666" s="83"/>
    </row>
    <row r="667" spans="4:4" x14ac:dyDescent="0.3">
      <c r="D667" s="83"/>
    </row>
    <row r="668" spans="4:4" x14ac:dyDescent="0.3">
      <c r="D668" s="83"/>
    </row>
    <row r="669" spans="4:4" x14ac:dyDescent="0.3">
      <c r="D669" s="83"/>
    </row>
    <row r="670" spans="4:4" x14ac:dyDescent="0.3">
      <c r="D670" s="83"/>
    </row>
    <row r="671" spans="4:4" x14ac:dyDescent="0.3">
      <c r="D671" s="83"/>
    </row>
    <row r="672" spans="4:4" x14ac:dyDescent="0.3">
      <c r="D672" s="83"/>
    </row>
    <row r="673" spans="4:4" x14ac:dyDescent="0.3">
      <c r="D673" s="83"/>
    </row>
    <row r="674" spans="4:4" x14ac:dyDescent="0.3">
      <c r="D674" s="83"/>
    </row>
    <row r="675" spans="4:4" x14ac:dyDescent="0.3">
      <c r="D675" s="83"/>
    </row>
    <row r="676" spans="4:4" x14ac:dyDescent="0.3">
      <c r="D676" s="83"/>
    </row>
    <row r="677" spans="4:4" x14ac:dyDescent="0.3">
      <c r="D677" s="83"/>
    </row>
    <row r="678" spans="4:4" x14ac:dyDescent="0.3">
      <c r="D678" s="83"/>
    </row>
    <row r="679" spans="4:4" x14ac:dyDescent="0.3">
      <c r="D679" s="83"/>
    </row>
    <row r="680" spans="4:4" x14ac:dyDescent="0.3">
      <c r="D680" s="83"/>
    </row>
    <row r="681" spans="4:4" x14ac:dyDescent="0.3">
      <c r="D681" s="83"/>
    </row>
    <row r="682" spans="4:4" x14ac:dyDescent="0.3">
      <c r="D682" s="83"/>
    </row>
    <row r="683" spans="4:4" x14ac:dyDescent="0.3">
      <c r="D683" s="83"/>
    </row>
    <row r="684" spans="4:4" x14ac:dyDescent="0.3">
      <c r="D684" s="83"/>
    </row>
    <row r="685" spans="4:4" x14ac:dyDescent="0.3">
      <c r="D685" s="83"/>
    </row>
    <row r="686" spans="4:4" x14ac:dyDescent="0.3">
      <c r="D686" s="83"/>
    </row>
    <row r="687" spans="4:4" x14ac:dyDescent="0.3">
      <c r="D687" s="83"/>
    </row>
    <row r="688" spans="4:4" x14ac:dyDescent="0.3">
      <c r="D688" s="83"/>
    </row>
    <row r="689" spans="4:4" x14ac:dyDescent="0.3">
      <c r="D689" s="83"/>
    </row>
    <row r="690" spans="4:4" x14ac:dyDescent="0.3">
      <c r="D690" s="83"/>
    </row>
    <row r="691" spans="4:4" x14ac:dyDescent="0.3">
      <c r="D691" s="83"/>
    </row>
    <row r="692" spans="4:4" x14ac:dyDescent="0.3">
      <c r="D692" s="83"/>
    </row>
    <row r="693" spans="4:4" x14ac:dyDescent="0.3">
      <c r="D693" s="83"/>
    </row>
    <row r="694" spans="4:4" x14ac:dyDescent="0.3">
      <c r="D694" s="83"/>
    </row>
    <row r="695" spans="4:4" x14ac:dyDescent="0.3">
      <c r="D695" s="83"/>
    </row>
    <row r="696" spans="4:4" x14ac:dyDescent="0.3">
      <c r="D696" s="83"/>
    </row>
    <row r="697" spans="4:4" x14ac:dyDescent="0.3">
      <c r="D697" s="83"/>
    </row>
    <row r="698" spans="4:4" x14ac:dyDescent="0.3">
      <c r="D698" s="83"/>
    </row>
    <row r="699" spans="4:4" x14ac:dyDescent="0.3">
      <c r="D699" s="83"/>
    </row>
    <row r="700" spans="4:4" x14ac:dyDescent="0.3">
      <c r="D700" s="83"/>
    </row>
    <row r="701" spans="4:4" x14ac:dyDescent="0.3">
      <c r="D701" s="83"/>
    </row>
    <row r="702" spans="4:4" x14ac:dyDescent="0.3">
      <c r="D702" s="83"/>
    </row>
    <row r="703" spans="4:4" x14ac:dyDescent="0.3">
      <c r="D703" s="83"/>
    </row>
    <row r="704" spans="4:4" x14ac:dyDescent="0.3">
      <c r="D704" s="83"/>
    </row>
    <row r="705" spans="4:4" x14ac:dyDescent="0.3">
      <c r="D705" s="83"/>
    </row>
    <row r="706" spans="4:4" x14ac:dyDescent="0.3">
      <c r="D706" s="83"/>
    </row>
    <row r="707" spans="4:4" x14ac:dyDescent="0.3">
      <c r="D707" s="83"/>
    </row>
    <row r="708" spans="4:4" x14ac:dyDescent="0.3">
      <c r="D708" s="83"/>
    </row>
    <row r="709" spans="4:4" x14ac:dyDescent="0.3">
      <c r="D709" s="83"/>
    </row>
    <row r="710" spans="4:4" x14ac:dyDescent="0.3">
      <c r="D710" s="83"/>
    </row>
    <row r="711" spans="4:4" x14ac:dyDescent="0.3">
      <c r="D711" s="83"/>
    </row>
    <row r="712" spans="4:4" x14ac:dyDescent="0.3">
      <c r="D712" s="83"/>
    </row>
    <row r="713" spans="4:4" x14ac:dyDescent="0.3">
      <c r="D713" s="83"/>
    </row>
    <row r="714" spans="4:4" x14ac:dyDescent="0.3">
      <c r="D714" s="83"/>
    </row>
    <row r="715" spans="4:4" x14ac:dyDescent="0.3">
      <c r="D715" s="83"/>
    </row>
    <row r="716" spans="4:4" x14ac:dyDescent="0.3">
      <c r="D716" s="83"/>
    </row>
    <row r="717" spans="4:4" x14ac:dyDescent="0.3">
      <c r="D717" s="83"/>
    </row>
    <row r="718" spans="4:4" x14ac:dyDescent="0.3">
      <c r="D718" s="83"/>
    </row>
    <row r="719" spans="4:4" x14ac:dyDescent="0.3">
      <c r="D719" s="83"/>
    </row>
    <row r="720" spans="4:4" x14ac:dyDescent="0.3">
      <c r="D720" s="83"/>
    </row>
    <row r="721" spans="4:4" x14ac:dyDescent="0.3">
      <c r="D721" s="83"/>
    </row>
    <row r="722" spans="4:4" x14ac:dyDescent="0.3">
      <c r="D722" s="83"/>
    </row>
    <row r="723" spans="4:4" x14ac:dyDescent="0.3">
      <c r="D723" s="83"/>
    </row>
    <row r="724" spans="4:4" x14ac:dyDescent="0.3">
      <c r="D724" s="83"/>
    </row>
    <row r="725" spans="4:4" x14ac:dyDescent="0.3">
      <c r="D725" s="83"/>
    </row>
    <row r="726" spans="4:4" x14ac:dyDescent="0.3">
      <c r="D726" s="83"/>
    </row>
    <row r="727" spans="4:4" x14ac:dyDescent="0.3">
      <c r="D727" s="83"/>
    </row>
    <row r="728" spans="4:4" x14ac:dyDescent="0.3">
      <c r="D728" s="83"/>
    </row>
    <row r="729" spans="4:4" x14ac:dyDescent="0.3">
      <c r="D729" s="83"/>
    </row>
    <row r="730" spans="4:4" x14ac:dyDescent="0.3">
      <c r="D730" s="83"/>
    </row>
    <row r="731" spans="4:4" x14ac:dyDescent="0.3">
      <c r="D731" s="83"/>
    </row>
    <row r="732" spans="4:4" x14ac:dyDescent="0.3">
      <c r="D732" s="83"/>
    </row>
    <row r="733" spans="4:4" x14ac:dyDescent="0.3">
      <c r="D733" s="83"/>
    </row>
    <row r="734" spans="4:4" x14ac:dyDescent="0.3">
      <c r="D734" s="83"/>
    </row>
    <row r="735" spans="4:4" x14ac:dyDescent="0.3">
      <c r="D735" s="83"/>
    </row>
    <row r="736" spans="4:4" x14ac:dyDescent="0.3">
      <c r="D736" s="83"/>
    </row>
    <row r="737" spans="4:4" x14ac:dyDescent="0.3">
      <c r="D737" s="83"/>
    </row>
    <row r="738" spans="4:4" x14ac:dyDescent="0.3">
      <c r="D738" s="83"/>
    </row>
    <row r="739" spans="4:4" x14ac:dyDescent="0.3">
      <c r="D739" s="83"/>
    </row>
    <row r="740" spans="4:4" x14ac:dyDescent="0.3">
      <c r="D740" s="83"/>
    </row>
    <row r="741" spans="4:4" x14ac:dyDescent="0.3">
      <c r="D741" s="83"/>
    </row>
    <row r="742" spans="4:4" x14ac:dyDescent="0.3">
      <c r="D742" s="83"/>
    </row>
    <row r="743" spans="4:4" x14ac:dyDescent="0.3">
      <c r="D743" s="83"/>
    </row>
    <row r="744" spans="4:4" x14ac:dyDescent="0.3">
      <c r="D744" s="83"/>
    </row>
    <row r="745" spans="4:4" x14ac:dyDescent="0.3">
      <c r="D745" s="83"/>
    </row>
    <row r="746" spans="4:4" x14ac:dyDescent="0.3">
      <c r="D746" s="83"/>
    </row>
    <row r="747" spans="4:4" x14ac:dyDescent="0.3">
      <c r="D747" s="83"/>
    </row>
    <row r="748" spans="4:4" x14ac:dyDescent="0.3">
      <c r="D748" s="83"/>
    </row>
    <row r="749" spans="4:4" x14ac:dyDescent="0.3">
      <c r="D749" s="83"/>
    </row>
    <row r="750" spans="4:4" x14ac:dyDescent="0.3">
      <c r="D750" s="83"/>
    </row>
    <row r="751" spans="4:4" x14ac:dyDescent="0.3">
      <c r="D751" s="83"/>
    </row>
    <row r="752" spans="4:4" x14ac:dyDescent="0.3">
      <c r="D752" s="83"/>
    </row>
    <row r="753" spans="4:4" x14ac:dyDescent="0.3">
      <c r="D753" s="83"/>
    </row>
    <row r="754" spans="4:4" x14ac:dyDescent="0.3">
      <c r="D754" s="83"/>
    </row>
    <row r="755" spans="4:4" x14ac:dyDescent="0.3">
      <c r="D755" s="83"/>
    </row>
    <row r="756" spans="4:4" x14ac:dyDescent="0.3">
      <c r="D756" s="83"/>
    </row>
    <row r="757" spans="4:4" x14ac:dyDescent="0.3">
      <c r="D757" s="83"/>
    </row>
    <row r="758" spans="4:4" x14ac:dyDescent="0.3">
      <c r="D758" s="83"/>
    </row>
    <row r="759" spans="4:4" x14ac:dyDescent="0.3">
      <c r="D759" s="83"/>
    </row>
    <row r="760" spans="4:4" x14ac:dyDescent="0.3">
      <c r="D760" s="83"/>
    </row>
    <row r="761" spans="4:4" x14ac:dyDescent="0.3">
      <c r="D761" s="83"/>
    </row>
    <row r="762" spans="4:4" x14ac:dyDescent="0.3">
      <c r="D762" s="83"/>
    </row>
    <row r="763" spans="4:4" x14ac:dyDescent="0.3">
      <c r="D763" s="83"/>
    </row>
    <row r="764" spans="4:4" x14ac:dyDescent="0.3">
      <c r="D764" s="83"/>
    </row>
    <row r="765" spans="4:4" x14ac:dyDescent="0.3">
      <c r="D765" s="83"/>
    </row>
    <row r="766" spans="4:4" x14ac:dyDescent="0.3">
      <c r="D766" s="83"/>
    </row>
    <row r="767" spans="4:4" x14ac:dyDescent="0.3">
      <c r="D767" s="83"/>
    </row>
    <row r="768" spans="4:4" x14ac:dyDescent="0.3">
      <c r="D768" s="83"/>
    </row>
    <row r="769" spans="4:4" x14ac:dyDescent="0.3">
      <c r="D769" s="83"/>
    </row>
    <row r="770" spans="4:4" x14ac:dyDescent="0.3">
      <c r="D770" s="83"/>
    </row>
    <row r="771" spans="4:4" x14ac:dyDescent="0.3">
      <c r="D771" s="83"/>
    </row>
    <row r="772" spans="4:4" x14ac:dyDescent="0.3">
      <c r="D772" s="83"/>
    </row>
    <row r="773" spans="4:4" x14ac:dyDescent="0.3">
      <c r="D773" s="83"/>
    </row>
    <row r="774" spans="4:4" x14ac:dyDescent="0.3">
      <c r="D774" s="83"/>
    </row>
    <row r="775" spans="4:4" x14ac:dyDescent="0.3">
      <c r="D775" s="83"/>
    </row>
    <row r="776" spans="4:4" x14ac:dyDescent="0.3">
      <c r="D776" s="83"/>
    </row>
    <row r="777" spans="4:4" x14ac:dyDescent="0.3">
      <c r="D777" s="83"/>
    </row>
    <row r="778" spans="4:4" x14ac:dyDescent="0.3">
      <c r="D778" s="83"/>
    </row>
    <row r="779" spans="4:4" x14ac:dyDescent="0.3">
      <c r="D779" s="83"/>
    </row>
    <row r="780" spans="4:4" x14ac:dyDescent="0.3">
      <c r="D780" s="83"/>
    </row>
    <row r="781" spans="4:4" x14ac:dyDescent="0.3">
      <c r="D781" s="83"/>
    </row>
    <row r="782" spans="4:4" x14ac:dyDescent="0.3">
      <c r="D782" s="83"/>
    </row>
    <row r="783" spans="4:4" x14ac:dyDescent="0.3">
      <c r="D783" s="83"/>
    </row>
    <row r="784" spans="4:4" x14ac:dyDescent="0.3">
      <c r="D784" s="83"/>
    </row>
    <row r="785" spans="4:4" x14ac:dyDescent="0.3">
      <c r="D785" s="83"/>
    </row>
    <row r="786" spans="4:4" x14ac:dyDescent="0.3">
      <c r="D786" s="83"/>
    </row>
    <row r="787" spans="4:4" x14ac:dyDescent="0.3">
      <c r="D787" s="83"/>
    </row>
    <row r="788" spans="4:4" x14ac:dyDescent="0.3">
      <c r="D788" s="83"/>
    </row>
    <row r="789" spans="4:4" x14ac:dyDescent="0.3">
      <c r="D789" s="83"/>
    </row>
    <row r="790" spans="4:4" x14ac:dyDescent="0.3">
      <c r="D790" s="83"/>
    </row>
    <row r="791" spans="4:4" x14ac:dyDescent="0.3">
      <c r="D791" s="83"/>
    </row>
    <row r="792" spans="4:4" x14ac:dyDescent="0.3">
      <c r="D792" s="83"/>
    </row>
    <row r="793" spans="4:4" x14ac:dyDescent="0.3">
      <c r="D793" s="83"/>
    </row>
    <row r="794" spans="4:4" x14ac:dyDescent="0.3">
      <c r="D794" s="83"/>
    </row>
    <row r="795" spans="4:4" x14ac:dyDescent="0.3">
      <c r="D795" s="83"/>
    </row>
    <row r="796" spans="4:4" x14ac:dyDescent="0.3">
      <c r="D796" s="83"/>
    </row>
    <row r="797" spans="4:4" x14ac:dyDescent="0.3">
      <c r="D797" s="83"/>
    </row>
    <row r="798" spans="4:4" x14ac:dyDescent="0.3">
      <c r="D798" s="83"/>
    </row>
    <row r="799" spans="4:4" x14ac:dyDescent="0.3">
      <c r="D799" s="83"/>
    </row>
    <row r="800" spans="4:4" x14ac:dyDescent="0.3">
      <c r="D800" s="83"/>
    </row>
    <row r="801" spans="4:4" x14ac:dyDescent="0.3">
      <c r="D801" s="83"/>
    </row>
    <row r="802" spans="4:4" x14ac:dyDescent="0.3">
      <c r="D802" s="83"/>
    </row>
    <row r="803" spans="4:4" x14ac:dyDescent="0.3">
      <c r="D803" s="83"/>
    </row>
    <row r="804" spans="4:4" x14ac:dyDescent="0.3">
      <c r="D804" s="83"/>
    </row>
    <row r="805" spans="4:4" x14ac:dyDescent="0.3">
      <c r="D805" s="83"/>
    </row>
    <row r="806" spans="4:4" x14ac:dyDescent="0.3">
      <c r="D806" s="83"/>
    </row>
    <row r="807" spans="4:4" x14ac:dyDescent="0.3">
      <c r="D807" s="83"/>
    </row>
    <row r="808" spans="4:4" x14ac:dyDescent="0.3">
      <c r="D808" s="83"/>
    </row>
    <row r="809" spans="4:4" x14ac:dyDescent="0.3">
      <c r="D809" s="83"/>
    </row>
    <row r="810" spans="4:4" x14ac:dyDescent="0.3">
      <c r="D810" s="83"/>
    </row>
    <row r="811" spans="4:4" x14ac:dyDescent="0.3">
      <c r="D811" s="83"/>
    </row>
    <row r="812" spans="4:4" x14ac:dyDescent="0.3">
      <c r="D812" s="83"/>
    </row>
    <row r="813" spans="4:4" x14ac:dyDescent="0.3">
      <c r="D813" s="83"/>
    </row>
    <row r="814" spans="4:4" x14ac:dyDescent="0.3">
      <c r="D814" s="83"/>
    </row>
    <row r="815" spans="4:4" x14ac:dyDescent="0.3">
      <c r="D815" s="83"/>
    </row>
    <row r="816" spans="4:4" x14ac:dyDescent="0.3">
      <c r="D816" s="83"/>
    </row>
    <row r="817" spans="4:4" x14ac:dyDescent="0.3">
      <c r="D817" s="83"/>
    </row>
    <row r="818" spans="4:4" x14ac:dyDescent="0.3">
      <c r="D818" s="83"/>
    </row>
    <row r="819" spans="4:4" x14ac:dyDescent="0.3">
      <c r="D819" s="83"/>
    </row>
    <row r="820" spans="4:4" x14ac:dyDescent="0.3">
      <c r="D820" s="83"/>
    </row>
    <row r="821" spans="4:4" x14ac:dyDescent="0.3">
      <c r="D821" s="83"/>
    </row>
    <row r="822" spans="4:4" x14ac:dyDescent="0.3">
      <c r="D822" s="83"/>
    </row>
    <row r="823" spans="4:4" x14ac:dyDescent="0.3">
      <c r="D823" s="83"/>
    </row>
    <row r="824" spans="4:4" x14ac:dyDescent="0.3">
      <c r="D824" s="83"/>
    </row>
    <row r="825" spans="4:4" x14ac:dyDescent="0.3">
      <c r="D825" s="83"/>
    </row>
    <row r="826" spans="4:4" x14ac:dyDescent="0.3">
      <c r="D826" s="83"/>
    </row>
    <row r="827" spans="4:4" x14ac:dyDescent="0.3">
      <c r="D827" s="83"/>
    </row>
    <row r="828" spans="4:4" x14ac:dyDescent="0.3">
      <c r="D828" s="83"/>
    </row>
    <row r="829" spans="4:4" x14ac:dyDescent="0.3">
      <c r="D829" s="83"/>
    </row>
    <row r="830" spans="4:4" x14ac:dyDescent="0.3">
      <c r="D830" s="83"/>
    </row>
    <row r="831" spans="4:4" x14ac:dyDescent="0.3">
      <c r="D831" s="83"/>
    </row>
    <row r="832" spans="4:4" x14ac:dyDescent="0.3">
      <c r="D832" s="83"/>
    </row>
    <row r="833" spans="4:4" x14ac:dyDescent="0.3">
      <c r="D833" s="83"/>
    </row>
    <row r="834" spans="4:4" x14ac:dyDescent="0.3">
      <c r="D834" s="83"/>
    </row>
    <row r="835" spans="4:4" x14ac:dyDescent="0.3">
      <c r="D835" s="83"/>
    </row>
    <row r="836" spans="4:4" x14ac:dyDescent="0.3">
      <c r="D836" s="83"/>
    </row>
    <row r="837" spans="4:4" x14ac:dyDescent="0.3">
      <c r="D837" s="83"/>
    </row>
    <row r="838" spans="4:4" x14ac:dyDescent="0.3">
      <c r="D838" s="83"/>
    </row>
    <row r="839" spans="4:4" x14ac:dyDescent="0.3">
      <c r="D839" s="83"/>
    </row>
    <row r="840" spans="4:4" x14ac:dyDescent="0.3">
      <c r="D840" s="83"/>
    </row>
    <row r="841" spans="4:4" x14ac:dyDescent="0.3">
      <c r="D841" s="83"/>
    </row>
    <row r="842" spans="4:4" x14ac:dyDescent="0.3">
      <c r="D842" s="83"/>
    </row>
    <row r="843" spans="4:4" x14ac:dyDescent="0.3">
      <c r="D843" s="83"/>
    </row>
    <row r="844" spans="4:4" x14ac:dyDescent="0.3">
      <c r="D844" s="83"/>
    </row>
    <row r="845" spans="4:4" x14ac:dyDescent="0.3">
      <c r="D845" s="83"/>
    </row>
    <row r="846" spans="4:4" x14ac:dyDescent="0.3">
      <c r="D846" s="83"/>
    </row>
    <row r="847" spans="4:4" x14ac:dyDescent="0.3">
      <c r="D847" s="83"/>
    </row>
    <row r="848" spans="4:4" x14ac:dyDescent="0.3">
      <c r="D848" s="83"/>
    </row>
    <row r="849" spans="4:4" x14ac:dyDescent="0.3">
      <c r="D849" s="83"/>
    </row>
    <row r="850" spans="4:4" x14ac:dyDescent="0.3">
      <c r="D850" s="83"/>
    </row>
    <row r="851" spans="4:4" x14ac:dyDescent="0.3">
      <c r="D851" s="83"/>
    </row>
    <row r="852" spans="4:4" x14ac:dyDescent="0.3">
      <c r="D852" s="83"/>
    </row>
    <row r="853" spans="4:4" x14ac:dyDescent="0.3">
      <c r="D853" s="83"/>
    </row>
    <row r="854" spans="4:4" x14ac:dyDescent="0.3">
      <c r="D854" s="83"/>
    </row>
    <row r="855" spans="4:4" x14ac:dyDescent="0.3">
      <c r="D855" s="83"/>
    </row>
    <row r="856" spans="4:4" x14ac:dyDescent="0.3">
      <c r="D856" s="83"/>
    </row>
    <row r="857" spans="4:4" x14ac:dyDescent="0.3">
      <c r="D857" s="83"/>
    </row>
    <row r="858" spans="4:4" x14ac:dyDescent="0.3">
      <c r="D858" s="83"/>
    </row>
    <row r="859" spans="4:4" x14ac:dyDescent="0.3">
      <c r="D859" s="83"/>
    </row>
    <row r="860" spans="4:4" x14ac:dyDescent="0.3">
      <c r="D860" s="83"/>
    </row>
    <row r="861" spans="4:4" x14ac:dyDescent="0.3">
      <c r="D861" s="83"/>
    </row>
    <row r="862" spans="4:4" x14ac:dyDescent="0.3">
      <c r="D862" s="83"/>
    </row>
    <row r="863" spans="4:4" x14ac:dyDescent="0.3">
      <c r="D863" s="83"/>
    </row>
    <row r="864" spans="4:4" x14ac:dyDescent="0.3">
      <c r="D864" s="83"/>
    </row>
    <row r="865" spans="4:4" x14ac:dyDescent="0.3">
      <c r="D865" s="83"/>
    </row>
    <row r="866" spans="4:4" x14ac:dyDescent="0.3">
      <c r="D866" s="83"/>
    </row>
    <row r="867" spans="4:4" x14ac:dyDescent="0.3">
      <c r="D867" s="83"/>
    </row>
    <row r="868" spans="4:4" x14ac:dyDescent="0.3">
      <c r="D868" s="83"/>
    </row>
    <row r="869" spans="4:4" x14ac:dyDescent="0.3">
      <c r="D869" s="83"/>
    </row>
    <row r="870" spans="4:4" x14ac:dyDescent="0.3">
      <c r="D870" s="83"/>
    </row>
    <row r="871" spans="4:4" x14ac:dyDescent="0.3">
      <c r="D871" s="83"/>
    </row>
    <row r="872" spans="4:4" x14ac:dyDescent="0.3">
      <c r="D872" s="83"/>
    </row>
    <row r="873" spans="4:4" x14ac:dyDescent="0.3">
      <c r="D873" s="83"/>
    </row>
    <row r="874" spans="4:4" x14ac:dyDescent="0.3">
      <c r="D874" s="83"/>
    </row>
    <row r="875" spans="4:4" x14ac:dyDescent="0.3">
      <c r="D875" s="83"/>
    </row>
    <row r="876" spans="4:4" x14ac:dyDescent="0.3">
      <c r="D876" s="83"/>
    </row>
    <row r="877" spans="4:4" x14ac:dyDescent="0.3">
      <c r="D877" s="83"/>
    </row>
    <row r="878" spans="4:4" x14ac:dyDescent="0.3">
      <c r="D878" s="83"/>
    </row>
    <row r="879" spans="4:4" x14ac:dyDescent="0.3">
      <c r="D879" s="83"/>
    </row>
    <row r="880" spans="4:4" x14ac:dyDescent="0.3">
      <c r="D880" s="83"/>
    </row>
    <row r="881" spans="4:4" x14ac:dyDescent="0.3">
      <c r="D881" s="83"/>
    </row>
    <row r="882" spans="4:4" x14ac:dyDescent="0.3">
      <c r="D882" s="83"/>
    </row>
    <row r="883" spans="4:4" x14ac:dyDescent="0.3">
      <c r="D883" s="83"/>
    </row>
    <row r="884" spans="4:4" x14ac:dyDescent="0.3">
      <c r="D884" s="83"/>
    </row>
    <row r="885" spans="4:4" x14ac:dyDescent="0.3">
      <c r="D885" s="83"/>
    </row>
    <row r="886" spans="4:4" x14ac:dyDescent="0.3">
      <c r="D886" s="83"/>
    </row>
    <row r="887" spans="4:4" x14ac:dyDescent="0.3">
      <c r="D887" s="83"/>
    </row>
    <row r="888" spans="4:4" x14ac:dyDescent="0.3">
      <c r="D888" s="83"/>
    </row>
    <row r="889" spans="4:4" x14ac:dyDescent="0.3">
      <c r="D889" s="83"/>
    </row>
    <row r="890" spans="4:4" x14ac:dyDescent="0.3">
      <c r="D890" s="83"/>
    </row>
    <row r="891" spans="4:4" x14ac:dyDescent="0.3">
      <c r="D891" s="83"/>
    </row>
    <row r="892" spans="4:4" x14ac:dyDescent="0.3">
      <c r="D892" s="83"/>
    </row>
    <row r="893" spans="4:4" x14ac:dyDescent="0.3">
      <c r="D893" s="83"/>
    </row>
    <row r="894" spans="4:4" x14ac:dyDescent="0.3">
      <c r="D894" s="83"/>
    </row>
    <row r="895" spans="4:4" x14ac:dyDescent="0.3">
      <c r="D895" s="83"/>
    </row>
    <row r="896" spans="4:4" x14ac:dyDescent="0.3">
      <c r="D896" s="83"/>
    </row>
    <row r="897" spans="4:4" x14ac:dyDescent="0.3">
      <c r="D897" s="83"/>
    </row>
    <row r="898" spans="4:4" x14ac:dyDescent="0.3">
      <c r="D898" s="83"/>
    </row>
    <row r="899" spans="4:4" x14ac:dyDescent="0.3">
      <c r="D899" s="83"/>
    </row>
    <row r="900" spans="4:4" x14ac:dyDescent="0.3">
      <c r="D900" s="83"/>
    </row>
    <row r="901" spans="4:4" x14ac:dyDescent="0.3">
      <c r="D901" s="83"/>
    </row>
    <row r="902" spans="4:4" x14ac:dyDescent="0.3">
      <c r="D902" s="83"/>
    </row>
    <row r="903" spans="4:4" x14ac:dyDescent="0.3">
      <c r="D903" s="83"/>
    </row>
    <row r="904" spans="4:4" x14ac:dyDescent="0.3">
      <c r="D904" s="83"/>
    </row>
    <row r="905" spans="4:4" x14ac:dyDescent="0.3">
      <c r="D905" s="83"/>
    </row>
    <row r="906" spans="4:4" x14ac:dyDescent="0.3">
      <c r="D906" s="83"/>
    </row>
    <row r="907" spans="4:4" x14ac:dyDescent="0.3">
      <c r="D907" s="83"/>
    </row>
    <row r="908" spans="4:4" x14ac:dyDescent="0.3">
      <c r="D908" s="83"/>
    </row>
    <row r="909" spans="4:4" x14ac:dyDescent="0.3">
      <c r="D909" s="83"/>
    </row>
    <row r="910" spans="4:4" x14ac:dyDescent="0.3">
      <c r="D910" s="83"/>
    </row>
    <row r="911" spans="4:4" x14ac:dyDescent="0.3">
      <c r="D911" s="83"/>
    </row>
    <row r="912" spans="4:4" x14ac:dyDescent="0.3">
      <c r="D912" s="83"/>
    </row>
    <row r="913" spans="4:4" x14ac:dyDescent="0.3">
      <c r="D913" s="83"/>
    </row>
    <row r="914" spans="4:4" x14ac:dyDescent="0.3">
      <c r="D914" s="83"/>
    </row>
    <row r="915" spans="4:4" x14ac:dyDescent="0.3">
      <c r="D915" s="83"/>
    </row>
    <row r="916" spans="4:4" x14ac:dyDescent="0.3">
      <c r="D916" s="83"/>
    </row>
    <row r="917" spans="4:4" x14ac:dyDescent="0.3">
      <c r="D917" s="83"/>
    </row>
    <row r="918" spans="4:4" x14ac:dyDescent="0.3">
      <c r="D918" s="83"/>
    </row>
    <row r="919" spans="4:4" x14ac:dyDescent="0.3">
      <c r="D919" s="83"/>
    </row>
    <row r="920" spans="4:4" x14ac:dyDescent="0.3">
      <c r="D920" s="83"/>
    </row>
    <row r="921" spans="4:4" x14ac:dyDescent="0.3">
      <c r="D921" s="83"/>
    </row>
    <row r="922" spans="4:4" x14ac:dyDescent="0.3">
      <c r="D922" s="83"/>
    </row>
    <row r="923" spans="4:4" x14ac:dyDescent="0.3">
      <c r="D923" s="83"/>
    </row>
    <row r="924" spans="4:4" x14ac:dyDescent="0.3">
      <c r="D924" s="83"/>
    </row>
    <row r="925" spans="4:4" x14ac:dyDescent="0.3">
      <c r="D925" s="83"/>
    </row>
    <row r="926" spans="4:4" x14ac:dyDescent="0.3">
      <c r="D926" s="83"/>
    </row>
    <row r="927" spans="4:4" x14ac:dyDescent="0.3">
      <c r="D927" s="83"/>
    </row>
    <row r="928" spans="4:4" x14ac:dyDescent="0.3">
      <c r="D928" s="83"/>
    </row>
    <row r="929" spans="4:4" x14ac:dyDescent="0.3">
      <c r="D929" s="83"/>
    </row>
    <row r="930" spans="4:4" x14ac:dyDescent="0.3">
      <c r="D930" s="83"/>
    </row>
    <row r="931" spans="4:4" x14ac:dyDescent="0.3">
      <c r="D931" s="83"/>
    </row>
    <row r="932" spans="4:4" x14ac:dyDescent="0.3">
      <c r="D932" s="83"/>
    </row>
    <row r="933" spans="4:4" x14ac:dyDescent="0.3">
      <c r="D933" s="83"/>
    </row>
    <row r="934" spans="4:4" x14ac:dyDescent="0.3">
      <c r="D934" s="83"/>
    </row>
    <row r="935" spans="4:4" x14ac:dyDescent="0.3">
      <c r="D935" s="83"/>
    </row>
    <row r="936" spans="4:4" x14ac:dyDescent="0.3">
      <c r="D936" s="83"/>
    </row>
    <row r="937" spans="4:4" x14ac:dyDescent="0.3">
      <c r="D937" s="83"/>
    </row>
    <row r="938" spans="4:4" x14ac:dyDescent="0.3">
      <c r="D938" s="83"/>
    </row>
    <row r="939" spans="4:4" x14ac:dyDescent="0.3">
      <c r="D939" s="83"/>
    </row>
    <row r="940" spans="4:4" x14ac:dyDescent="0.3">
      <c r="D940" s="83"/>
    </row>
    <row r="941" spans="4:4" x14ac:dyDescent="0.3">
      <c r="D941" s="83"/>
    </row>
    <row r="942" spans="4:4" x14ac:dyDescent="0.3">
      <c r="D942" s="83"/>
    </row>
    <row r="943" spans="4:4" x14ac:dyDescent="0.3">
      <c r="D943" s="83"/>
    </row>
    <row r="944" spans="4:4" x14ac:dyDescent="0.3">
      <c r="D944" s="83"/>
    </row>
    <row r="945" spans="4:4" x14ac:dyDescent="0.3">
      <c r="D945" s="83"/>
    </row>
    <row r="946" spans="4:4" x14ac:dyDescent="0.3">
      <c r="D946" s="83"/>
    </row>
    <row r="947" spans="4:4" x14ac:dyDescent="0.3">
      <c r="D947" s="83"/>
    </row>
    <row r="948" spans="4:4" x14ac:dyDescent="0.3">
      <c r="D948" s="83"/>
    </row>
    <row r="949" spans="4:4" x14ac:dyDescent="0.3">
      <c r="D949" s="83"/>
    </row>
    <row r="950" spans="4:4" x14ac:dyDescent="0.3">
      <c r="D950" s="83"/>
    </row>
    <row r="951" spans="4:4" x14ac:dyDescent="0.3">
      <c r="D951" s="83"/>
    </row>
    <row r="952" spans="4:4" x14ac:dyDescent="0.3">
      <c r="D952" s="83"/>
    </row>
    <row r="953" spans="4:4" x14ac:dyDescent="0.3">
      <c r="D953" s="83"/>
    </row>
    <row r="954" spans="4:4" x14ac:dyDescent="0.3">
      <c r="D954" s="83"/>
    </row>
    <row r="955" spans="4:4" x14ac:dyDescent="0.3">
      <c r="D955" s="83"/>
    </row>
    <row r="956" spans="4:4" x14ac:dyDescent="0.3">
      <c r="D956" s="83"/>
    </row>
    <row r="957" spans="4:4" x14ac:dyDescent="0.3">
      <c r="D957" s="83"/>
    </row>
    <row r="958" spans="4:4" x14ac:dyDescent="0.3">
      <c r="D958" s="83"/>
    </row>
    <row r="959" spans="4:4" x14ac:dyDescent="0.3">
      <c r="D959" s="83"/>
    </row>
    <row r="960" spans="4:4" x14ac:dyDescent="0.3">
      <c r="D960" s="83"/>
    </row>
    <row r="961" spans="4:4" x14ac:dyDescent="0.3">
      <c r="D961" s="83"/>
    </row>
    <row r="962" spans="4:4" x14ac:dyDescent="0.3">
      <c r="D962" s="83"/>
    </row>
    <row r="963" spans="4:4" x14ac:dyDescent="0.3">
      <c r="D963" s="83"/>
    </row>
    <row r="964" spans="4:4" x14ac:dyDescent="0.3">
      <c r="D964" s="83"/>
    </row>
    <row r="965" spans="4:4" x14ac:dyDescent="0.3">
      <c r="D965" s="83"/>
    </row>
    <row r="966" spans="4:4" x14ac:dyDescent="0.3">
      <c r="D966" s="83"/>
    </row>
    <row r="967" spans="4:4" x14ac:dyDescent="0.3">
      <c r="D967" s="83"/>
    </row>
    <row r="968" spans="4:4" x14ac:dyDescent="0.3">
      <c r="D968" s="83"/>
    </row>
    <row r="969" spans="4:4" x14ac:dyDescent="0.3">
      <c r="D969" s="83"/>
    </row>
    <row r="970" spans="4:4" x14ac:dyDescent="0.3">
      <c r="D970" s="83"/>
    </row>
    <row r="971" spans="4:4" x14ac:dyDescent="0.3">
      <c r="D971" s="83"/>
    </row>
    <row r="972" spans="4:4" x14ac:dyDescent="0.3">
      <c r="D972" s="83"/>
    </row>
    <row r="973" spans="4:4" x14ac:dyDescent="0.3">
      <c r="D973" s="83"/>
    </row>
    <row r="974" spans="4:4" x14ac:dyDescent="0.3">
      <c r="D974" s="83"/>
    </row>
    <row r="975" spans="4:4" x14ac:dyDescent="0.3">
      <c r="D975" s="83"/>
    </row>
    <row r="976" spans="4:4" x14ac:dyDescent="0.3">
      <c r="D976" s="83"/>
    </row>
    <row r="977" spans="4:4" x14ac:dyDescent="0.3">
      <c r="D977" s="83"/>
    </row>
    <row r="978" spans="4:4" x14ac:dyDescent="0.3">
      <c r="D978" s="83"/>
    </row>
    <row r="979" spans="4:4" x14ac:dyDescent="0.3">
      <c r="D979" s="83"/>
    </row>
    <row r="980" spans="4:4" x14ac:dyDescent="0.3">
      <c r="D980" s="83"/>
    </row>
    <row r="981" spans="4:4" x14ac:dyDescent="0.3">
      <c r="D981" s="83"/>
    </row>
    <row r="982" spans="4:4" x14ac:dyDescent="0.3">
      <c r="D982" s="83"/>
    </row>
    <row r="983" spans="4:4" x14ac:dyDescent="0.3">
      <c r="D983" s="83"/>
    </row>
    <row r="984" spans="4:4" x14ac:dyDescent="0.3">
      <c r="D984" s="83"/>
    </row>
    <row r="985" spans="4:4" x14ac:dyDescent="0.3">
      <c r="D985" s="83"/>
    </row>
    <row r="986" spans="4:4" x14ac:dyDescent="0.3">
      <c r="D986" s="83"/>
    </row>
    <row r="987" spans="4:4" x14ac:dyDescent="0.3">
      <c r="D987" s="83"/>
    </row>
    <row r="988" spans="4:4" x14ac:dyDescent="0.3">
      <c r="D988" s="83"/>
    </row>
    <row r="989" spans="4:4" x14ac:dyDescent="0.3">
      <c r="D989" s="83"/>
    </row>
    <row r="990" spans="4:4" x14ac:dyDescent="0.3">
      <c r="D990" s="83"/>
    </row>
    <row r="991" spans="4:4" x14ac:dyDescent="0.3">
      <c r="D991" s="83"/>
    </row>
    <row r="992" spans="4:4" x14ac:dyDescent="0.3">
      <c r="D992" s="83"/>
    </row>
    <row r="993" spans="4:4" x14ac:dyDescent="0.3">
      <c r="D993" s="83"/>
    </row>
    <row r="994" spans="4:4" x14ac:dyDescent="0.3">
      <c r="D994" s="83"/>
    </row>
    <row r="995" spans="4:4" x14ac:dyDescent="0.3">
      <c r="D995" s="83"/>
    </row>
    <row r="996" spans="4:4" x14ac:dyDescent="0.3">
      <c r="D996" s="83"/>
    </row>
    <row r="997" spans="4:4" x14ac:dyDescent="0.3">
      <c r="D997" s="83"/>
    </row>
    <row r="998" spans="4:4" x14ac:dyDescent="0.3">
      <c r="D998" s="83"/>
    </row>
    <row r="999" spans="4:4" x14ac:dyDescent="0.3">
      <c r="D999" s="83"/>
    </row>
    <row r="1000" spans="4:4" x14ac:dyDescent="0.3">
      <c r="D1000" s="83"/>
    </row>
    <row r="1001" spans="4:4" x14ac:dyDescent="0.3">
      <c r="D1001" s="83"/>
    </row>
    <row r="1002" spans="4:4" x14ac:dyDescent="0.3">
      <c r="D1002" s="83"/>
    </row>
    <row r="1003" spans="4:4" x14ac:dyDescent="0.3">
      <c r="D1003" s="83"/>
    </row>
    <row r="1004" spans="4:4" x14ac:dyDescent="0.3">
      <c r="D1004" s="83"/>
    </row>
    <row r="1005" spans="4:4" x14ac:dyDescent="0.3">
      <c r="D1005" s="83"/>
    </row>
    <row r="1006" spans="4:4" x14ac:dyDescent="0.3">
      <c r="D1006" s="83"/>
    </row>
    <row r="1007" spans="4:4" x14ac:dyDescent="0.3">
      <c r="D1007" s="83"/>
    </row>
    <row r="1008" spans="4:4" x14ac:dyDescent="0.3">
      <c r="D1008" s="83"/>
    </row>
    <row r="1009" spans="4:4" x14ac:dyDescent="0.3">
      <c r="D1009" s="83"/>
    </row>
    <row r="1010" spans="4:4" x14ac:dyDescent="0.3">
      <c r="D1010" s="83"/>
    </row>
    <row r="1011" spans="4:4" x14ac:dyDescent="0.3">
      <c r="D1011" s="83"/>
    </row>
    <row r="1012" spans="4:4" x14ac:dyDescent="0.3">
      <c r="D1012" s="83"/>
    </row>
    <row r="1013" spans="4:4" x14ac:dyDescent="0.3">
      <c r="D1013" s="83"/>
    </row>
    <row r="1014" spans="4:4" x14ac:dyDescent="0.3">
      <c r="D1014" s="83"/>
    </row>
    <row r="1015" spans="4:4" x14ac:dyDescent="0.3">
      <c r="D1015" s="83"/>
    </row>
    <row r="1016" spans="4:4" x14ac:dyDescent="0.3">
      <c r="D1016" s="83"/>
    </row>
    <row r="1017" spans="4:4" x14ac:dyDescent="0.3">
      <c r="D1017" s="83"/>
    </row>
    <row r="1018" spans="4:4" x14ac:dyDescent="0.3">
      <c r="D1018" s="83"/>
    </row>
    <row r="1019" spans="4:4" x14ac:dyDescent="0.3">
      <c r="D1019" s="83"/>
    </row>
    <row r="1020" spans="4:4" x14ac:dyDescent="0.3">
      <c r="D1020" s="83"/>
    </row>
    <row r="1021" spans="4:4" x14ac:dyDescent="0.3">
      <c r="D1021" s="83"/>
    </row>
    <row r="1022" spans="4:4" x14ac:dyDescent="0.3">
      <c r="D1022" s="83"/>
    </row>
    <row r="1023" spans="4:4" x14ac:dyDescent="0.3">
      <c r="D1023" s="83"/>
    </row>
    <row r="1024" spans="4:4" x14ac:dyDescent="0.3">
      <c r="D1024" s="83"/>
    </row>
    <row r="1025" spans="4:4" x14ac:dyDescent="0.3">
      <c r="D1025" s="83"/>
    </row>
    <row r="1026" spans="4:4" x14ac:dyDescent="0.3">
      <c r="D1026" s="83"/>
    </row>
    <row r="1027" spans="4:4" x14ac:dyDescent="0.3">
      <c r="D1027" s="83"/>
    </row>
    <row r="1028" spans="4:4" x14ac:dyDescent="0.3">
      <c r="D1028" s="83"/>
    </row>
    <row r="1029" spans="4:4" x14ac:dyDescent="0.3">
      <c r="D1029" s="83"/>
    </row>
    <row r="1030" spans="4:4" x14ac:dyDescent="0.3">
      <c r="D1030" s="83"/>
    </row>
    <row r="1031" spans="4:4" x14ac:dyDescent="0.3">
      <c r="D1031" s="83"/>
    </row>
    <row r="1032" spans="4:4" x14ac:dyDescent="0.3">
      <c r="D1032" s="83"/>
    </row>
    <row r="1033" spans="4:4" x14ac:dyDescent="0.3">
      <c r="D1033" s="83"/>
    </row>
    <row r="1034" spans="4:4" x14ac:dyDescent="0.3">
      <c r="D1034" s="83"/>
    </row>
    <row r="1035" spans="4:4" x14ac:dyDescent="0.3">
      <c r="D1035" s="83"/>
    </row>
    <row r="1036" spans="4:4" x14ac:dyDescent="0.3">
      <c r="D1036" s="83"/>
    </row>
    <row r="1037" spans="4:4" x14ac:dyDescent="0.3">
      <c r="D1037" s="83"/>
    </row>
    <row r="1038" spans="4:4" x14ac:dyDescent="0.3">
      <c r="D1038" s="83"/>
    </row>
    <row r="1039" spans="4:4" x14ac:dyDescent="0.3">
      <c r="D1039" s="83"/>
    </row>
    <row r="1040" spans="4:4" x14ac:dyDescent="0.3">
      <c r="D1040" s="83"/>
    </row>
    <row r="1041" spans="4:4" x14ac:dyDescent="0.3">
      <c r="D1041" s="83"/>
    </row>
    <row r="1042" spans="4:4" x14ac:dyDescent="0.3">
      <c r="D1042" s="83"/>
    </row>
    <row r="1043" spans="4:4" x14ac:dyDescent="0.3">
      <c r="D1043" s="83"/>
    </row>
    <row r="1044" spans="4:4" x14ac:dyDescent="0.3">
      <c r="D1044" s="83"/>
    </row>
    <row r="1045" spans="4:4" x14ac:dyDescent="0.3">
      <c r="D1045" s="83"/>
    </row>
    <row r="1046" spans="4:4" x14ac:dyDescent="0.3">
      <c r="D1046" s="83"/>
    </row>
    <row r="1047" spans="4:4" x14ac:dyDescent="0.3">
      <c r="D1047" s="83"/>
    </row>
    <row r="1048" spans="4:4" x14ac:dyDescent="0.3">
      <c r="D1048" s="83"/>
    </row>
    <row r="1049" spans="4:4" x14ac:dyDescent="0.3">
      <c r="D1049" s="83"/>
    </row>
    <row r="1050" spans="4:4" x14ac:dyDescent="0.3">
      <c r="D1050" s="83"/>
    </row>
    <row r="1051" spans="4:4" x14ac:dyDescent="0.3">
      <c r="D1051" s="83"/>
    </row>
    <row r="1052" spans="4:4" x14ac:dyDescent="0.3">
      <c r="D1052" s="83"/>
    </row>
    <row r="1053" spans="4:4" x14ac:dyDescent="0.3">
      <c r="D1053" s="83"/>
    </row>
    <row r="1054" spans="4:4" x14ac:dyDescent="0.3">
      <c r="D1054" s="83"/>
    </row>
    <row r="1055" spans="4:4" x14ac:dyDescent="0.3">
      <c r="D1055" s="83"/>
    </row>
    <row r="1056" spans="4:4" x14ac:dyDescent="0.3">
      <c r="D1056" s="83"/>
    </row>
    <row r="1057" spans="4:4" x14ac:dyDescent="0.3">
      <c r="D1057" s="83"/>
    </row>
    <row r="1058" spans="4:4" x14ac:dyDescent="0.3">
      <c r="D1058" s="83"/>
    </row>
    <row r="1059" spans="4:4" x14ac:dyDescent="0.3">
      <c r="D1059" s="83"/>
    </row>
    <row r="1060" spans="4:4" x14ac:dyDescent="0.3">
      <c r="D1060" s="83"/>
    </row>
    <row r="1061" spans="4:4" x14ac:dyDescent="0.3">
      <c r="D1061" s="83"/>
    </row>
    <row r="1062" spans="4:4" x14ac:dyDescent="0.3">
      <c r="D1062" s="83"/>
    </row>
    <row r="1063" spans="4:4" x14ac:dyDescent="0.3">
      <c r="D1063" s="83"/>
    </row>
    <row r="1064" spans="4:4" x14ac:dyDescent="0.3">
      <c r="D1064" s="83"/>
    </row>
    <row r="1065" spans="4:4" x14ac:dyDescent="0.3">
      <c r="D1065" s="83"/>
    </row>
    <row r="1066" spans="4:4" x14ac:dyDescent="0.3">
      <c r="D1066" s="83"/>
    </row>
    <row r="1067" spans="4:4" x14ac:dyDescent="0.3">
      <c r="D1067" s="83"/>
    </row>
    <row r="1068" spans="4:4" x14ac:dyDescent="0.3">
      <c r="D1068" s="83"/>
    </row>
    <row r="1069" spans="4:4" x14ac:dyDescent="0.3">
      <c r="D1069" s="83"/>
    </row>
    <row r="1070" spans="4:4" x14ac:dyDescent="0.3">
      <c r="D1070" s="83"/>
    </row>
    <row r="1071" spans="4:4" x14ac:dyDescent="0.3">
      <c r="D1071" s="83"/>
    </row>
    <row r="1072" spans="4:4" x14ac:dyDescent="0.3">
      <c r="D1072" s="83"/>
    </row>
    <row r="1073" spans="4:4" x14ac:dyDescent="0.3">
      <c r="D1073" s="83"/>
    </row>
    <row r="1074" spans="4:4" x14ac:dyDescent="0.3">
      <c r="D1074" s="83"/>
    </row>
    <row r="1075" spans="4:4" x14ac:dyDescent="0.3">
      <c r="D1075" s="83"/>
    </row>
    <row r="1076" spans="4:4" x14ac:dyDescent="0.3">
      <c r="D1076" s="83"/>
    </row>
    <row r="1077" spans="4:4" x14ac:dyDescent="0.3">
      <c r="D1077" s="83"/>
    </row>
    <row r="1078" spans="4:4" x14ac:dyDescent="0.3">
      <c r="D1078" s="83"/>
    </row>
    <row r="1079" spans="4:4" x14ac:dyDescent="0.3">
      <c r="D1079" s="83"/>
    </row>
    <row r="1080" spans="4:4" x14ac:dyDescent="0.3">
      <c r="D1080" s="83"/>
    </row>
    <row r="1081" spans="4:4" x14ac:dyDescent="0.3">
      <c r="D1081" s="83"/>
    </row>
    <row r="1082" spans="4:4" x14ac:dyDescent="0.3">
      <c r="D1082" s="83"/>
    </row>
    <row r="1083" spans="4:4" x14ac:dyDescent="0.3">
      <c r="D1083" s="83"/>
    </row>
    <row r="1084" spans="4:4" x14ac:dyDescent="0.3">
      <c r="D1084" s="83"/>
    </row>
    <row r="1085" spans="4:4" x14ac:dyDescent="0.3">
      <c r="D1085" s="83"/>
    </row>
    <row r="1086" spans="4:4" x14ac:dyDescent="0.3">
      <c r="D1086" s="83"/>
    </row>
    <row r="1087" spans="4:4" x14ac:dyDescent="0.3">
      <c r="D1087" s="83"/>
    </row>
    <row r="1088" spans="4:4" x14ac:dyDescent="0.3">
      <c r="D1088" s="83"/>
    </row>
    <row r="1089" spans="4:4" x14ac:dyDescent="0.3">
      <c r="D1089" s="83"/>
    </row>
    <row r="1090" spans="4:4" x14ac:dyDescent="0.3">
      <c r="D1090" s="83"/>
    </row>
    <row r="1091" spans="4:4" x14ac:dyDescent="0.3">
      <c r="D1091" s="83"/>
    </row>
    <row r="1092" spans="4:4" x14ac:dyDescent="0.3">
      <c r="D1092" s="83"/>
    </row>
    <row r="1093" spans="4:4" x14ac:dyDescent="0.3">
      <c r="D1093" s="83"/>
    </row>
    <row r="1094" spans="4:4" x14ac:dyDescent="0.3">
      <c r="D1094" s="83"/>
    </row>
    <row r="1095" spans="4:4" x14ac:dyDescent="0.3">
      <c r="D1095" s="83"/>
    </row>
    <row r="1096" spans="4:4" x14ac:dyDescent="0.3">
      <c r="D1096" s="83"/>
    </row>
    <row r="1097" spans="4:4" x14ac:dyDescent="0.3">
      <c r="D1097" s="83"/>
    </row>
    <row r="1098" spans="4:4" x14ac:dyDescent="0.3">
      <c r="D1098" s="83"/>
    </row>
    <row r="1099" spans="4:4" x14ac:dyDescent="0.3">
      <c r="D1099" s="83"/>
    </row>
    <row r="1100" spans="4:4" x14ac:dyDescent="0.3">
      <c r="D1100" s="83"/>
    </row>
    <row r="1101" spans="4:4" x14ac:dyDescent="0.3">
      <c r="D1101" s="83"/>
    </row>
    <row r="1102" spans="4:4" x14ac:dyDescent="0.3">
      <c r="D1102" s="83"/>
    </row>
    <row r="1103" spans="4:4" x14ac:dyDescent="0.3">
      <c r="D1103" s="83"/>
    </row>
    <row r="1104" spans="4:4" x14ac:dyDescent="0.3">
      <c r="D1104" s="83"/>
    </row>
    <row r="1105" spans="4:4" x14ac:dyDescent="0.3">
      <c r="D1105" s="83"/>
    </row>
    <row r="1106" spans="4:4" x14ac:dyDescent="0.3">
      <c r="D1106" s="83"/>
    </row>
    <row r="1107" spans="4:4" x14ac:dyDescent="0.3">
      <c r="D1107" s="83"/>
    </row>
    <row r="1108" spans="4:4" x14ac:dyDescent="0.3">
      <c r="D1108" s="83"/>
    </row>
    <row r="1109" spans="4:4" x14ac:dyDescent="0.3">
      <c r="D1109" s="83"/>
    </row>
    <row r="1110" spans="4:4" x14ac:dyDescent="0.3">
      <c r="D1110" s="83"/>
    </row>
    <row r="1111" spans="4:4" x14ac:dyDescent="0.3">
      <c r="D1111" s="83"/>
    </row>
    <row r="1112" spans="4:4" x14ac:dyDescent="0.3">
      <c r="D1112" s="83"/>
    </row>
    <row r="1113" spans="4:4" x14ac:dyDescent="0.3">
      <c r="D1113" s="83"/>
    </row>
    <row r="1114" spans="4:4" x14ac:dyDescent="0.3">
      <c r="D1114" s="83"/>
    </row>
    <row r="1115" spans="4:4" x14ac:dyDescent="0.3">
      <c r="D1115" s="83"/>
    </row>
    <row r="1116" spans="4:4" x14ac:dyDescent="0.3">
      <c r="D1116" s="83"/>
    </row>
    <row r="1117" spans="4:4" x14ac:dyDescent="0.3">
      <c r="D1117" s="83"/>
    </row>
    <row r="1118" spans="4:4" x14ac:dyDescent="0.3">
      <c r="D1118" s="83"/>
    </row>
    <row r="1119" spans="4:4" x14ac:dyDescent="0.3">
      <c r="D1119" s="83"/>
    </row>
    <row r="1120" spans="4:4" x14ac:dyDescent="0.3">
      <c r="D1120" s="83"/>
    </row>
    <row r="1121" spans="4:4" x14ac:dyDescent="0.3">
      <c r="D1121" s="83"/>
    </row>
    <row r="1122" spans="4:4" x14ac:dyDescent="0.3">
      <c r="D1122" s="83"/>
    </row>
    <row r="1123" spans="4:4" x14ac:dyDescent="0.3">
      <c r="D1123" s="83"/>
    </row>
    <row r="1124" spans="4:4" x14ac:dyDescent="0.3">
      <c r="D1124" s="83"/>
    </row>
    <row r="1125" spans="4:4" x14ac:dyDescent="0.3">
      <c r="D1125" s="83"/>
    </row>
    <row r="1126" spans="4:4" x14ac:dyDescent="0.3">
      <c r="D1126" s="83"/>
    </row>
    <row r="1127" spans="4:4" x14ac:dyDescent="0.3">
      <c r="D1127" s="83"/>
    </row>
    <row r="1128" spans="4:4" x14ac:dyDescent="0.3">
      <c r="D1128" s="83"/>
    </row>
    <row r="1129" spans="4:4" x14ac:dyDescent="0.3">
      <c r="D1129" s="83"/>
    </row>
    <row r="1130" spans="4:4" x14ac:dyDescent="0.3">
      <c r="D1130" s="83"/>
    </row>
    <row r="1131" spans="4:4" x14ac:dyDescent="0.3">
      <c r="D1131" s="83"/>
    </row>
    <row r="1132" spans="4:4" x14ac:dyDescent="0.3">
      <c r="D1132" s="83"/>
    </row>
    <row r="1133" spans="4:4" x14ac:dyDescent="0.3">
      <c r="D1133" s="83"/>
    </row>
    <row r="1134" spans="4:4" x14ac:dyDescent="0.3">
      <c r="D1134" s="83"/>
    </row>
    <row r="1135" spans="4:4" x14ac:dyDescent="0.3">
      <c r="D1135" s="83"/>
    </row>
    <row r="1136" spans="4:4" x14ac:dyDescent="0.3">
      <c r="D1136" s="83"/>
    </row>
    <row r="1137" spans="4:4" x14ac:dyDescent="0.3">
      <c r="D1137" s="83"/>
    </row>
    <row r="1138" spans="4:4" x14ac:dyDescent="0.3">
      <c r="D1138" s="83"/>
    </row>
    <row r="1139" spans="4:4" x14ac:dyDescent="0.3">
      <c r="D1139" s="83"/>
    </row>
    <row r="1140" spans="4:4" x14ac:dyDescent="0.3">
      <c r="D1140" s="83"/>
    </row>
    <row r="1141" spans="4:4" x14ac:dyDescent="0.3">
      <c r="D1141" s="83"/>
    </row>
    <row r="1142" spans="4:4" x14ac:dyDescent="0.3">
      <c r="D1142" s="83"/>
    </row>
    <row r="1143" spans="4:4" x14ac:dyDescent="0.3">
      <c r="D1143" s="83"/>
    </row>
    <row r="1144" spans="4:4" x14ac:dyDescent="0.3">
      <c r="D1144" s="83"/>
    </row>
    <row r="1145" spans="4:4" x14ac:dyDescent="0.3">
      <c r="D1145" s="83"/>
    </row>
    <row r="1146" spans="4:4" x14ac:dyDescent="0.3">
      <c r="D1146" s="83"/>
    </row>
    <row r="1147" spans="4:4" x14ac:dyDescent="0.3">
      <c r="D1147" s="83"/>
    </row>
    <row r="1148" spans="4:4" x14ac:dyDescent="0.3">
      <c r="D1148" s="83"/>
    </row>
    <row r="1149" spans="4:4" x14ac:dyDescent="0.3">
      <c r="D1149" s="83"/>
    </row>
    <row r="1150" spans="4:4" x14ac:dyDescent="0.3">
      <c r="D1150" s="83"/>
    </row>
    <row r="1151" spans="4:4" x14ac:dyDescent="0.3">
      <c r="D1151" s="83"/>
    </row>
    <row r="1152" spans="4:4" x14ac:dyDescent="0.3">
      <c r="D1152" s="83"/>
    </row>
    <row r="1153" spans="4:4" x14ac:dyDescent="0.3">
      <c r="D1153" s="83"/>
    </row>
    <row r="1154" spans="4:4" x14ac:dyDescent="0.3">
      <c r="D1154" s="83"/>
    </row>
    <row r="1155" spans="4:4" x14ac:dyDescent="0.3">
      <c r="D1155" s="83"/>
    </row>
    <row r="1156" spans="4:4" x14ac:dyDescent="0.3">
      <c r="D1156" s="83"/>
    </row>
    <row r="1157" spans="4:4" x14ac:dyDescent="0.3">
      <c r="D1157" s="83"/>
    </row>
    <row r="1158" spans="4:4" x14ac:dyDescent="0.3">
      <c r="D1158" s="83"/>
    </row>
    <row r="1159" spans="4:4" x14ac:dyDescent="0.3">
      <c r="D1159" s="83"/>
    </row>
    <row r="1160" spans="4:4" x14ac:dyDescent="0.3">
      <c r="D1160" s="83"/>
    </row>
    <row r="1161" spans="4:4" x14ac:dyDescent="0.3">
      <c r="D1161" s="83"/>
    </row>
    <row r="1162" spans="4:4" x14ac:dyDescent="0.3">
      <c r="D1162" s="83"/>
    </row>
    <row r="1163" spans="4:4" x14ac:dyDescent="0.3">
      <c r="D1163" s="83"/>
    </row>
    <row r="1164" spans="4:4" x14ac:dyDescent="0.3">
      <c r="D1164" s="83"/>
    </row>
    <row r="1165" spans="4:4" x14ac:dyDescent="0.3">
      <c r="D1165" s="83"/>
    </row>
    <row r="1166" spans="4:4" x14ac:dyDescent="0.3">
      <c r="D1166" s="83"/>
    </row>
    <row r="1167" spans="4:4" x14ac:dyDescent="0.3">
      <c r="D1167" s="83"/>
    </row>
    <row r="1168" spans="4:4" x14ac:dyDescent="0.3">
      <c r="D1168" s="83"/>
    </row>
    <row r="1169" spans="4:4" x14ac:dyDescent="0.3">
      <c r="D1169" s="83"/>
    </row>
    <row r="1170" spans="4:4" x14ac:dyDescent="0.3">
      <c r="D1170" s="83"/>
    </row>
    <row r="1171" spans="4:4" x14ac:dyDescent="0.3">
      <c r="D1171" s="83"/>
    </row>
    <row r="1172" spans="4:4" x14ac:dyDescent="0.3">
      <c r="D1172" s="83"/>
    </row>
    <row r="1173" spans="4:4" x14ac:dyDescent="0.3">
      <c r="D1173" s="83"/>
    </row>
    <row r="1174" spans="4:4" x14ac:dyDescent="0.3">
      <c r="D1174" s="83"/>
    </row>
    <row r="1175" spans="4:4" x14ac:dyDescent="0.3">
      <c r="D1175" s="83"/>
    </row>
    <row r="1176" spans="4:4" x14ac:dyDescent="0.3">
      <c r="D1176" s="83"/>
    </row>
    <row r="1177" spans="4:4" x14ac:dyDescent="0.3">
      <c r="D1177" s="83"/>
    </row>
    <row r="1178" spans="4:4" x14ac:dyDescent="0.3">
      <c r="D1178" s="83"/>
    </row>
    <row r="1179" spans="4:4" x14ac:dyDescent="0.3">
      <c r="D1179" s="83"/>
    </row>
    <row r="1180" spans="4:4" x14ac:dyDescent="0.3">
      <c r="D1180" s="83"/>
    </row>
    <row r="1181" spans="4:4" x14ac:dyDescent="0.3">
      <c r="D1181" s="83"/>
    </row>
    <row r="1182" spans="4:4" x14ac:dyDescent="0.3">
      <c r="D1182" s="83"/>
    </row>
    <row r="1183" spans="4:4" x14ac:dyDescent="0.3">
      <c r="D1183" s="83"/>
    </row>
    <row r="1184" spans="4:4" x14ac:dyDescent="0.3">
      <c r="D1184" s="83"/>
    </row>
    <row r="1185" spans="4:4" x14ac:dyDescent="0.3">
      <c r="D1185" s="83"/>
    </row>
    <row r="1186" spans="4:4" x14ac:dyDescent="0.3">
      <c r="D1186" s="83"/>
    </row>
    <row r="1187" spans="4:4" x14ac:dyDescent="0.3">
      <c r="D1187" s="83"/>
    </row>
    <row r="1188" spans="4:4" x14ac:dyDescent="0.3">
      <c r="D1188" s="83"/>
    </row>
    <row r="1189" spans="4:4" x14ac:dyDescent="0.3">
      <c r="D1189" s="83"/>
    </row>
    <row r="1190" spans="4:4" x14ac:dyDescent="0.3">
      <c r="D1190" s="83"/>
    </row>
    <row r="1191" spans="4:4" x14ac:dyDescent="0.3">
      <c r="D1191" s="83"/>
    </row>
    <row r="1192" spans="4:4" x14ac:dyDescent="0.3">
      <c r="D1192" s="83"/>
    </row>
    <row r="1193" spans="4:4" x14ac:dyDescent="0.3">
      <c r="D1193" s="83"/>
    </row>
    <row r="1194" spans="4:4" x14ac:dyDescent="0.3">
      <c r="D1194" s="83"/>
    </row>
    <row r="1195" spans="4:4" x14ac:dyDescent="0.3">
      <c r="D1195" s="83"/>
    </row>
    <row r="1196" spans="4:4" x14ac:dyDescent="0.3">
      <c r="D1196" s="83"/>
    </row>
    <row r="1197" spans="4:4" x14ac:dyDescent="0.3">
      <c r="D1197" s="83"/>
    </row>
    <row r="1198" spans="4:4" x14ac:dyDescent="0.3">
      <c r="D1198" s="83"/>
    </row>
    <row r="1199" spans="4:4" x14ac:dyDescent="0.3">
      <c r="D1199" s="83"/>
    </row>
    <row r="1200" spans="4:4" x14ac:dyDescent="0.3">
      <c r="D1200" s="83"/>
    </row>
    <row r="1201" spans="4:4" x14ac:dyDescent="0.3">
      <c r="D1201" s="83"/>
    </row>
    <row r="1202" spans="4:4" x14ac:dyDescent="0.3">
      <c r="D1202" s="83"/>
    </row>
    <row r="1203" spans="4:4" x14ac:dyDescent="0.3">
      <c r="D1203" s="83"/>
    </row>
    <row r="1204" spans="4:4" x14ac:dyDescent="0.3">
      <c r="D1204" s="83"/>
    </row>
    <row r="1205" spans="4:4" x14ac:dyDescent="0.3">
      <c r="D1205" s="83"/>
    </row>
    <row r="1206" spans="4:4" x14ac:dyDescent="0.3">
      <c r="D1206" s="83"/>
    </row>
    <row r="1207" spans="4:4" x14ac:dyDescent="0.3">
      <c r="D1207" s="83"/>
    </row>
    <row r="1208" spans="4:4" x14ac:dyDescent="0.3">
      <c r="D1208" s="83"/>
    </row>
    <row r="1209" spans="4:4" x14ac:dyDescent="0.3">
      <c r="D1209" s="83"/>
    </row>
    <row r="1210" spans="4:4" x14ac:dyDescent="0.3">
      <c r="D1210" s="83"/>
    </row>
    <row r="1211" spans="4:4" x14ac:dyDescent="0.3">
      <c r="D1211" s="83"/>
    </row>
    <row r="1212" spans="4:4" x14ac:dyDescent="0.3">
      <c r="D1212" s="83"/>
    </row>
    <row r="1213" spans="4:4" x14ac:dyDescent="0.3">
      <c r="D1213" s="83"/>
    </row>
    <row r="1214" spans="4:4" x14ac:dyDescent="0.3">
      <c r="D1214" s="83"/>
    </row>
    <row r="1215" spans="4:4" x14ac:dyDescent="0.3">
      <c r="D1215" s="83"/>
    </row>
    <row r="1216" spans="4:4" x14ac:dyDescent="0.3">
      <c r="D1216" s="83"/>
    </row>
    <row r="1217" spans="4:4" x14ac:dyDescent="0.3">
      <c r="D1217" s="83"/>
    </row>
    <row r="1218" spans="4:4" x14ac:dyDescent="0.3">
      <c r="D1218" s="83"/>
    </row>
    <row r="1219" spans="4:4" x14ac:dyDescent="0.3">
      <c r="D1219" s="83"/>
    </row>
    <row r="1220" spans="4:4" x14ac:dyDescent="0.3">
      <c r="D1220" s="83"/>
    </row>
    <row r="1221" spans="4:4" x14ac:dyDescent="0.3">
      <c r="D1221" s="83"/>
    </row>
    <row r="1222" spans="4:4" x14ac:dyDescent="0.3">
      <c r="D1222" s="83"/>
    </row>
    <row r="1223" spans="4:4" x14ac:dyDescent="0.3">
      <c r="D1223" s="83"/>
    </row>
    <row r="1224" spans="4:4" x14ac:dyDescent="0.3">
      <c r="D1224" s="83"/>
    </row>
    <row r="1225" spans="4:4" x14ac:dyDescent="0.3">
      <c r="D1225" s="83"/>
    </row>
    <row r="1226" spans="4:4" x14ac:dyDescent="0.3">
      <c r="D1226" s="83"/>
    </row>
    <row r="1227" spans="4:4" x14ac:dyDescent="0.3">
      <c r="D1227" s="83"/>
    </row>
    <row r="1228" spans="4:4" x14ac:dyDescent="0.3">
      <c r="D1228" s="83"/>
    </row>
    <row r="1229" spans="4:4" x14ac:dyDescent="0.3">
      <c r="D1229" s="83"/>
    </row>
    <row r="1230" spans="4:4" x14ac:dyDescent="0.3">
      <c r="D1230" s="83"/>
    </row>
    <row r="1231" spans="4:4" x14ac:dyDescent="0.3">
      <c r="D1231" s="83"/>
    </row>
    <row r="1232" spans="4:4" x14ac:dyDescent="0.3">
      <c r="D1232" s="83"/>
    </row>
    <row r="1233" spans="4:4" x14ac:dyDescent="0.3">
      <c r="D1233" s="83"/>
    </row>
    <row r="1234" spans="4:4" x14ac:dyDescent="0.3">
      <c r="D1234" s="83"/>
    </row>
    <row r="1235" spans="4:4" x14ac:dyDescent="0.3">
      <c r="D1235" s="83"/>
    </row>
    <row r="1236" spans="4:4" x14ac:dyDescent="0.3">
      <c r="D1236" s="83"/>
    </row>
    <row r="1237" spans="4:4" x14ac:dyDescent="0.3">
      <c r="D1237" s="83"/>
    </row>
    <row r="1238" spans="4:4" x14ac:dyDescent="0.3">
      <c r="D1238" s="83"/>
    </row>
    <row r="1239" spans="4:4" x14ac:dyDescent="0.3">
      <c r="D1239" s="83"/>
    </row>
    <row r="1240" spans="4:4" x14ac:dyDescent="0.3">
      <c r="D1240" s="83"/>
    </row>
    <row r="1241" spans="4:4" x14ac:dyDescent="0.3">
      <c r="D1241" s="83"/>
    </row>
    <row r="1242" spans="4:4" x14ac:dyDescent="0.3">
      <c r="D1242" s="83"/>
    </row>
    <row r="1243" spans="4:4" x14ac:dyDescent="0.3">
      <c r="D1243" s="83"/>
    </row>
    <row r="1244" spans="4:4" x14ac:dyDescent="0.3">
      <c r="D1244" s="83"/>
    </row>
    <row r="1245" spans="4:4" x14ac:dyDescent="0.3">
      <c r="D1245" s="83"/>
    </row>
    <row r="1246" spans="4:4" x14ac:dyDescent="0.3">
      <c r="D1246" s="83"/>
    </row>
    <row r="1247" spans="4:4" x14ac:dyDescent="0.3">
      <c r="D1247" s="83"/>
    </row>
    <row r="1248" spans="4:4" x14ac:dyDescent="0.3">
      <c r="D1248" s="83"/>
    </row>
    <row r="1249" spans="4:4" x14ac:dyDescent="0.3">
      <c r="D1249" s="83"/>
    </row>
    <row r="1250" spans="4:4" x14ac:dyDescent="0.3">
      <c r="D1250" s="83"/>
    </row>
    <row r="1251" spans="4:4" x14ac:dyDescent="0.3">
      <c r="D1251" s="83"/>
    </row>
    <row r="1252" spans="4:4" x14ac:dyDescent="0.3">
      <c r="D1252" s="83"/>
    </row>
    <row r="1253" spans="4:4" x14ac:dyDescent="0.3">
      <c r="D1253" s="83"/>
    </row>
    <row r="1254" spans="4:4" x14ac:dyDescent="0.3">
      <c r="D1254" s="83"/>
    </row>
    <row r="1255" spans="4:4" x14ac:dyDescent="0.3">
      <c r="D1255" s="83"/>
    </row>
    <row r="1256" spans="4:4" x14ac:dyDescent="0.3">
      <c r="D1256" s="83"/>
    </row>
    <row r="1257" spans="4:4" x14ac:dyDescent="0.3">
      <c r="D1257" s="83"/>
    </row>
    <row r="1258" spans="4:4" x14ac:dyDescent="0.3">
      <c r="D1258" s="83"/>
    </row>
    <row r="1259" spans="4:4" x14ac:dyDescent="0.3">
      <c r="D1259" s="83"/>
    </row>
    <row r="1260" spans="4:4" x14ac:dyDescent="0.3">
      <c r="D1260" s="83"/>
    </row>
    <row r="1261" spans="4:4" x14ac:dyDescent="0.3">
      <c r="D1261" s="83"/>
    </row>
    <row r="1262" spans="4:4" x14ac:dyDescent="0.3">
      <c r="D1262" s="83"/>
    </row>
    <row r="1263" spans="4:4" x14ac:dyDescent="0.3">
      <c r="D1263" s="83"/>
    </row>
    <row r="1264" spans="4:4" x14ac:dyDescent="0.3">
      <c r="D1264" s="83"/>
    </row>
    <row r="1265" spans="4:4" x14ac:dyDescent="0.3">
      <c r="D1265" s="83"/>
    </row>
    <row r="1266" spans="4:4" x14ac:dyDescent="0.3">
      <c r="D1266" s="83"/>
    </row>
    <row r="1267" spans="4:4" x14ac:dyDescent="0.3">
      <c r="D1267" s="83"/>
    </row>
    <row r="1268" spans="4:4" x14ac:dyDescent="0.3">
      <c r="D1268" s="83"/>
    </row>
    <row r="1269" spans="4:4" x14ac:dyDescent="0.3">
      <c r="D1269" s="83"/>
    </row>
    <row r="1270" spans="4:4" x14ac:dyDescent="0.3">
      <c r="D1270" s="83"/>
    </row>
    <row r="1271" spans="4:4" x14ac:dyDescent="0.3">
      <c r="D1271" s="83"/>
    </row>
    <row r="1272" spans="4:4" x14ac:dyDescent="0.3">
      <c r="D1272" s="83"/>
    </row>
    <row r="1273" spans="4:4" x14ac:dyDescent="0.3">
      <c r="D1273" s="83"/>
    </row>
    <row r="1274" spans="4:4" x14ac:dyDescent="0.3">
      <c r="D1274" s="83"/>
    </row>
    <row r="1275" spans="4:4" x14ac:dyDescent="0.3">
      <c r="D1275" s="83"/>
    </row>
    <row r="1276" spans="4:4" x14ac:dyDescent="0.3">
      <c r="D1276" s="83"/>
    </row>
    <row r="1277" spans="4:4" x14ac:dyDescent="0.3">
      <c r="D1277" s="83"/>
    </row>
    <row r="1278" spans="4:4" x14ac:dyDescent="0.3">
      <c r="D1278" s="83"/>
    </row>
    <row r="1279" spans="4:4" x14ac:dyDescent="0.3">
      <c r="D1279" s="83"/>
    </row>
    <row r="1280" spans="4:4" x14ac:dyDescent="0.3">
      <c r="D1280" s="83"/>
    </row>
    <row r="1281" spans="4:4" x14ac:dyDescent="0.3">
      <c r="D1281" s="83"/>
    </row>
    <row r="1282" spans="4:4" x14ac:dyDescent="0.3">
      <c r="D1282" s="83"/>
    </row>
    <row r="1283" spans="4:4" x14ac:dyDescent="0.3">
      <c r="D1283" s="83"/>
    </row>
    <row r="1284" spans="4:4" x14ac:dyDescent="0.3">
      <c r="D1284" s="83"/>
    </row>
    <row r="1285" spans="4:4" x14ac:dyDescent="0.3">
      <c r="D1285" s="83"/>
    </row>
    <row r="1286" spans="4:4" x14ac:dyDescent="0.3">
      <c r="D1286" s="83"/>
    </row>
    <row r="1287" spans="4:4" x14ac:dyDescent="0.3">
      <c r="D1287" s="83"/>
    </row>
    <row r="1288" spans="4:4" x14ac:dyDescent="0.3">
      <c r="D1288" s="83"/>
    </row>
    <row r="1289" spans="4:4" x14ac:dyDescent="0.3">
      <c r="D1289" s="83"/>
    </row>
    <row r="1290" spans="4:4" x14ac:dyDescent="0.3">
      <c r="D1290" s="83"/>
    </row>
    <row r="1291" spans="4:4" x14ac:dyDescent="0.3">
      <c r="D1291" s="83"/>
    </row>
    <row r="1292" spans="4:4" x14ac:dyDescent="0.3">
      <c r="D1292" s="83"/>
    </row>
    <row r="1293" spans="4:4" x14ac:dyDescent="0.3">
      <c r="D1293" s="83"/>
    </row>
    <row r="1294" spans="4:4" x14ac:dyDescent="0.3">
      <c r="D1294" s="83"/>
    </row>
    <row r="1295" spans="4:4" x14ac:dyDescent="0.3">
      <c r="D1295" s="83"/>
    </row>
    <row r="1296" spans="4:4" x14ac:dyDescent="0.3">
      <c r="D1296" s="83"/>
    </row>
    <row r="1297" spans="4:4" x14ac:dyDescent="0.3">
      <c r="D1297" s="83"/>
    </row>
    <row r="1298" spans="4:4" x14ac:dyDescent="0.3">
      <c r="D1298" s="83"/>
    </row>
    <row r="1299" spans="4:4" x14ac:dyDescent="0.3">
      <c r="D1299" s="83"/>
    </row>
    <row r="1300" spans="4:4" x14ac:dyDescent="0.3">
      <c r="D1300" s="83"/>
    </row>
    <row r="1301" spans="4:4" x14ac:dyDescent="0.3">
      <c r="D1301" s="83"/>
    </row>
    <row r="1302" spans="4:4" x14ac:dyDescent="0.3">
      <c r="D1302" s="83"/>
    </row>
    <row r="1303" spans="4:4" x14ac:dyDescent="0.3">
      <c r="D1303" s="83"/>
    </row>
    <row r="1304" spans="4:4" x14ac:dyDescent="0.3">
      <c r="D1304" s="83"/>
    </row>
    <row r="1305" spans="4:4" x14ac:dyDescent="0.3">
      <c r="D1305" s="83"/>
    </row>
    <row r="1306" spans="4:4" x14ac:dyDescent="0.3">
      <c r="D1306" s="83"/>
    </row>
    <row r="1307" spans="4:4" x14ac:dyDescent="0.3">
      <c r="D1307" s="83"/>
    </row>
    <row r="1308" spans="4:4" x14ac:dyDescent="0.3">
      <c r="D1308" s="83"/>
    </row>
    <row r="1309" spans="4:4" x14ac:dyDescent="0.3">
      <c r="D1309" s="83"/>
    </row>
    <row r="1310" spans="4:4" x14ac:dyDescent="0.3">
      <c r="D1310" s="83"/>
    </row>
    <row r="1311" spans="4:4" x14ac:dyDescent="0.3">
      <c r="D1311" s="83"/>
    </row>
    <row r="1312" spans="4:4" x14ac:dyDescent="0.3">
      <c r="D1312" s="83"/>
    </row>
    <row r="1313" spans="4:4" x14ac:dyDescent="0.3">
      <c r="D1313" s="83"/>
    </row>
    <row r="1314" spans="4:4" x14ac:dyDescent="0.3">
      <c r="D1314" s="83"/>
    </row>
    <row r="1315" spans="4:4" x14ac:dyDescent="0.3">
      <c r="D1315" s="83"/>
    </row>
    <row r="1316" spans="4:4" x14ac:dyDescent="0.3">
      <c r="D1316" s="83"/>
    </row>
    <row r="1317" spans="4:4" x14ac:dyDescent="0.3">
      <c r="D1317" s="83"/>
    </row>
    <row r="1318" spans="4:4" x14ac:dyDescent="0.3">
      <c r="D1318" s="83"/>
    </row>
    <row r="1319" spans="4:4" x14ac:dyDescent="0.3">
      <c r="D1319" s="83"/>
    </row>
    <row r="1320" spans="4:4" x14ac:dyDescent="0.3">
      <c r="D1320" s="83"/>
    </row>
    <row r="1321" spans="4:4" x14ac:dyDescent="0.3">
      <c r="D1321" s="83"/>
    </row>
    <row r="1322" spans="4:4" x14ac:dyDescent="0.3">
      <c r="D1322" s="83"/>
    </row>
    <row r="1323" spans="4:4" x14ac:dyDescent="0.3">
      <c r="D1323" s="83"/>
    </row>
    <row r="1324" spans="4:4" x14ac:dyDescent="0.3">
      <c r="D1324" s="83"/>
    </row>
    <row r="1325" spans="4:4" x14ac:dyDescent="0.3">
      <c r="D1325" s="83"/>
    </row>
    <row r="1326" spans="4:4" x14ac:dyDescent="0.3">
      <c r="D1326" s="83"/>
    </row>
    <row r="1327" spans="4:4" x14ac:dyDescent="0.3">
      <c r="D1327" s="83"/>
    </row>
    <row r="1328" spans="4:4" x14ac:dyDescent="0.3">
      <c r="D1328" s="83"/>
    </row>
    <row r="1329" spans="4:4" x14ac:dyDescent="0.3">
      <c r="D1329" s="83"/>
    </row>
    <row r="1330" spans="4:4" x14ac:dyDescent="0.3">
      <c r="D1330" s="83"/>
    </row>
    <row r="1331" spans="4:4" x14ac:dyDescent="0.3">
      <c r="D1331" s="83"/>
    </row>
    <row r="1332" spans="4:4" x14ac:dyDescent="0.3">
      <c r="D1332" s="83"/>
    </row>
    <row r="1333" spans="4:4" x14ac:dyDescent="0.3">
      <c r="D1333" s="83"/>
    </row>
    <row r="1334" spans="4:4" x14ac:dyDescent="0.3">
      <c r="D1334" s="83"/>
    </row>
    <row r="1335" spans="4:4" x14ac:dyDescent="0.3">
      <c r="D1335" s="83"/>
    </row>
    <row r="1336" spans="4:4" x14ac:dyDescent="0.3">
      <c r="D1336" s="83"/>
    </row>
    <row r="1337" spans="4:4" x14ac:dyDescent="0.3">
      <c r="D1337" s="83"/>
    </row>
    <row r="1338" spans="4:4" x14ac:dyDescent="0.3">
      <c r="D1338" s="83"/>
    </row>
    <row r="1339" spans="4:4" x14ac:dyDescent="0.3">
      <c r="D1339" s="83"/>
    </row>
    <row r="1340" spans="4:4" x14ac:dyDescent="0.3">
      <c r="D1340" s="83"/>
    </row>
    <row r="1341" spans="4:4" x14ac:dyDescent="0.3">
      <c r="D1341" s="83"/>
    </row>
    <row r="1342" spans="4:4" x14ac:dyDescent="0.3">
      <c r="D1342" s="83"/>
    </row>
    <row r="1343" spans="4:4" x14ac:dyDescent="0.3">
      <c r="D1343" s="83"/>
    </row>
    <row r="1344" spans="4:4" x14ac:dyDescent="0.3">
      <c r="D1344" s="83"/>
    </row>
    <row r="1345" spans="4:4" x14ac:dyDescent="0.3">
      <c r="D1345" s="83"/>
    </row>
    <row r="1346" spans="4:4" x14ac:dyDescent="0.3">
      <c r="D1346" s="83"/>
    </row>
    <row r="1347" spans="4:4" x14ac:dyDescent="0.3">
      <c r="D1347" s="83"/>
    </row>
    <row r="1348" spans="4:4" x14ac:dyDescent="0.3">
      <c r="D1348" s="83"/>
    </row>
    <row r="1349" spans="4:4" x14ac:dyDescent="0.3">
      <c r="D1349" s="83"/>
    </row>
    <row r="1350" spans="4:4" x14ac:dyDescent="0.3">
      <c r="D1350" s="83"/>
    </row>
    <row r="1351" spans="4:4" x14ac:dyDescent="0.3">
      <c r="D1351" s="83"/>
    </row>
    <row r="1352" spans="4:4" x14ac:dyDescent="0.3">
      <c r="D1352" s="83"/>
    </row>
    <row r="1353" spans="4:4" x14ac:dyDescent="0.3">
      <c r="D1353" s="83"/>
    </row>
    <row r="1354" spans="4:4" x14ac:dyDescent="0.3">
      <c r="D1354" s="83"/>
    </row>
    <row r="1355" spans="4:4" x14ac:dyDescent="0.3">
      <c r="D1355" s="83"/>
    </row>
    <row r="1356" spans="4:4" x14ac:dyDescent="0.3">
      <c r="D1356" s="83"/>
    </row>
    <row r="1357" spans="4:4" x14ac:dyDescent="0.3">
      <c r="D1357" s="83"/>
    </row>
    <row r="1358" spans="4:4" x14ac:dyDescent="0.3">
      <c r="D1358" s="83"/>
    </row>
    <row r="1359" spans="4:4" x14ac:dyDescent="0.3">
      <c r="D1359" s="83"/>
    </row>
    <row r="1360" spans="4:4" x14ac:dyDescent="0.3">
      <c r="D1360" s="83"/>
    </row>
    <row r="1361" spans="4:4" x14ac:dyDescent="0.3">
      <c r="D1361" s="83"/>
    </row>
    <row r="1362" spans="4:4" x14ac:dyDescent="0.3">
      <c r="D1362" s="83"/>
    </row>
    <row r="1363" spans="4:4" x14ac:dyDescent="0.3">
      <c r="D1363" s="83"/>
    </row>
    <row r="1364" spans="4:4" x14ac:dyDescent="0.3">
      <c r="D1364" s="83"/>
    </row>
    <row r="1365" spans="4:4" x14ac:dyDescent="0.3">
      <c r="D1365" s="83"/>
    </row>
    <row r="1366" spans="4:4" x14ac:dyDescent="0.3">
      <c r="D1366" s="83"/>
    </row>
    <row r="1367" spans="4:4" x14ac:dyDescent="0.3">
      <c r="D1367" s="83"/>
    </row>
    <row r="1368" spans="4:4" x14ac:dyDescent="0.3">
      <c r="D1368" s="83"/>
    </row>
    <row r="1369" spans="4:4" x14ac:dyDescent="0.3">
      <c r="D1369" s="83"/>
    </row>
    <row r="1370" spans="4:4" x14ac:dyDescent="0.3">
      <c r="D1370" s="83"/>
    </row>
    <row r="1371" spans="4:4" x14ac:dyDescent="0.3">
      <c r="D1371" s="83"/>
    </row>
    <row r="1372" spans="4:4" x14ac:dyDescent="0.3">
      <c r="D1372" s="83"/>
    </row>
    <row r="1373" spans="4:4" x14ac:dyDescent="0.3">
      <c r="D1373" s="83"/>
    </row>
    <row r="1374" spans="4:4" x14ac:dyDescent="0.3">
      <c r="D1374" s="83"/>
    </row>
    <row r="1375" spans="4:4" x14ac:dyDescent="0.3">
      <c r="D1375" s="83"/>
    </row>
    <row r="1376" spans="4:4" x14ac:dyDescent="0.3">
      <c r="D1376" s="83"/>
    </row>
    <row r="1377" spans="4:4" x14ac:dyDescent="0.3">
      <c r="D1377" s="83"/>
    </row>
    <row r="1378" spans="4:4" x14ac:dyDescent="0.3">
      <c r="D1378" s="83"/>
    </row>
    <row r="1379" spans="4:4" x14ac:dyDescent="0.3">
      <c r="D1379" s="83"/>
    </row>
    <row r="1380" spans="4:4" x14ac:dyDescent="0.3">
      <c r="D1380" s="83"/>
    </row>
    <row r="1381" spans="4:4" x14ac:dyDescent="0.3">
      <c r="D1381" s="83"/>
    </row>
    <row r="1382" spans="4:4" x14ac:dyDescent="0.3">
      <c r="D1382" s="83"/>
    </row>
    <row r="1383" spans="4:4" x14ac:dyDescent="0.3">
      <c r="D1383" s="83"/>
    </row>
    <row r="1384" spans="4:4" x14ac:dyDescent="0.3">
      <c r="D1384" s="83"/>
    </row>
    <row r="1385" spans="4:4" x14ac:dyDescent="0.3">
      <c r="D1385" s="83"/>
    </row>
    <row r="1386" spans="4:4" x14ac:dyDescent="0.3">
      <c r="D1386" s="83"/>
    </row>
    <row r="1387" spans="4:4" x14ac:dyDescent="0.3">
      <c r="D1387" s="83"/>
    </row>
    <row r="1388" spans="4:4" x14ac:dyDescent="0.3">
      <c r="D1388" s="83"/>
    </row>
    <row r="1389" spans="4:4" x14ac:dyDescent="0.3">
      <c r="D1389" s="83"/>
    </row>
    <row r="1390" spans="4:4" x14ac:dyDescent="0.3">
      <c r="D1390" s="83"/>
    </row>
    <row r="1391" spans="4:4" x14ac:dyDescent="0.3">
      <c r="D1391" s="83"/>
    </row>
    <row r="1392" spans="4:4" x14ac:dyDescent="0.3">
      <c r="D1392" s="83"/>
    </row>
    <row r="1393" spans="4:4" x14ac:dyDescent="0.3">
      <c r="D1393" s="83"/>
    </row>
    <row r="1394" spans="4:4" x14ac:dyDescent="0.3">
      <c r="D1394" s="83"/>
    </row>
    <row r="1395" spans="4:4" x14ac:dyDescent="0.3">
      <c r="D1395" s="83"/>
    </row>
    <row r="1396" spans="4:4" x14ac:dyDescent="0.3">
      <c r="D1396" s="83"/>
    </row>
    <row r="1397" spans="4:4" x14ac:dyDescent="0.3">
      <c r="D1397" s="83"/>
    </row>
    <row r="1398" spans="4:4" x14ac:dyDescent="0.3">
      <c r="D1398" s="83"/>
    </row>
    <row r="1399" spans="4:4" x14ac:dyDescent="0.3">
      <c r="D1399" s="83"/>
    </row>
    <row r="1400" spans="4:4" x14ac:dyDescent="0.3">
      <c r="D1400" s="83"/>
    </row>
    <row r="1401" spans="4:4" x14ac:dyDescent="0.3">
      <c r="D1401" s="83"/>
    </row>
    <row r="1402" spans="4:4" x14ac:dyDescent="0.3">
      <c r="D1402" s="83"/>
    </row>
    <row r="1403" spans="4:4" x14ac:dyDescent="0.3">
      <c r="D1403" s="83"/>
    </row>
    <row r="1404" spans="4:4" x14ac:dyDescent="0.3">
      <c r="D1404" s="83"/>
    </row>
    <row r="1405" spans="4:4" x14ac:dyDescent="0.3">
      <c r="D1405" s="83"/>
    </row>
    <row r="1406" spans="4:4" x14ac:dyDescent="0.3">
      <c r="D1406" s="83"/>
    </row>
    <row r="1407" spans="4:4" x14ac:dyDescent="0.3">
      <c r="D1407" s="83"/>
    </row>
    <row r="1408" spans="4:4" x14ac:dyDescent="0.3">
      <c r="D1408" s="83"/>
    </row>
    <row r="1409" spans="4:4" x14ac:dyDescent="0.3">
      <c r="D1409" s="83"/>
    </row>
    <row r="1410" spans="4:4" x14ac:dyDescent="0.3">
      <c r="D1410" s="83"/>
    </row>
    <row r="1411" spans="4:4" x14ac:dyDescent="0.3">
      <c r="D1411" s="83"/>
    </row>
    <row r="1412" spans="4:4" x14ac:dyDescent="0.3">
      <c r="D1412" s="83"/>
    </row>
    <row r="1413" spans="4:4" x14ac:dyDescent="0.3">
      <c r="D1413" s="83"/>
    </row>
    <row r="1414" spans="4:4" x14ac:dyDescent="0.3">
      <c r="D1414" s="83"/>
    </row>
    <row r="1415" spans="4:4" x14ac:dyDescent="0.3">
      <c r="D1415" s="83"/>
    </row>
    <row r="1416" spans="4:4" x14ac:dyDescent="0.3">
      <c r="D1416" s="83"/>
    </row>
    <row r="1417" spans="4:4" x14ac:dyDescent="0.3">
      <c r="D1417" s="83"/>
    </row>
    <row r="1418" spans="4:4" x14ac:dyDescent="0.3">
      <c r="D1418" s="83"/>
    </row>
    <row r="1419" spans="4:4" x14ac:dyDescent="0.3">
      <c r="D1419" s="83"/>
    </row>
    <row r="1420" spans="4:4" x14ac:dyDescent="0.3">
      <c r="D1420" s="83"/>
    </row>
    <row r="1421" spans="4:4" x14ac:dyDescent="0.3">
      <c r="D1421" s="83"/>
    </row>
    <row r="1422" spans="4:4" x14ac:dyDescent="0.3">
      <c r="D1422" s="83"/>
    </row>
    <row r="1423" spans="4:4" x14ac:dyDescent="0.3">
      <c r="D1423" s="83"/>
    </row>
    <row r="1424" spans="4:4" x14ac:dyDescent="0.3">
      <c r="D1424" s="83"/>
    </row>
    <row r="1425" spans="4:4" x14ac:dyDescent="0.3">
      <c r="D1425" s="83"/>
    </row>
    <row r="1426" spans="4:4" x14ac:dyDescent="0.3">
      <c r="D1426" s="83"/>
    </row>
    <row r="1427" spans="4:4" x14ac:dyDescent="0.3">
      <c r="D1427" s="83"/>
    </row>
    <row r="1428" spans="4:4" x14ac:dyDescent="0.3">
      <c r="D1428" s="83"/>
    </row>
    <row r="1429" spans="4:4" x14ac:dyDescent="0.3">
      <c r="D1429" s="83"/>
    </row>
    <row r="1430" spans="4:4" x14ac:dyDescent="0.3">
      <c r="D1430" s="83"/>
    </row>
    <row r="1431" spans="4:4" x14ac:dyDescent="0.3">
      <c r="D1431" s="83"/>
    </row>
    <row r="1432" spans="4:4" x14ac:dyDescent="0.3">
      <c r="D1432" s="83"/>
    </row>
    <row r="1433" spans="4:4" x14ac:dyDescent="0.3">
      <c r="D1433" s="83"/>
    </row>
    <row r="1434" spans="4:4" x14ac:dyDescent="0.3">
      <c r="D1434" s="83"/>
    </row>
    <row r="1435" spans="4:4" x14ac:dyDescent="0.3">
      <c r="D1435" s="83"/>
    </row>
    <row r="1436" spans="4:4" x14ac:dyDescent="0.3">
      <c r="D1436" s="83"/>
    </row>
    <row r="1437" spans="4:4" x14ac:dyDescent="0.3">
      <c r="D1437" s="83"/>
    </row>
    <row r="1438" spans="4:4" x14ac:dyDescent="0.3">
      <c r="D1438" s="83"/>
    </row>
    <row r="1439" spans="4:4" x14ac:dyDescent="0.3">
      <c r="D1439" s="83"/>
    </row>
    <row r="1440" spans="4:4" x14ac:dyDescent="0.3">
      <c r="D1440" s="83"/>
    </row>
    <row r="1441" spans="4:4" x14ac:dyDescent="0.3">
      <c r="D1441" s="83"/>
    </row>
    <row r="1442" spans="4:4" x14ac:dyDescent="0.3">
      <c r="D1442" s="83"/>
    </row>
    <row r="1443" spans="4:4" x14ac:dyDescent="0.3">
      <c r="D1443" s="83"/>
    </row>
    <row r="1444" spans="4:4" x14ac:dyDescent="0.3">
      <c r="D1444" s="83"/>
    </row>
    <row r="1445" spans="4:4" x14ac:dyDescent="0.3">
      <c r="D1445" s="83"/>
    </row>
    <row r="1446" spans="4:4" x14ac:dyDescent="0.3">
      <c r="D1446" s="83"/>
    </row>
    <row r="1447" spans="4:4" x14ac:dyDescent="0.3">
      <c r="D1447" s="83"/>
    </row>
    <row r="1448" spans="4:4" x14ac:dyDescent="0.3">
      <c r="D1448" s="83"/>
    </row>
    <row r="1449" spans="4:4" x14ac:dyDescent="0.3">
      <c r="D1449" s="83"/>
    </row>
    <row r="1450" spans="4:4" x14ac:dyDescent="0.3">
      <c r="D1450" s="83"/>
    </row>
    <row r="1451" spans="4:4" x14ac:dyDescent="0.3">
      <c r="D1451" s="83"/>
    </row>
    <row r="1452" spans="4:4" x14ac:dyDescent="0.3">
      <c r="D1452" s="83"/>
    </row>
    <row r="1453" spans="4:4" x14ac:dyDescent="0.3">
      <c r="D1453" s="83"/>
    </row>
    <row r="1454" spans="4:4" x14ac:dyDescent="0.3">
      <c r="D1454" s="83"/>
    </row>
    <row r="1455" spans="4:4" x14ac:dyDescent="0.3">
      <c r="D1455" s="83"/>
    </row>
    <row r="1456" spans="4:4" x14ac:dyDescent="0.3">
      <c r="D1456" s="83"/>
    </row>
    <row r="1457" spans="4:4" x14ac:dyDescent="0.3">
      <c r="D1457" s="83"/>
    </row>
    <row r="1458" spans="4:4" x14ac:dyDescent="0.3">
      <c r="D1458" s="83"/>
    </row>
    <row r="1459" spans="4:4" x14ac:dyDescent="0.3">
      <c r="D1459" s="83"/>
    </row>
    <row r="1460" spans="4:4" x14ac:dyDescent="0.3">
      <c r="D1460" s="83"/>
    </row>
    <row r="1461" spans="4:4" x14ac:dyDescent="0.3">
      <c r="D1461" s="83"/>
    </row>
    <row r="1462" spans="4:4" x14ac:dyDescent="0.3">
      <c r="D1462" s="83"/>
    </row>
    <row r="1463" spans="4:4" x14ac:dyDescent="0.3">
      <c r="D1463" s="83"/>
    </row>
    <row r="1464" spans="4:4" x14ac:dyDescent="0.3">
      <c r="D1464" s="83"/>
    </row>
    <row r="1465" spans="4:4" x14ac:dyDescent="0.3">
      <c r="D1465" s="83"/>
    </row>
    <row r="1466" spans="4:4" x14ac:dyDescent="0.3">
      <c r="D1466" s="83"/>
    </row>
    <row r="1467" spans="4:4" x14ac:dyDescent="0.3">
      <c r="D1467" s="83"/>
    </row>
    <row r="1468" spans="4:4" x14ac:dyDescent="0.3">
      <c r="D1468" s="83"/>
    </row>
    <row r="1469" spans="4:4" x14ac:dyDescent="0.3">
      <c r="D1469" s="83"/>
    </row>
    <row r="1470" spans="4:4" x14ac:dyDescent="0.3">
      <c r="D1470" s="83"/>
    </row>
    <row r="1471" spans="4:4" x14ac:dyDescent="0.3">
      <c r="D1471" s="83"/>
    </row>
    <row r="1472" spans="4:4" x14ac:dyDescent="0.3">
      <c r="D1472" s="83"/>
    </row>
    <row r="1473" spans="4:4" x14ac:dyDescent="0.3">
      <c r="D1473" s="83"/>
    </row>
    <row r="1474" spans="4:4" x14ac:dyDescent="0.3">
      <c r="D1474" s="83"/>
    </row>
    <row r="1475" spans="4:4" x14ac:dyDescent="0.3">
      <c r="D1475" s="83"/>
    </row>
    <row r="1476" spans="4:4" x14ac:dyDescent="0.3">
      <c r="D1476" s="83"/>
    </row>
    <row r="1477" spans="4:4" x14ac:dyDescent="0.3">
      <c r="D1477" s="83"/>
    </row>
    <row r="1478" spans="4:4" x14ac:dyDescent="0.3">
      <c r="D1478" s="83"/>
    </row>
    <row r="1479" spans="4:4" x14ac:dyDescent="0.3">
      <c r="D1479" s="83"/>
    </row>
    <row r="1480" spans="4:4" x14ac:dyDescent="0.3">
      <c r="D1480" s="83"/>
    </row>
    <row r="1481" spans="4:4" x14ac:dyDescent="0.3">
      <c r="D1481" s="83"/>
    </row>
    <row r="1482" spans="4:4" x14ac:dyDescent="0.3">
      <c r="D1482" s="83"/>
    </row>
    <row r="1483" spans="4:4" x14ac:dyDescent="0.3">
      <c r="D1483" s="83"/>
    </row>
    <row r="1484" spans="4:4" x14ac:dyDescent="0.3">
      <c r="D1484" s="83"/>
    </row>
    <row r="1485" spans="4:4" x14ac:dyDescent="0.3">
      <c r="D1485" s="83"/>
    </row>
    <row r="1486" spans="4:4" x14ac:dyDescent="0.3">
      <c r="D1486" s="83"/>
    </row>
    <row r="1487" spans="4:4" x14ac:dyDescent="0.3">
      <c r="D1487" s="83"/>
    </row>
    <row r="1488" spans="4:4" x14ac:dyDescent="0.3">
      <c r="D1488" s="83"/>
    </row>
    <row r="1489" spans="4:4" x14ac:dyDescent="0.3">
      <c r="D1489" s="83"/>
    </row>
    <row r="1490" spans="4:4" x14ac:dyDescent="0.3">
      <c r="D1490" s="83"/>
    </row>
    <row r="1491" spans="4:4" x14ac:dyDescent="0.3">
      <c r="D1491" s="83"/>
    </row>
    <row r="1492" spans="4:4" x14ac:dyDescent="0.3">
      <c r="D1492" s="83"/>
    </row>
    <row r="1493" spans="4:4" x14ac:dyDescent="0.3">
      <c r="D1493" s="83"/>
    </row>
    <row r="1494" spans="4:4" x14ac:dyDescent="0.3">
      <c r="D1494" s="83"/>
    </row>
    <row r="1495" spans="4:4" x14ac:dyDescent="0.3">
      <c r="D1495" s="83"/>
    </row>
    <row r="1496" spans="4:4" x14ac:dyDescent="0.3">
      <c r="D1496" s="83"/>
    </row>
    <row r="1497" spans="4:4" x14ac:dyDescent="0.3">
      <c r="D1497" s="83"/>
    </row>
    <row r="1498" spans="4:4" x14ac:dyDescent="0.3">
      <c r="D1498" s="83"/>
    </row>
    <row r="1499" spans="4:4" x14ac:dyDescent="0.3">
      <c r="D1499" s="83"/>
    </row>
    <row r="1500" spans="4:4" x14ac:dyDescent="0.3">
      <c r="D1500" s="83"/>
    </row>
    <row r="1501" spans="4:4" x14ac:dyDescent="0.3">
      <c r="D1501" s="83"/>
    </row>
    <row r="1502" spans="4:4" x14ac:dyDescent="0.3">
      <c r="D1502" s="83"/>
    </row>
    <row r="1503" spans="4:4" x14ac:dyDescent="0.3">
      <c r="D1503" s="83"/>
    </row>
    <row r="1504" spans="4:4" x14ac:dyDescent="0.3">
      <c r="D1504" s="83"/>
    </row>
    <row r="1505" spans="4:4" x14ac:dyDescent="0.3">
      <c r="D1505" s="83"/>
    </row>
    <row r="1506" spans="4:4" x14ac:dyDescent="0.3">
      <c r="D1506" s="83"/>
    </row>
    <row r="1507" spans="4:4" x14ac:dyDescent="0.3">
      <c r="D1507" s="83"/>
    </row>
    <row r="1508" spans="4:4" x14ac:dyDescent="0.3">
      <c r="D1508" s="83"/>
    </row>
    <row r="1509" spans="4:4" x14ac:dyDescent="0.3">
      <c r="D1509" s="83"/>
    </row>
    <row r="1510" spans="4:4" x14ac:dyDescent="0.3">
      <c r="D1510" s="83"/>
    </row>
    <row r="1511" spans="4:4" x14ac:dyDescent="0.3">
      <c r="D1511" s="83"/>
    </row>
    <row r="1512" spans="4:4" x14ac:dyDescent="0.3">
      <c r="D1512" s="83"/>
    </row>
    <row r="1513" spans="4:4" x14ac:dyDescent="0.3">
      <c r="D1513" s="83"/>
    </row>
    <row r="1514" spans="4:4" x14ac:dyDescent="0.3">
      <c r="D1514" s="83"/>
    </row>
    <row r="1515" spans="4:4" x14ac:dyDescent="0.3">
      <c r="D1515" s="83"/>
    </row>
    <row r="1516" spans="4:4" x14ac:dyDescent="0.3">
      <c r="D1516" s="83"/>
    </row>
    <row r="1517" spans="4:4" x14ac:dyDescent="0.3">
      <c r="D1517" s="83"/>
    </row>
    <row r="1518" spans="4:4" x14ac:dyDescent="0.3">
      <c r="D1518" s="83"/>
    </row>
    <row r="1519" spans="4:4" x14ac:dyDescent="0.3">
      <c r="D1519" s="83"/>
    </row>
    <row r="1520" spans="4:4" x14ac:dyDescent="0.3">
      <c r="D1520" s="83"/>
    </row>
    <row r="1521" spans="4:4" x14ac:dyDescent="0.3">
      <c r="D1521" s="83"/>
    </row>
    <row r="1522" spans="4:4" x14ac:dyDescent="0.3">
      <c r="D1522" s="83"/>
    </row>
    <row r="1523" spans="4:4" x14ac:dyDescent="0.3">
      <c r="D1523" s="83"/>
    </row>
    <row r="1524" spans="4:4" x14ac:dyDescent="0.3">
      <c r="D1524" s="83"/>
    </row>
    <row r="1525" spans="4:4" x14ac:dyDescent="0.3">
      <c r="D1525" s="83"/>
    </row>
    <row r="1526" spans="4:4" x14ac:dyDescent="0.3">
      <c r="D1526" s="83"/>
    </row>
    <row r="1527" spans="4:4" x14ac:dyDescent="0.3">
      <c r="D1527" s="83"/>
    </row>
    <row r="1528" spans="4:4" x14ac:dyDescent="0.3">
      <c r="D1528" s="83"/>
    </row>
    <row r="1529" spans="4:4" x14ac:dyDescent="0.3">
      <c r="D1529" s="83"/>
    </row>
    <row r="1530" spans="4:4" x14ac:dyDescent="0.3">
      <c r="D1530" s="83"/>
    </row>
    <row r="1531" spans="4:4" x14ac:dyDescent="0.3">
      <c r="D1531" s="83"/>
    </row>
    <row r="1532" spans="4:4" x14ac:dyDescent="0.3">
      <c r="D1532" s="83"/>
    </row>
    <row r="1533" spans="4:4" x14ac:dyDescent="0.3">
      <c r="D1533" s="83"/>
    </row>
    <row r="1534" spans="4:4" x14ac:dyDescent="0.3">
      <c r="D1534" s="83"/>
    </row>
    <row r="1535" spans="4:4" x14ac:dyDescent="0.3">
      <c r="D1535" s="83"/>
    </row>
    <row r="1536" spans="4:4" x14ac:dyDescent="0.3">
      <c r="D1536" s="83"/>
    </row>
    <row r="1537" spans="4:4" x14ac:dyDescent="0.3">
      <c r="D1537" s="83"/>
    </row>
    <row r="1538" spans="4:4" x14ac:dyDescent="0.3">
      <c r="D1538" s="83"/>
    </row>
    <row r="1539" spans="4:4" x14ac:dyDescent="0.3">
      <c r="D1539" s="83"/>
    </row>
    <row r="1540" spans="4:4" x14ac:dyDescent="0.3">
      <c r="D1540" s="83"/>
    </row>
    <row r="1541" spans="4:4" x14ac:dyDescent="0.3">
      <c r="D1541" s="83"/>
    </row>
    <row r="1542" spans="4:4" x14ac:dyDescent="0.3">
      <c r="D1542" s="83"/>
    </row>
    <row r="1543" spans="4:4" x14ac:dyDescent="0.3">
      <c r="D1543" s="83"/>
    </row>
    <row r="1544" spans="4:4" x14ac:dyDescent="0.3">
      <c r="D1544" s="83"/>
    </row>
    <row r="1545" spans="4:4" x14ac:dyDescent="0.3">
      <c r="D1545" s="83"/>
    </row>
    <row r="1546" spans="4:4" x14ac:dyDescent="0.3">
      <c r="D1546" s="83"/>
    </row>
    <row r="1547" spans="4:4" x14ac:dyDescent="0.3">
      <c r="D1547" s="83"/>
    </row>
    <row r="1548" spans="4:4" x14ac:dyDescent="0.3">
      <c r="D1548" s="83"/>
    </row>
    <row r="1549" spans="4:4" x14ac:dyDescent="0.3">
      <c r="D1549" s="83"/>
    </row>
    <row r="1550" spans="4:4" x14ac:dyDescent="0.3">
      <c r="D1550" s="83"/>
    </row>
    <row r="1551" spans="4:4" x14ac:dyDescent="0.3">
      <c r="D1551" s="83"/>
    </row>
    <row r="1552" spans="4:4" x14ac:dyDescent="0.3">
      <c r="D1552" s="83"/>
    </row>
    <row r="1553" spans="4:4" x14ac:dyDescent="0.3">
      <c r="D1553" s="83"/>
    </row>
    <row r="1554" spans="4:4" x14ac:dyDescent="0.3">
      <c r="D1554" s="83"/>
    </row>
    <row r="1555" spans="4:4" x14ac:dyDescent="0.3">
      <c r="D1555" s="83"/>
    </row>
    <row r="1556" spans="4:4" x14ac:dyDescent="0.3">
      <c r="D1556" s="83"/>
    </row>
    <row r="1557" spans="4:4" x14ac:dyDescent="0.3">
      <c r="D1557" s="83"/>
    </row>
    <row r="1558" spans="4:4" x14ac:dyDescent="0.3">
      <c r="D1558" s="83"/>
    </row>
    <row r="1559" spans="4:4" x14ac:dyDescent="0.3">
      <c r="D1559" s="83"/>
    </row>
    <row r="1560" spans="4:4" x14ac:dyDescent="0.3">
      <c r="D1560" s="83"/>
    </row>
    <row r="1561" spans="4:4" x14ac:dyDescent="0.3">
      <c r="D1561" s="83"/>
    </row>
    <row r="1562" spans="4:4" x14ac:dyDescent="0.3">
      <c r="D1562" s="83"/>
    </row>
    <row r="1563" spans="4:4" x14ac:dyDescent="0.3">
      <c r="D1563" s="83"/>
    </row>
    <row r="1564" spans="4:4" x14ac:dyDescent="0.3">
      <c r="D1564" s="83"/>
    </row>
    <row r="1565" spans="4:4" x14ac:dyDescent="0.3">
      <c r="D1565" s="83"/>
    </row>
    <row r="1566" spans="4:4" x14ac:dyDescent="0.3">
      <c r="D1566" s="83"/>
    </row>
    <row r="1567" spans="4:4" x14ac:dyDescent="0.3">
      <c r="D1567" s="83"/>
    </row>
    <row r="1568" spans="4:4" x14ac:dyDescent="0.3">
      <c r="D1568" s="83"/>
    </row>
    <row r="1569" spans="4:4" x14ac:dyDescent="0.3">
      <c r="D1569" s="83"/>
    </row>
    <row r="1570" spans="4:4" x14ac:dyDescent="0.3">
      <c r="D1570" s="83"/>
    </row>
    <row r="1571" spans="4:4" x14ac:dyDescent="0.3">
      <c r="D1571" s="83"/>
    </row>
    <row r="1572" spans="4:4" x14ac:dyDescent="0.3">
      <c r="D1572" s="83"/>
    </row>
    <row r="1573" spans="4:4" x14ac:dyDescent="0.3">
      <c r="D1573" s="83"/>
    </row>
    <row r="1574" spans="4:4" x14ac:dyDescent="0.3">
      <c r="D1574" s="83"/>
    </row>
    <row r="1575" spans="4:4" x14ac:dyDescent="0.3">
      <c r="D1575" s="83"/>
    </row>
    <row r="1576" spans="4:4" x14ac:dyDescent="0.3">
      <c r="D1576" s="83"/>
    </row>
    <row r="1577" spans="4:4" x14ac:dyDescent="0.3">
      <c r="D1577" s="83"/>
    </row>
    <row r="1578" spans="4:4" x14ac:dyDescent="0.3">
      <c r="D1578" s="83"/>
    </row>
    <row r="1579" spans="4:4" x14ac:dyDescent="0.3">
      <c r="D1579" s="83"/>
    </row>
    <row r="1580" spans="4:4" x14ac:dyDescent="0.3">
      <c r="D1580" s="83"/>
    </row>
    <row r="1581" spans="4:4" x14ac:dyDescent="0.3">
      <c r="D1581" s="83"/>
    </row>
    <row r="1582" spans="4:4" x14ac:dyDescent="0.3">
      <c r="D1582" s="83"/>
    </row>
    <row r="1583" spans="4:4" x14ac:dyDescent="0.3">
      <c r="D1583" s="83"/>
    </row>
    <row r="1584" spans="4:4" x14ac:dyDescent="0.3">
      <c r="D1584" s="83"/>
    </row>
    <row r="1585" spans="4:4" x14ac:dyDescent="0.3">
      <c r="D1585" s="83"/>
    </row>
    <row r="1586" spans="4:4" x14ac:dyDescent="0.3">
      <c r="D1586" s="83"/>
    </row>
    <row r="1587" spans="4:4" x14ac:dyDescent="0.3">
      <c r="D1587" s="83"/>
    </row>
    <row r="1588" spans="4:4" x14ac:dyDescent="0.3">
      <c r="D1588" s="83"/>
    </row>
    <row r="1589" spans="4:4" x14ac:dyDescent="0.3">
      <c r="D1589" s="83"/>
    </row>
    <row r="1590" spans="4:4" x14ac:dyDescent="0.3">
      <c r="D1590" s="83"/>
    </row>
    <row r="1591" spans="4:4" x14ac:dyDescent="0.3">
      <c r="D1591" s="83"/>
    </row>
    <row r="1592" spans="4:4" x14ac:dyDescent="0.3">
      <c r="D1592" s="83"/>
    </row>
    <row r="1593" spans="4:4" x14ac:dyDescent="0.3">
      <c r="D1593" s="83"/>
    </row>
    <row r="1594" spans="4:4" x14ac:dyDescent="0.3">
      <c r="D1594" s="83"/>
    </row>
    <row r="1595" spans="4:4" x14ac:dyDescent="0.3">
      <c r="D1595" s="83"/>
    </row>
    <row r="1596" spans="4:4" x14ac:dyDescent="0.3">
      <c r="D1596" s="83"/>
    </row>
    <row r="1597" spans="4:4" x14ac:dyDescent="0.3">
      <c r="D1597" s="83"/>
    </row>
    <row r="1598" spans="4:4" x14ac:dyDescent="0.3">
      <c r="D1598" s="83"/>
    </row>
    <row r="1599" spans="4:4" x14ac:dyDescent="0.3">
      <c r="D1599" s="83"/>
    </row>
    <row r="1600" spans="4:4" x14ac:dyDescent="0.3">
      <c r="D1600" s="83"/>
    </row>
    <row r="1601" spans="4:4" x14ac:dyDescent="0.3">
      <c r="D1601" s="83"/>
    </row>
    <row r="1602" spans="4:4" x14ac:dyDescent="0.3">
      <c r="D1602" s="83"/>
    </row>
    <row r="1603" spans="4:4" x14ac:dyDescent="0.3">
      <c r="D1603" s="83"/>
    </row>
    <row r="1604" spans="4:4" x14ac:dyDescent="0.3">
      <c r="D1604" s="83"/>
    </row>
    <row r="1605" spans="4:4" x14ac:dyDescent="0.3">
      <c r="D1605" s="83"/>
    </row>
    <row r="1606" spans="4:4" x14ac:dyDescent="0.3">
      <c r="D1606" s="83"/>
    </row>
    <row r="1607" spans="4:4" x14ac:dyDescent="0.3">
      <c r="D1607" s="83"/>
    </row>
    <row r="1608" spans="4:4" x14ac:dyDescent="0.3">
      <c r="D1608" s="83"/>
    </row>
    <row r="1609" spans="4:4" x14ac:dyDescent="0.3">
      <c r="D1609" s="83"/>
    </row>
    <row r="1610" spans="4:4" x14ac:dyDescent="0.3">
      <c r="D1610" s="83"/>
    </row>
    <row r="1611" spans="4:4" x14ac:dyDescent="0.3">
      <c r="D1611" s="83"/>
    </row>
    <row r="1612" spans="4:4" x14ac:dyDescent="0.3">
      <c r="D1612" s="83"/>
    </row>
    <row r="1613" spans="4:4" x14ac:dyDescent="0.3">
      <c r="D1613" s="83"/>
    </row>
    <row r="1614" spans="4:4" x14ac:dyDescent="0.3">
      <c r="D1614" s="83"/>
    </row>
    <row r="1615" spans="4:4" x14ac:dyDescent="0.3">
      <c r="D1615" s="83"/>
    </row>
    <row r="1616" spans="4:4" x14ac:dyDescent="0.3">
      <c r="D1616" s="83"/>
    </row>
    <row r="1617" spans="4:4" x14ac:dyDescent="0.3">
      <c r="D1617" s="83"/>
    </row>
    <row r="1618" spans="4:4" x14ac:dyDescent="0.3">
      <c r="D1618" s="83"/>
    </row>
    <row r="1619" spans="4:4" x14ac:dyDescent="0.3">
      <c r="D1619" s="83"/>
    </row>
    <row r="1620" spans="4:4" x14ac:dyDescent="0.3">
      <c r="D1620" s="83"/>
    </row>
    <row r="1621" spans="4:4" x14ac:dyDescent="0.3">
      <c r="D1621" s="83"/>
    </row>
    <row r="1622" spans="4:4" x14ac:dyDescent="0.3">
      <c r="D1622" s="83"/>
    </row>
    <row r="1623" spans="4:4" x14ac:dyDescent="0.3">
      <c r="D1623" s="83"/>
    </row>
    <row r="1624" spans="4:4" x14ac:dyDescent="0.3">
      <c r="D1624" s="83"/>
    </row>
    <row r="1625" spans="4:4" x14ac:dyDescent="0.3">
      <c r="D1625" s="83"/>
    </row>
    <row r="1626" spans="4:4" x14ac:dyDescent="0.3">
      <c r="D1626" s="83"/>
    </row>
    <row r="1627" spans="4:4" x14ac:dyDescent="0.3">
      <c r="D1627" s="83"/>
    </row>
    <row r="1628" spans="4:4" x14ac:dyDescent="0.3">
      <c r="D1628" s="83"/>
    </row>
    <row r="1629" spans="4:4" x14ac:dyDescent="0.3">
      <c r="D1629" s="83"/>
    </row>
    <row r="1630" spans="4:4" x14ac:dyDescent="0.3">
      <c r="D1630" s="83"/>
    </row>
    <row r="1631" spans="4:4" x14ac:dyDescent="0.3">
      <c r="D1631" s="83"/>
    </row>
    <row r="1632" spans="4:4" x14ac:dyDescent="0.3">
      <c r="D1632" s="83"/>
    </row>
    <row r="1633" spans="4:4" x14ac:dyDescent="0.3">
      <c r="D1633" s="83"/>
    </row>
    <row r="1634" spans="4:4" x14ac:dyDescent="0.3">
      <c r="D1634" s="83"/>
    </row>
    <row r="1635" spans="4:4" x14ac:dyDescent="0.3">
      <c r="D1635" s="83"/>
    </row>
    <row r="1636" spans="4:4" x14ac:dyDescent="0.3">
      <c r="D1636" s="83"/>
    </row>
    <row r="1637" spans="4:4" x14ac:dyDescent="0.3">
      <c r="D1637" s="83"/>
    </row>
    <row r="1638" spans="4:4" x14ac:dyDescent="0.3">
      <c r="D1638" s="83"/>
    </row>
    <row r="1639" spans="4:4" x14ac:dyDescent="0.3">
      <c r="D1639" s="83"/>
    </row>
    <row r="1640" spans="4:4" x14ac:dyDescent="0.3">
      <c r="D1640" s="83"/>
    </row>
    <row r="1641" spans="4:4" x14ac:dyDescent="0.3">
      <c r="D1641" s="83"/>
    </row>
    <row r="1642" spans="4:4" x14ac:dyDescent="0.3">
      <c r="D1642" s="83"/>
    </row>
    <row r="1643" spans="4:4" x14ac:dyDescent="0.3">
      <c r="D1643" s="83"/>
    </row>
    <row r="1644" spans="4:4" x14ac:dyDescent="0.3">
      <c r="D1644" s="83"/>
    </row>
    <row r="1645" spans="4:4" x14ac:dyDescent="0.3">
      <c r="D1645" s="83"/>
    </row>
    <row r="1646" spans="4:4" x14ac:dyDescent="0.3">
      <c r="D1646" s="83"/>
    </row>
    <row r="1647" spans="4:4" x14ac:dyDescent="0.3">
      <c r="D1647" s="83"/>
    </row>
    <row r="1648" spans="4:4" x14ac:dyDescent="0.3">
      <c r="D1648" s="83"/>
    </row>
    <row r="1649" spans="4:4" x14ac:dyDescent="0.3">
      <c r="D1649" s="83"/>
    </row>
    <row r="1650" spans="4:4" x14ac:dyDescent="0.3">
      <c r="D1650" s="83"/>
    </row>
    <row r="1651" spans="4:4" x14ac:dyDescent="0.3">
      <c r="D1651" s="83"/>
    </row>
    <row r="1652" spans="4:4" x14ac:dyDescent="0.3">
      <c r="D1652" s="83"/>
    </row>
    <row r="1653" spans="4:4" x14ac:dyDescent="0.3">
      <c r="D1653" s="83"/>
    </row>
    <row r="1654" spans="4:4" x14ac:dyDescent="0.3">
      <c r="D1654" s="83"/>
    </row>
    <row r="1655" spans="4:4" x14ac:dyDescent="0.3">
      <c r="D1655" s="83"/>
    </row>
    <row r="1656" spans="4:4" x14ac:dyDescent="0.3">
      <c r="D1656" s="83"/>
    </row>
    <row r="1657" spans="4:4" x14ac:dyDescent="0.3">
      <c r="D1657" s="83"/>
    </row>
    <row r="1658" spans="4:4" x14ac:dyDescent="0.3">
      <c r="D1658" s="83"/>
    </row>
    <row r="1659" spans="4:4" x14ac:dyDescent="0.3">
      <c r="D1659" s="83"/>
    </row>
    <row r="1660" spans="4:4" x14ac:dyDescent="0.3">
      <c r="D1660" s="83"/>
    </row>
    <row r="1661" spans="4:4" x14ac:dyDescent="0.3">
      <c r="D1661" s="83"/>
    </row>
    <row r="1662" spans="4:4" x14ac:dyDescent="0.3">
      <c r="D1662" s="83"/>
    </row>
    <row r="1663" spans="4:4" x14ac:dyDescent="0.3">
      <c r="D1663" s="83"/>
    </row>
    <row r="1664" spans="4:4" x14ac:dyDescent="0.3">
      <c r="D1664" s="83"/>
    </row>
    <row r="1665" spans="4:4" x14ac:dyDescent="0.3">
      <c r="D1665" s="83"/>
    </row>
    <row r="1666" spans="4:4" x14ac:dyDescent="0.3">
      <c r="D1666" s="83"/>
    </row>
    <row r="1667" spans="4:4" x14ac:dyDescent="0.3">
      <c r="D1667" s="83"/>
    </row>
    <row r="1668" spans="4:4" x14ac:dyDescent="0.3">
      <c r="D1668" s="83"/>
    </row>
    <row r="1669" spans="4:4" x14ac:dyDescent="0.3">
      <c r="D1669" s="83"/>
    </row>
    <row r="1670" spans="4:4" x14ac:dyDescent="0.3">
      <c r="D1670" s="83"/>
    </row>
    <row r="1671" spans="4:4" x14ac:dyDescent="0.3">
      <c r="D1671" s="83"/>
    </row>
    <row r="1672" spans="4:4" x14ac:dyDescent="0.3">
      <c r="D1672" s="83"/>
    </row>
    <row r="1673" spans="4:4" x14ac:dyDescent="0.3">
      <c r="D1673" s="83"/>
    </row>
    <row r="1674" spans="4:4" x14ac:dyDescent="0.3">
      <c r="D1674" s="83"/>
    </row>
    <row r="1675" spans="4:4" x14ac:dyDescent="0.3">
      <c r="D1675" s="83"/>
    </row>
    <row r="1676" spans="4:4" x14ac:dyDescent="0.3">
      <c r="D1676" s="83"/>
    </row>
    <row r="1677" spans="4:4" x14ac:dyDescent="0.3">
      <c r="D1677" s="83"/>
    </row>
    <row r="1678" spans="4:4" x14ac:dyDescent="0.3">
      <c r="D1678" s="83"/>
    </row>
    <row r="1679" spans="4:4" x14ac:dyDescent="0.3">
      <c r="D1679" s="83"/>
    </row>
    <row r="1680" spans="4:4" x14ac:dyDescent="0.3">
      <c r="D1680" s="83"/>
    </row>
    <row r="1681" spans="4:4" x14ac:dyDescent="0.3">
      <c r="D1681" s="83"/>
    </row>
    <row r="1682" spans="4:4" x14ac:dyDescent="0.3">
      <c r="D1682" s="83"/>
    </row>
    <row r="1683" spans="4:4" x14ac:dyDescent="0.3">
      <c r="D1683" s="83"/>
    </row>
    <row r="1684" spans="4:4" x14ac:dyDescent="0.3">
      <c r="D1684" s="83"/>
    </row>
    <row r="1685" spans="4:4" x14ac:dyDescent="0.3">
      <c r="D1685" s="83"/>
    </row>
    <row r="1686" spans="4:4" x14ac:dyDescent="0.3">
      <c r="D1686" s="83"/>
    </row>
    <row r="1687" spans="4:4" x14ac:dyDescent="0.3">
      <c r="D1687" s="83"/>
    </row>
    <row r="1688" spans="4:4" x14ac:dyDescent="0.3">
      <c r="D1688" s="83"/>
    </row>
    <row r="1689" spans="4:4" x14ac:dyDescent="0.3">
      <c r="D1689" s="83"/>
    </row>
    <row r="1690" spans="4:4" x14ac:dyDescent="0.3">
      <c r="D1690" s="83"/>
    </row>
    <row r="1691" spans="4:4" x14ac:dyDescent="0.3">
      <c r="D1691" s="83"/>
    </row>
    <row r="1692" spans="4:4" x14ac:dyDescent="0.3">
      <c r="D1692" s="83"/>
    </row>
    <row r="1693" spans="4:4" x14ac:dyDescent="0.3">
      <c r="D1693" s="83"/>
    </row>
    <row r="1694" spans="4:4" x14ac:dyDescent="0.3">
      <c r="D1694" s="83"/>
    </row>
    <row r="1695" spans="4:4" x14ac:dyDescent="0.3">
      <c r="D1695" s="83"/>
    </row>
    <row r="1696" spans="4:4" x14ac:dyDescent="0.3">
      <c r="D1696" s="83"/>
    </row>
    <row r="1697" spans="4:4" x14ac:dyDescent="0.3">
      <c r="D1697" s="83"/>
    </row>
    <row r="1698" spans="4:4" x14ac:dyDescent="0.3">
      <c r="D1698" s="83"/>
    </row>
    <row r="1699" spans="4:4" x14ac:dyDescent="0.3">
      <c r="D1699" s="83"/>
    </row>
    <row r="1700" spans="4:4" x14ac:dyDescent="0.3">
      <c r="D1700" s="83"/>
    </row>
    <row r="1701" spans="4:4" x14ac:dyDescent="0.3">
      <c r="D1701" s="83"/>
    </row>
    <row r="1702" spans="4:4" x14ac:dyDescent="0.3">
      <c r="D1702" s="83"/>
    </row>
    <row r="1703" spans="4:4" x14ac:dyDescent="0.3">
      <c r="D1703" s="83"/>
    </row>
    <row r="1704" spans="4:4" x14ac:dyDescent="0.3">
      <c r="D1704" s="83"/>
    </row>
    <row r="1705" spans="4:4" x14ac:dyDescent="0.3">
      <c r="D1705" s="83"/>
    </row>
    <row r="1706" spans="4:4" x14ac:dyDescent="0.3">
      <c r="D1706" s="83"/>
    </row>
    <row r="1707" spans="4:4" x14ac:dyDescent="0.3">
      <c r="D1707" s="83"/>
    </row>
    <row r="1708" spans="4:4" x14ac:dyDescent="0.3">
      <c r="D1708" s="83"/>
    </row>
    <row r="1709" spans="4:4" x14ac:dyDescent="0.3">
      <c r="D1709" s="83"/>
    </row>
    <row r="1710" spans="4:4" x14ac:dyDescent="0.3">
      <c r="D1710" s="83"/>
    </row>
    <row r="1711" spans="4:4" x14ac:dyDescent="0.3">
      <c r="D1711" s="83"/>
    </row>
    <row r="1712" spans="4:4" x14ac:dyDescent="0.3">
      <c r="D1712" s="83"/>
    </row>
    <row r="1713" spans="4:4" x14ac:dyDescent="0.3">
      <c r="D1713" s="83"/>
    </row>
    <row r="1714" spans="4:4" x14ac:dyDescent="0.3">
      <c r="D1714" s="83"/>
    </row>
    <row r="1715" spans="4:4" x14ac:dyDescent="0.3">
      <c r="D1715" s="83"/>
    </row>
    <row r="1716" spans="4:4" x14ac:dyDescent="0.3">
      <c r="D1716" s="83"/>
    </row>
    <row r="1717" spans="4:4" x14ac:dyDescent="0.3">
      <c r="D1717" s="83"/>
    </row>
    <row r="1718" spans="4:4" x14ac:dyDescent="0.3">
      <c r="D1718" s="83"/>
    </row>
    <row r="1719" spans="4:4" x14ac:dyDescent="0.3">
      <c r="D1719" s="83"/>
    </row>
    <row r="1720" spans="4:4" x14ac:dyDescent="0.3">
      <c r="D1720" s="83"/>
    </row>
    <row r="1721" spans="4:4" x14ac:dyDescent="0.3">
      <c r="D1721" s="83"/>
    </row>
    <row r="1722" spans="4:4" x14ac:dyDescent="0.3">
      <c r="D1722" s="83"/>
    </row>
    <row r="1723" spans="4:4" x14ac:dyDescent="0.3">
      <c r="D1723" s="83"/>
    </row>
    <row r="1724" spans="4:4" x14ac:dyDescent="0.3">
      <c r="D1724" s="83"/>
    </row>
    <row r="1725" spans="4:4" x14ac:dyDescent="0.3">
      <c r="D1725" s="83"/>
    </row>
    <row r="1726" spans="4:4" x14ac:dyDescent="0.3">
      <c r="D1726" s="83"/>
    </row>
    <row r="1727" spans="4:4" x14ac:dyDescent="0.3">
      <c r="D1727" s="83"/>
    </row>
    <row r="1728" spans="4:4" x14ac:dyDescent="0.3">
      <c r="D1728" s="83"/>
    </row>
    <row r="1729" spans="4:4" x14ac:dyDescent="0.3">
      <c r="D1729" s="83"/>
    </row>
    <row r="1730" spans="4:4" x14ac:dyDescent="0.3">
      <c r="D1730" s="83"/>
    </row>
    <row r="1731" spans="4:4" x14ac:dyDescent="0.3">
      <c r="D1731" s="83"/>
    </row>
    <row r="1732" spans="4:4" x14ac:dyDescent="0.3">
      <c r="D1732" s="83"/>
    </row>
    <row r="1733" spans="4:4" x14ac:dyDescent="0.3">
      <c r="D1733" s="83"/>
    </row>
    <row r="1734" spans="4:4" x14ac:dyDescent="0.3">
      <c r="D1734" s="83"/>
    </row>
    <row r="1735" spans="4:4" x14ac:dyDescent="0.3">
      <c r="D1735" s="83"/>
    </row>
    <row r="1736" spans="4:4" x14ac:dyDescent="0.3">
      <c r="D1736" s="83"/>
    </row>
    <row r="1737" spans="4:4" x14ac:dyDescent="0.3">
      <c r="D1737" s="83"/>
    </row>
    <row r="1738" spans="4:4" x14ac:dyDescent="0.3">
      <c r="D1738" s="83"/>
    </row>
    <row r="1739" spans="4:4" x14ac:dyDescent="0.3">
      <c r="D1739" s="83"/>
    </row>
    <row r="1740" spans="4:4" x14ac:dyDescent="0.3">
      <c r="D1740" s="83"/>
    </row>
    <row r="1741" spans="4:4" x14ac:dyDescent="0.3">
      <c r="D1741" s="83"/>
    </row>
    <row r="1742" spans="4:4" x14ac:dyDescent="0.3">
      <c r="D1742" s="83"/>
    </row>
    <row r="1743" spans="4:4" x14ac:dyDescent="0.3">
      <c r="D1743" s="83"/>
    </row>
    <row r="1744" spans="4:4" x14ac:dyDescent="0.3">
      <c r="D1744" s="83"/>
    </row>
    <row r="1745" spans="4:4" x14ac:dyDescent="0.3">
      <c r="D1745" s="83"/>
    </row>
    <row r="1746" spans="4:4" x14ac:dyDescent="0.3">
      <c r="D1746" s="83"/>
    </row>
    <row r="1747" spans="4:4" x14ac:dyDescent="0.3">
      <c r="D1747" s="83"/>
    </row>
    <row r="1748" spans="4:4" x14ac:dyDescent="0.3">
      <c r="D1748" s="83"/>
    </row>
    <row r="1749" spans="4:4" x14ac:dyDescent="0.3">
      <c r="D1749" s="83"/>
    </row>
    <row r="1750" spans="4:4" x14ac:dyDescent="0.3">
      <c r="D1750" s="83"/>
    </row>
    <row r="1751" spans="4:4" x14ac:dyDescent="0.3">
      <c r="D1751" s="83"/>
    </row>
    <row r="1752" spans="4:4" x14ac:dyDescent="0.3">
      <c r="D1752" s="83"/>
    </row>
    <row r="1753" spans="4:4" x14ac:dyDescent="0.3">
      <c r="D1753" s="83"/>
    </row>
    <row r="1754" spans="4:4" x14ac:dyDescent="0.3">
      <c r="D1754" s="83"/>
    </row>
    <row r="1755" spans="4:4" x14ac:dyDescent="0.3">
      <c r="D1755" s="83"/>
    </row>
    <row r="1756" spans="4:4" x14ac:dyDescent="0.3">
      <c r="D1756" s="83"/>
    </row>
    <row r="1757" spans="4:4" x14ac:dyDescent="0.3">
      <c r="D1757" s="83"/>
    </row>
    <row r="1758" spans="4:4" x14ac:dyDescent="0.3">
      <c r="D1758" s="83"/>
    </row>
    <row r="1759" spans="4:4" x14ac:dyDescent="0.3">
      <c r="D1759" s="83"/>
    </row>
    <row r="1760" spans="4:4" x14ac:dyDescent="0.3">
      <c r="D1760" s="83"/>
    </row>
    <row r="1761" spans="4:4" x14ac:dyDescent="0.3">
      <c r="D1761" s="83"/>
    </row>
    <row r="1762" spans="4:4" x14ac:dyDescent="0.3">
      <c r="D1762" s="83"/>
    </row>
    <row r="1763" spans="4:4" x14ac:dyDescent="0.3">
      <c r="D1763" s="83"/>
    </row>
    <row r="1764" spans="4:4" x14ac:dyDescent="0.3">
      <c r="D1764" s="83"/>
    </row>
    <row r="1765" spans="4:4" x14ac:dyDescent="0.3">
      <c r="D1765" s="83"/>
    </row>
    <row r="1766" spans="4:4" x14ac:dyDescent="0.3">
      <c r="D1766" s="83"/>
    </row>
    <row r="1767" spans="4:4" x14ac:dyDescent="0.3">
      <c r="D1767" s="83"/>
    </row>
    <row r="1768" spans="4:4" x14ac:dyDescent="0.3">
      <c r="D1768" s="83"/>
    </row>
    <row r="1769" spans="4:4" x14ac:dyDescent="0.3">
      <c r="D1769" s="83"/>
    </row>
    <row r="1770" spans="4:4" x14ac:dyDescent="0.3">
      <c r="D1770" s="83"/>
    </row>
    <row r="1771" spans="4:4" x14ac:dyDescent="0.3">
      <c r="D1771" s="83"/>
    </row>
    <row r="1772" spans="4:4" x14ac:dyDescent="0.3">
      <c r="D1772" s="83"/>
    </row>
    <row r="1773" spans="4:4" x14ac:dyDescent="0.3">
      <c r="D1773" s="83"/>
    </row>
    <row r="1774" spans="4:4" x14ac:dyDescent="0.3">
      <c r="D1774" s="83"/>
    </row>
    <row r="1775" spans="4:4" x14ac:dyDescent="0.3">
      <c r="D1775" s="83"/>
    </row>
    <row r="1776" spans="4:4" x14ac:dyDescent="0.3">
      <c r="D1776" s="83"/>
    </row>
    <row r="1777" spans="4:4" x14ac:dyDescent="0.3">
      <c r="D1777" s="83"/>
    </row>
    <row r="1778" spans="4:4" x14ac:dyDescent="0.3">
      <c r="D1778" s="83"/>
    </row>
    <row r="1779" spans="4:4" x14ac:dyDescent="0.3">
      <c r="D1779" s="83"/>
    </row>
    <row r="1780" spans="4:4" x14ac:dyDescent="0.3">
      <c r="D1780" s="83"/>
    </row>
    <row r="1781" spans="4:4" x14ac:dyDescent="0.3">
      <c r="D1781" s="83"/>
    </row>
    <row r="1782" spans="4:4" x14ac:dyDescent="0.3">
      <c r="D1782" s="83"/>
    </row>
    <row r="1783" spans="4:4" x14ac:dyDescent="0.3">
      <c r="D1783" s="83"/>
    </row>
    <row r="1784" spans="4:4" x14ac:dyDescent="0.3">
      <c r="D1784" s="83"/>
    </row>
    <row r="1785" spans="4:4" x14ac:dyDescent="0.3">
      <c r="D1785" s="83"/>
    </row>
    <row r="1786" spans="4:4" x14ac:dyDescent="0.3">
      <c r="D1786" s="83"/>
    </row>
    <row r="1787" spans="4:4" x14ac:dyDescent="0.3">
      <c r="D1787" s="83"/>
    </row>
    <row r="1788" spans="4:4" x14ac:dyDescent="0.3">
      <c r="D1788" s="83"/>
    </row>
    <row r="1789" spans="4:4" x14ac:dyDescent="0.3">
      <c r="D1789" s="83"/>
    </row>
    <row r="1790" spans="4:4" x14ac:dyDescent="0.3">
      <c r="D1790" s="83"/>
    </row>
    <row r="1791" spans="4:4" x14ac:dyDescent="0.3">
      <c r="D1791" s="83"/>
    </row>
    <row r="1792" spans="4:4" x14ac:dyDescent="0.3">
      <c r="D1792" s="83"/>
    </row>
    <row r="1793" spans="4:4" x14ac:dyDescent="0.3">
      <c r="D1793" s="83"/>
    </row>
    <row r="1794" spans="4:4" x14ac:dyDescent="0.3">
      <c r="D1794" s="83"/>
    </row>
    <row r="1795" spans="4:4" x14ac:dyDescent="0.3">
      <c r="D1795" s="83"/>
    </row>
    <row r="1796" spans="4:4" x14ac:dyDescent="0.3">
      <c r="D1796" s="83"/>
    </row>
    <row r="1797" spans="4:4" x14ac:dyDescent="0.3">
      <c r="D1797" s="83"/>
    </row>
    <row r="1798" spans="4:4" x14ac:dyDescent="0.3">
      <c r="D1798" s="83"/>
    </row>
    <row r="1799" spans="4:4" x14ac:dyDescent="0.3">
      <c r="D1799" s="83"/>
    </row>
    <row r="1800" spans="4:4" x14ac:dyDescent="0.3">
      <c r="D1800" s="83"/>
    </row>
    <row r="1801" spans="4:4" x14ac:dyDescent="0.3">
      <c r="D1801" s="83"/>
    </row>
    <row r="1802" spans="4:4" x14ac:dyDescent="0.3">
      <c r="D1802" s="83"/>
    </row>
    <row r="1803" spans="4:4" x14ac:dyDescent="0.3">
      <c r="D1803" s="83"/>
    </row>
    <row r="1804" spans="4:4" x14ac:dyDescent="0.3">
      <c r="D1804" s="83"/>
    </row>
    <row r="1805" spans="4:4" x14ac:dyDescent="0.3">
      <c r="D1805" s="83"/>
    </row>
    <row r="1806" spans="4:4" x14ac:dyDescent="0.3">
      <c r="D1806" s="83"/>
    </row>
    <row r="1807" spans="4:4" x14ac:dyDescent="0.3">
      <c r="D1807" s="83"/>
    </row>
    <row r="1808" spans="4:4" x14ac:dyDescent="0.3">
      <c r="D1808" s="83"/>
    </row>
    <row r="1809" spans="4:4" x14ac:dyDescent="0.3">
      <c r="D1809" s="83"/>
    </row>
    <row r="1810" spans="4:4" x14ac:dyDescent="0.3">
      <c r="D1810" s="83"/>
    </row>
    <row r="1811" spans="4:4" x14ac:dyDescent="0.3">
      <c r="D1811" s="83"/>
    </row>
    <row r="1812" spans="4:4" x14ac:dyDescent="0.3">
      <c r="D1812" s="83"/>
    </row>
    <row r="1813" spans="4:4" x14ac:dyDescent="0.3">
      <c r="D1813" s="83"/>
    </row>
    <row r="1814" spans="4:4" x14ac:dyDescent="0.3">
      <c r="D1814" s="83"/>
    </row>
    <row r="1815" spans="4:4" x14ac:dyDescent="0.3">
      <c r="D1815" s="83"/>
    </row>
    <row r="1816" spans="4:4" x14ac:dyDescent="0.3">
      <c r="D1816" s="83"/>
    </row>
    <row r="1817" spans="4:4" x14ac:dyDescent="0.3">
      <c r="D1817" s="83"/>
    </row>
    <row r="1818" spans="4:4" x14ac:dyDescent="0.3">
      <c r="D1818" s="83"/>
    </row>
    <row r="1819" spans="4:4" x14ac:dyDescent="0.3">
      <c r="D1819" s="83"/>
    </row>
    <row r="1820" spans="4:4" x14ac:dyDescent="0.3">
      <c r="D1820" s="83"/>
    </row>
    <row r="1821" spans="4:4" x14ac:dyDescent="0.3">
      <c r="D1821" s="83"/>
    </row>
    <row r="1822" spans="4:4" x14ac:dyDescent="0.3">
      <c r="D1822" s="83"/>
    </row>
    <row r="1823" spans="4:4" x14ac:dyDescent="0.3">
      <c r="D1823" s="83"/>
    </row>
    <row r="1824" spans="4:4" x14ac:dyDescent="0.3">
      <c r="D1824" s="83"/>
    </row>
    <row r="1825" spans="4:4" x14ac:dyDescent="0.3">
      <c r="D1825" s="83"/>
    </row>
    <row r="1826" spans="4:4" x14ac:dyDescent="0.3">
      <c r="D1826" s="83"/>
    </row>
    <row r="1827" spans="4:4" x14ac:dyDescent="0.3">
      <c r="D1827" s="83"/>
    </row>
    <row r="1828" spans="4:4" x14ac:dyDescent="0.3">
      <c r="D1828" s="83"/>
    </row>
    <row r="1829" spans="4:4" x14ac:dyDescent="0.3">
      <c r="D1829" s="83"/>
    </row>
    <row r="1830" spans="4:4" x14ac:dyDescent="0.3">
      <c r="D1830" s="83"/>
    </row>
    <row r="1831" spans="4:4" x14ac:dyDescent="0.3">
      <c r="D1831" s="83"/>
    </row>
    <row r="1832" spans="4:4" x14ac:dyDescent="0.3">
      <c r="D1832" s="83"/>
    </row>
    <row r="1833" spans="4:4" x14ac:dyDescent="0.3">
      <c r="D1833" s="83"/>
    </row>
    <row r="1834" spans="4:4" x14ac:dyDescent="0.3">
      <c r="D1834" s="83"/>
    </row>
    <row r="1835" spans="4:4" x14ac:dyDescent="0.3">
      <c r="D1835" s="83"/>
    </row>
    <row r="1836" spans="4:4" x14ac:dyDescent="0.3">
      <c r="D1836" s="83"/>
    </row>
    <row r="1837" spans="4:4" x14ac:dyDescent="0.3">
      <c r="D1837" s="83"/>
    </row>
    <row r="1838" spans="4:4" x14ac:dyDescent="0.3">
      <c r="D1838" s="83"/>
    </row>
    <row r="1839" spans="4:4" x14ac:dyDescent="0.3">
      <c r="D1839" s="83"/>
    </row>
    <row r="1840" spans="4:4" x14ac:dyDescent="0.3">
      <c r="D1840" s="83"/>
    </row>
    <row r="1841" spans="4:4" x14ac:dyDescent="0.3">
      <c r="D1841" s="83"/>
    </row>
    <row r="1842" spans="4:4" x14ac:dyDescent="0.3">
      <c r="D1842" s="83"/>
    </row>
    <row r="1843" spans="4:4" x14ac:dyDescent="0.3">
      <c r="D1843" s="83"/>
    </row>
    <row r="1844" spans="4:4" x14ac:dyDescent="0.3">
      <c r="D1844" s="83"/>
    </row>
    <row r="1845" spans="4:4" x14ac:dyDescent="0.3">
      <c r="D1845" s="83"/>
    </row>
    <row r="1846" spans="4:4" x14ac:dyDescent="0.3">
      <c r="D1846" s="83"/>
    </row>
    <row r="1847" spans="4:4" x14ac:dyDescent="0.3">
      <c r="D1847" s="83"/>
    </row>
    <row r="1848" spans="4:4" x14ac:dyDescent="0.3">
      <c r="D1848" s="83"/>
    </row>
    <row r="1849" spans="4:4" x14ac:dyDescent="0.3">
      <c r="D1849" s="83"/>
    </row>
    <row r="1850" spans="4:4" x14ac:dyDescent="0.3">
      <c r="D1850" s="83"/>
    </row>
    <row r="1851" spans="4:4" x14ac:dyDescent="0.3">
      <c r="D1851" s="83"/>
    </row>
    <row r="1852" spans="4:4" x14ac:dyDescent="0.3">
      <c r="D1852" s="83"/>
    </row>
    <row r="1853" spans="4:4" x14ac:dyDescent="0.3">
      <c r="D1853" s="83"/>
    </row>
    <row r="1854" spans="4:4" x14ac:dyDescent="0.3">
      <c r="D1854" s="83"/>
    </row>
    <row r="1855" spans="4:4" x14ac:dyDescent="0.3">
      <c r="D1855" s="83"/>
    </row>
    <row r="1856" spans="4:4" x14ac:dyDescent="0.3">
      <c r="D1856" s="83"/>
    </row>
    <row r="1857" spans="4:4" x14ac:dyDescent="0.3">
      <c r="D1857" s="83"/>
    </row>
    <row r="1858" spans="4:4" x14ac:dyDescent="0.3">
      <c r="D1858" s="83"/>
    </row>
    <row r="1859" spans="4:4" x14ac:dyDescent="0.3">
      <c r="D1859" s="83"/>
    </row>
    <row r="1860" spans="4:4" x14ac:dyDescent="0.3">
      <c r="D1860" s="83"/>
    </row>
    <row r="1861" spans="4:4" x14ac:dyDescent="0.3">
      <c r="D1861" s="83"/>
    </row>
    <row r="1862" spans="4:4" x14ac:dyDescent="0.3">
      <c r="D1862" s="83"/>
    </row>
    <row r="1863" spans="4:4" x14ac:dyDescent="0.3">
      <c r="D1863" s="83"/>
    </row>
    <row r="1864" spans="4:4" x14ac:dyDescent="0.3">
      <c r="D1864" s="83"/>
    </row>
    <row r="1865" spans="4:4" x14ac:dyDescent="0.3">
      <c r="D1865" s="83"/>
    </row>
    <row r="1866" spans="4:4" x14ac:dyDescent="0.3">
      <c r="D1866" s="83"/>
    </row>
    <row r="1867" spans="4:4" x14ac:dyDescent="0.3">
      <c r="D1867" s="83"/>
    </row>
    <row r="1868" spans="4:4" x14ac:dyDescent="0.3">
      <c r="D1868" s="83"/>
    </row>
    <row r="1869" spans="4:4" x14ac:dyDescent="0.3">
      <c r="D1869" s="83"/>
    </row>
    <row r="1870" spans="4:4" x14ac:dyDescent="0.3">
      <c r="D1870" s="83"/>
    </row>
    <row r="1871" spans="4:4" x14ac:dyDescent="0.3">
      <c r="D1871" s="83"/>
    </row>
    <row r="1872" spans="4:4" x14ac:dyDescent="0.3">
      <c r="D1872" s="83"/>
    </row>
    <row r="1873" spans="4:4" x14ac:dyDescent="0.3">
      <c r="D1873" s="83"/>
    </row>
    <row r="1874" spans="4:4" x14ac:dyDescent="0.3">
      <c r="D1874" s="83"/>
    </row>
    <row r="1875" spans="4:4" x14ac:dyDescent="0.3">
      <c r="D1875" s="83"/>
    </row>
    <row r="1876" spans="4:4" x14ac:dyDescent="0.3">
      <c r="D1876" s="83"/>
    </row>
    <row r="1877" spans="4:4" x14ac:dyDescent="0.3">
      <c r="D1877" s="83"/>
    </row>
    <row r="1878" spans="4:4" x14ac:dyDescent="0.3">
      <c r="D1878" s="83"/>
    </row>
    <row r="1879" spans="4:4" x14ac:dyDescent="0.3">
      <c r="D1879" s="83"/>
    </row>
    <row r="1880" spans="4:4" x14ac:dyDescent="0.3">
      <c r="D1880" s="83"/>
    </row>
    <row r="1881" spans="4:4" x14ac:dyDescent="0.3">
      <c r="D1881" s="83"/>
    </row>
    <row r="1882" spans="4:4" x14ac:dyDescent="0.3">
      <c r="D1882" s="83"/>
    </row>
    <row r="1883" spans="4:4" x14ac:dyDescent="0.3">
      <c r="D1883" s="83"/>
    </row>
    <row r="1884" spans="4:4" x14ac:dyDescent="0.3">
      <c r="D1884" s="83"/>
    </row>
    <row r="1885" spans="4:4" x14ac:dyDescent="0.3">
      <c r="D1885" s="83"/>
    </row>
    <row r="1886" spans="4:4" x14ac:dyDescent="0.3">
      <c r="D1886" s="83"/>
    </row>
    <row r="1887" spans="4:4" x14ac:dyDescent="0.3">
      <c r="D1887" s="83"/>
    </row>
    <row r="1888" spans="4:4" x14ac:dyDescent="0.3">
      <c r="D1888" s="83"/>
    </row>
    <row r="1889" spans="4:4" x14ac:dyDescent="0.3">
      <c r="D1889" s="83"/>
    </row>
    <row r="1890" spans="4:4" x14ac:dyDescent="0.3">
      <c r="D1890" s="83"/>
    </row>
    <row r="1891" spans="4:4" x14ac:dyDescent="0.3">
      <c r="D1891" s="83"/>
    </row>
    <row r="1892" spans="4:4" x14ac:dyDescent="0.3">
      <c r="D1892" s="83"/>
    </row>
    <row r="1893" spans="4:4" x14ac:dyDescent="0.3">
      <c r="D1893" s="83"/>
    </row>
    <row r="1894" spans="4:4" x14ac:dyDescent="0.3">
      <c r="D1894" s="83"/>
    </row>
    <row r="1895" spans="4:4" x14ac:dyDescent="0.3">
      <c r="D1895" s="83"/>
    </row>
    <row r="1896" spans="4:4" x14ac:dyDescent="0.3">
      <c r="D1896" s="83"/>
    </row>
    <row r="1897" spans="4:4" x14ac:dyDescent="0.3">
      <c r="D1897" s="83"/>
    </row>
    <row r="1898" spans="4:4" x14ac:dyDescent="0.3">
      <c r="D1898" s="83"/>
    </row>
    <row r="1899" spans="4:4" x14ac:dyDescent="0.3">
      <c r="D1899" s="83"/>
    </row>
    <row r="1900" spans="4:4" x14ac:dyDescent="0.3">
      <c r="D1900" s="83"/>
    </row>
    <row r="1901" spans="4:4" x14ac:dyDescent="0.3">
      <c r="D1901" s="83"/>
    </row>
    <row r="1902" spans="4:4" x14ac:dyDescent="0.3">
      <c r="D1902" s="83"/>
    </row>
    <row r="1903" spans="4:4" x14ac:dyDescent="0.3">
      <c r="D1903" s="83"/>
    </row>
    <row r="1904" spans="4:4" x14ac:dyDescent="0.3">
      <c r="D1904" s="83"/>
    </row>
    <row r="1905" spans="4:4" x14ac:dyDescent="0.3">
      <c r="D1905" s="83"/>
    </row>
    <row r="1906" spans="4:4" x14ac:dyDescent="0.3">
      <c r="D1906" s="83"/>
    </row>
    <row r="1907" spans="4:4" x14ac:dyDescent="0.3">
      <c r="D1907" s="83"/>
    </row>
    <row r="1908" spans="4:4" x14ac:dyDescent="0.3">
      <c r="D1908" s="83"/>
    </row>
    <row r="1909" spans="4:4" x14ac:dyDescent="0.3">
      <c r="D1909" s="83"/>
    </row>
    <row r="1910" spans="4:4" x14ac:dyDescent="0.3">
      <c r="D1910" s="83"/>
    </row>
    <row r="1911" spans="4:4" x14ac:dyDescent="0.3">
      <c r="D1911" s="83"/>
    </row>
    <row r="1912" spans="4:4" x14ac:dyDescent="0.3">
      <c r="D1912" s="83"/>
    </row>
    <row r="1913" spans="4:4" x14ac:dyDescent="0.3">
      <c r="D1913" s="83"/>
    </row>
    <row r="1914" spans="4:4" x14ac:dyDescent="0.3">
      <c r="D1914" s="83"/>
    </row>
    <row r="1915" spans="4:4" x14ac:dyDescent="0.3">
      <c r="D1915" s="83"/>
    </row>
    <row r="1916" spans="4:4" x14ac:dyDescent="0.3">
      <c r="D1916" s="83"/>
    </row>
    <row r="1917" spans="4:4" x14ac:dyDescent="0.3">
      <c r="D1917" s="83"/>
    </row>
    <row r="1918" spans="4:4" x14ac:dyDescent="0.3">
      <c r="D1918" s="83"/>
    </row>
    <row r="1919" spans="4:4" x14ac:dyDescent="0.3">
      <c r="D1919" s="83"/>
    </row>
    <row r="1920" spans="4:4" x14ac:dyDescent="0.3">
      <c r="D1920" s="83"/>
    </row>
    <row r="1921" spans="4:4" x14ac:dyDescent="0.3">
      <c r="D1921" s="83"/>
    </row>
    <row r="1922" spans="4:4" x14ac:dyDescent="0.3">
      <c r="D1922" s="83"/>
    </row>
    <row r="1923" spans="4:4" x14ac:dyDescent="0.3">
      <c r="D1923" s="83"/>
    </row>
    <row r="1924" spans="4:4" x14ac:dyDescent="0.3">
      <c r="D1924" s="83"/>
    </row>
    <row r="1925" spans="4:4" x14ac:dyDescent="0.3">
      <c r="D1925" s="83"/>
    </row>
    <row r="1926" spans="4:4" x14ac:dyDescent="0.3">
      <c r="D1926" s="83"/>
    </row>
    <row r="1927" spans="4:4" x14ac:dyDescent="0.3">
      <c r="D1927" s="83"/>
    </row>
    <row r="1928" spans="4:4" x14ac:dyDescent="0.3">
      <c r="D1928" s="83"/>
    </row>
    <row r="1929" spans="4:4" x14ac:dyDescent="0.3">
      <c r="D1929" s="83"/>
    </row>
    <row r="1930" spans="4:4" x14ac:dyDescent="0.3">
      <c r="D1930" s="83"/>
    </row>
    <row r="1931" spans="4:4" x14ac:dyDescent="0.3">
      <c r="D1931" s="83"/>
    </row>
    <row r="1932" spans="4:4" x14ac:dyDescent="0.3">
      <c r="D1932" s="83"/>
    </row>
    <row r="1933" spans="4:4" x14ac:dyDescent="0.3">
      <c r="D1933" s="83"/>
    </row>
    <row r="1934" spans="4:4" x14ac:dyDescent="0.3">
      <c r="D1934" s="83"/>
    </row>
    <row r="1935" spans="4:4" x14ac:dyDescent="0.3">
      <c r="D1935" s="83"/>
    </row>
    <row r="1936" spans="4:4" x14ac:dyDescent="0.3">
      <c r="D1936" s="83"/>
    </row>
    <row r="1937" spans="4:4" x14ac:dyDescent="0.3">
      <c r="D1937" s="83"/>
    </row>
    <row r="1938" spans="4:4" x14ac:dyDescent="0.3">
      <c r="D1938" s="83"/>
    </row>
    <row r="1939" spans="4:4" x14ac:dyDescent="0.3">
      <c r="D1939" s="83"/>
    </row>
    <row r="1940" spans="4:4" x14ac:dyDescent="0.3">
      <c r="D1940" s="83"/>
    </row>
    <row r="1941" spans="4:4" x14ac:dyDescent="0.3">
      <c r="D1941" s="83"/>
    </row>
    <row r="1942" spans="4:4" x14ac:dyDescent="0.3">
      <c r="D1942" s="83"/>
    </row>
    <row r="1943" spans="4:4" x14ac:dyDescent="0.3">
      <c r="D1943" s="83"/>
    </row>
    <row r="1944" spans="4:4" x14ac:dyDescent="0.3">
      <c r="D1944" s="83"/>
    </row>
    <row r="1945" spans="4:4" x14ac:dyDescent="0.3">
      <c r="D1945" s="83"/>
    </row>
    <row r="1946" spans="4:4" x14ac:dyDescent="0.3">
      <c r="D1946" s="83"/>
    </row>
    <row r="1947" spans="4:4" x14ac:dyDescent="0.3">
      <c r="D1947" s="83"/>
    </row>
    <row r="1948" spans="4:4" x14ac:dyDescent="0.3">
      <c r="D1948" s="83"/>
    </row>
    <row r="1949" spans="4:4" x14ac:dyDescent="0.3">
      <c r="D1949" s="83"/>
    </row>
    <row r="1950" spans="4:4" x14ac:dyDescent="0.3">
      <c r="D1950" s="83"/>
    </row>
    <row r="1951" spans="4:4" x14ac:dyDescent="0.3">
      <c r="D1951" s="83"/>
    </row>
    <row r="1952" spans="4:4" x14ac:dyDescent="0.3">
      <c r="D1952" s="83"/>
    </row>
    <row r="1953" spans="4:4" x14ac:dyDescent="0.3">
      <c r="D1953" s="83"/>
    </row>
    <row r="1954" spans="4:4" x14ac:dyDescent="0.3">
      <c r="D1954" s="83"/>
    </row>
    <row r="1955" spans="4:4" x14ac:dyDescent="0.3">
      <c r="D1955" s="83"/>
    </row>
    <row r="1956" spans="4:4" x14ac:dyDescent="0.3">
      <c r="D1956" s="83"/>
    </row>
    <row r="1957" spans="4:4" x14ac:dyDescent="0.3">
      <c r="D1957" s="83"/>
    </row>
    <row r="1958" spans="4:4" x14ac:dyDescent="0.3">
      <c r="D1958" s="83"/>
    </row>
    <row r="1959" spans="4:4" x14ac:dyDescent="0.3">
      <c r="D1959" s="83"/>
    </row>
    <row r="1960" spans="4:4" x14ac:dyDescent="0.3">
      <c r="D1960" s="83"/>
    </row>
    <row r="1961" spans="4:4" x14ac:dyDescent="0.3">
      <c r="D1961" s="83"/>
    </row>
    <row r="1962" spans="4:4" x14ac:dyDescent="0.3">
      <c r="D1962" s="83"/>
    </row>
    <row r="1963" spans="4:4" x14ac:dyDescent="0.3">
      <c r="D1963" s="83"/>
    </row>
    <row r="1964" spans="4:4" x14ac:dyDescent="0.3">
      <c r="D1964" s="83"/>
    </row>
    <row r="1965" spans="4:4" x14ac:dyDescent="0.3">
      <c r="D1965" s="83"/>
    </row>
    <row r="1966" spans="4:4" x14ac:dyDescent="0.3">
      <c r="D1966" s="83"/>
    </row>
    <row r="1967" spans="4:4" x14ac:dyDescent="0.3">
      <c r="D1967" s="83"/>
    </row>
    <row r="1968" spans="4:4" x14ac:dyDescent="0.3">
      <c r="D1968" s="83"/>
    </row>
    <row r="1969" spans="4:4" x14ac:dyDescent="0.3">
      <c r="D1969" s="83"/>
    </row>
    <row r="1970" spans="4:4" x14ac:dyDescent="0.3">
      <c r="D1970" s="83"/>
    </row>
    <row r="1971" spans="4:4" x14ac:dyDescent="0.3">
      <c r="D1971" s="83"/>
    </row>
    <row r="1972" spans="4:4" x14ac:dyDescent="0.3">
      <c r="D1972" s="83"/>
    </row>
    <row r="1973" spans="4:4" x14ac:dyDescent="0.3">
      <c r="D1973" s="83"/>
    </row>
    <row r="1974" spans="4:4" x14ac:dyDescent="0.3">
      <c r="D1974" s="83"/>
    </row>
    <row r="1975" spans="4:4" x14ac:dyDescent="0.3">
      <c r="D1975" s="83"/>
    </row>
    <row r="1976" spans="4:4" x14ac:dyDescent="0.3">
      <c r="D1976" s="83"/>
    </row>
    <row r="1977" spans="4:4" x14ac:dyDescent="0.3">
      <c r="D1977" s="83"/>
    </row>
    <row r="1978" spans="4:4" x14ac:dyDescent="0.3">
      <c r="D1978" s="83"/>
    </row>
    <row r="1979" spans="4:4" x14ac:dyDescent="0.3">
      <c r="D1979" s="83"/>
    </row>
    <row r="1980" spans="4:4" x14ac:dyDescent="0.3">
      <c r="D1980" s="83"/>
    </row>
    <row r="1981" spans="4:4" x14ac:dyDescent="0.3">
      <c r="D1981" s="83"/>
    </row>
    <row r="1982" spans="4:4" x14ac:dyDescent="0.3">
      <c r="D1982" s="83"/>
    </row>
    <row r="1983" spans="4:4" x14ac:dyDescent="0.3">
      <c r="D1983" s="83"/>
    </row>
    <row r="1984" spans="4:4" x14ac:dyDescent="0.3">
      <c r="D1984" s="83"/>
    </row>
    <row r="1985" spans="4:4" x14ac:dyDescent="0.3">
      <c r="D1985" s="83"/>
    </row>
    <row r="1986" spans="4:4" x14ac:dyDescent="0.3">
      <c r="D1986" s="83"/>
    </row>
    <row r="1987" spans="4:4" x14ac:dyDescent="0.3">
      <c r="D1987" s="83"/>
    </row>
    <row r="1988" spans="4:4" x14ac:dyDescent="0.3">
      <c r="D1988" s="83"/>
    </row>
    <row r="1989" spans="4:4" x14ac:dyDescent="0.3">
      <c r="D1989" s="83"/>
    </row>
    <row r="1990" spans="4:4" x14ac:dyDescent="0.3">
      <c r="D1990" s="83"/>
    </row>
    <row r="1991" spans="4:4" x14ac:dyDescent="0.3">
      <c r="D1991" s="83"/>
    </row>
    <row r="1992" spans="4:4" x14ac:dyDescent="0.3">
      <c r="D1992" s="83"/>
    </row>
    <row r="1993" spans="4:4" x14ac:dyDescent="0.3">
      <c r="D1993" s="83"/>
    </row>
    <row r="1994" spans="4:4" x14ac:dyDescent="0.3">
      <c r="D1994" s="83"/>
    </row>
    <row r="1995" spans="4:4" x14ac:dyDescent="0.3">
      <c r="D1995" s="83"/>
    </row>
    <row r="1996" spans="4:4" x14ac:dyDescent="0.3">
      <c r="D1996" s="83"/>
    </row>
    <row r="1997" spans="4:4" x14ac:dyDescent="0.3">
      <c r="D1997" s="83"/>
    </row>
    <row r="1998" spans="4:4" x14ac:dyDescent="0.3">
      <c r="D1998" s="83"/>
    </row>
    <row r="1999" spans="4:4" x14ac:dyDescent="0.3">
      <c r="D1999" s="83"/>
    </row>
    <row r="2000" spans="4:4" x14ac:dyDescent="0.3">
      <c r="D2000" s="83"/>
    </row>
    <row r="2001" spans="4:4" x14ac:dyDescent="0.3">
      <c r="D2001" s="83"/>
    </row>
    <row r="2002" spans="4:4" x14ac:dyDescent="0.3">
      <c r="D2002" s="83"/>
    </row>
    <row r="2003" spans="4:4" x14ac:dyDescent="0.3">
      <c r="D2003" s="83"/>
    </row>
    <row r="2004" spans="4:4" x14ac:dyDescent="0.3">
      <c r="D2004" s="83"/>
    </row>
    <row r="2005" spans="4:4" x14ac:dyDescent="0.3">
      <c r="D2005" s="83"/>
    </row>
    <row r="2006" spans="4:4" x14ac:dyDescent="0.3">
      <c r="D2006" s="83"/>
    </row>
    <row r="2007" spans="4:4" x14ac:dyDescent="0.3">
      <c r="D2007" s="83"/>
    </row>
    <row r="2008" spans="4:4" x14ac:dyDescent="0.3">
      <c r="D2008" s="83"/>
    </row>
    <row r="2009" spans="4:4" x14ac:dyDescent="0.3">
      <c r="D2009" s="83"/>
    </row>
    <row r="2010" spans="4:4" x14ac:dyDescent="0.3">
      <c r="D2010" s="83"/>
    </row>
    <row r="2011" spans="4:4" x14ac:dyDescent="0.3">
      <c r="D2011" s="83"/>
    </row>
    <row r="2012" spans="4:4" x14ac:dyDescent="0.3">
      <c r="D2012" s="83"/>
    </row>
    <row r="2013" spans="4:4" x14ac:dyDescent="0.3">
      <c r="D2013" s="83"/>
    </row>
    <row r="2014" spans="4:4" x14ac:dyDescent="0.3">
      <c r="D2014" s="83"/>
    </row>
    <row r="2015" spans="4:4" x14ac:dyDescent="0.3">
      <c r="D2015" s="83"/>
    </row>
    <row r="2016" spans="4:4" x14ac:dyDescent="0.3">
      <c r="D2016" s="83"/>
    </row>
    <row r="2017" spans="4:4" x14ac:dyDescent="0.3">
      <c r="D2017" s="83"/>
    </row>
    <row r="2018" spans="4:4" x14ac:dyDescent="0.3">
      <c r="D2018" s="83"/>
    </row>
    <row r="2019" spans="4:4" x14ac:dyDescent="0.3">
      <c r="D2019" s="83"/>
    </row>
    <row r="2020" spans="4:4" x14ac:dyDescent="0.3">
      <c r="D2020" s="83"/>
    </row>
    <row r="2021" spans="4:4" x14ac:dyDescent="0.3">
      <c r="D2021" s="83"/>
    </row>
    <row r="2022" spans="4:4" x14ac:dyDescent="0.3">
      <c r="D2022" s="83"/>
    </row>
    <row r="2023" spans="4:4" x14ac:dyDescent="0.3">
      <c r="D2023" s="83"/>
    </row>
    <row r="2024" spans="4:4" x14ac:dyDescent="0.3">
      <c r="D2024" s="83"/>
    </row>
    <row r="2025" spans="4:4" x14ac:dyDescent="0.3">
      <c r="D2025" s="83"/>
    </row>
    <row r="2026" spans="4:4" x14ac:dyDescent="0.3">
      <c r="D2026" s="83"/>
    </row>
    <row r="2027" spans="4:4" x14ac:dyDescent="0.3">
      <c r="D2027" s="83"/>
    </row>
    <row r="2028" spans="4:4" x14ac:dyDescent="0.3">
      <c r="D2028" s="83"/>
    </row>
    <row r="2029" spans="4:4" x14ac:dyDescent="0.3">
      <c r="D2029" s="83"/>
    </row>
    <row r="2030" spans="4:4" x14ac:dyDescent="0.3">
      <c r="D2030" s="83"/>
    </row>
    <row r="2031" spans="4:4" x14ac:dyDescent="0.3">
      <c r="D2031" s="83"/>
    </row>
    <row r="2032" spans="4:4" x14ac:dyDescent="0.3">
      <c r="D2032" s="83"/>
    </row>
    <row r="2033" spans="4:4" x14ac:dyDescent="0.3">
      <c r="D2033" s="83"/>
    </row>
    <row r="2034" spans="4:4" x14ac:dyDescent="0.3">
      <c r="D2034" s="83"/>
    </row>
    <row r="2035" spans="4:4" x14ac:dyDescent="0.3">
      <c r="D2035" s="83"/>
    </row>
    <row r="2036" spans="4:4" x14ac:dyDescent="0.3">
      <c r="D2036" s="83"/>
    </row>
    <row r="2037" spans="4:4" x14ac:dyDescent="0.3">
      <c r="D2037" s="83"/>
    </row>
    <row r="2038" spans="4:4" x14ac:dyDescent="0.3">
      <c r="D2038" s="83"/>
    </row>
    <row r="2039" spans="4:4" x14ac:dyDescent="0.3">
      <c r="D2039" s="83"/>
    </row>
    <row r="2040" spans="4:4" x14ac:dyDescent="0.3">
      <c r="D2040" s="83"/>
    </row>
    <row r="2041" spans="4:4" x14ac:dyDescent="0.3">
      <c r="D2041" s="83"/>
    </row>
    <row r="2042" spans="4:4" x14ac:dyDescent="0.3">
      <c r="D2042" s="83"/>
    </row>
    <row r="2043" spans="4:4" x14ac:dyDescent="0.3">
      <c r="D2043" s="83"/>
    </row>
    <row r="2044" spans="4:4" x14ac:dyDescent="0.3">
      <c r="D2044" s="83"/>
    </row>
    <row r="2045" spans="4:4" x14ac:dyDescent="0.3">
      <c r="D2045" s="83"/>
    </row>
    <row r="2046" spans="4:4" x14ac:dyDescent="0.3">
      <c r="D2046" s="83"/>
    </row>
    <row r="2047" spans="4:4" x14ac:dyDescent="0.3">
      <c r="D2047" s="83"/>
    </row>
    <row r="2048" spans="4:4" x14ac:dyDescent="0.3">
      <c r="D2048" s="83"/>
    </row>
    <row r="2049" spans="4:4" x14ac:dyDescent="0.3">
      <c r="D2049" s="83"/>
    </row>
    <row r="2050" spans="4:4" x14ac:dyDescent="0.3">
      <c r="D2050" s="83"/>
    </row>
    <row r="2051" spans="4:4" x14ac:dyDescent="0.3">
      <c r="D2051" s="83"/>
    </row>
    <row r="2052" spans="4:4" x14ac:dyDescent="0.3">
      <c r="D2052" s="83"/>
    </row>
    <row r="2053" spans="4:4" x14ac:dyDescent="0.3">
      <c r="D2053" s="83"/>
    </row>
    <row r="2054" spans="4:4" x14ac:dyDescent="0.3">
      <c r="D2054" s="83"/>
    </row>
    <row r="2055" spans="4:4" x14ac:dyDescent="0.3">
      <c r="D2055" s="83"/>
    </row>
    <row r="2056" spans="4:4" x14ac:dyDescent="0.3">
      <c r="D2056" s="83"/>
    </row>
    <row r="2057" spans="4:4" x14ac:dyDescent="0.3">
      <c r="D2057" s="83"/>
    </row>
    <row r="2058" spans="4:4" x14ac:dyDescent="0.3">
      <c r="D2058" s="83"/>
    </row>
    <row r="2059" spans="4:4" x14ac:dyDescent="0.3">
      <c r="D2059" s="83"/>
    </row>
    <row r="2060" spans="4:4" x14ac:dyDescent="0.3">
      <c r="D2060" s="83"/>
    </row>
    <row r="2061" spans="4:4" x14ac:dyDescent="0.3">
      <c r="D2061" s="83"/>
    </row>
    <row r="2062" spans="4:4" x14ac:dyDescent="0.3">
      <c r="D2062" s="83"/>
    </row>
    <row r="2063" spans="4:4" x14ac:dyDescent="0.3">
      <c r="D2063" s="83"/>
    </row>
    <row r="2064" spans="4:4" x14ac:dyDescent="0.3">
      <c r="D2064" s="83"/>
    </row>
    <row r="2065" spans="4:4" x14ac:dyDescent="0.3">
      <c r="D2065" s="83"/>
    </row>
    <row r="2066" spans="4:4" x14ac:dyDescent="0.3">
      <c r="D2066" s="83"/>
    </row>
    <row r="2067" spans="4:4" x14ac:dyDescent="0.3">
      <c r="D2067" s="83"/>
    </row>
    <row r="2068" spans="4:4" x14ac:dyDescent="0.3">
      <c r="D2068" s="83"/>
    </row>
    <row r="2069" spans="4:4" x14ac:dyDescent="0.3">
      <c r="D2069" s="83"/>
    </row>
    <row r="2070" spans="4:4" x14ac:dyDescent="0.3">
      <c r="D2070" s="83"/>
    </row>
    <row r="2071" spans="4:4" x14ac:dyDescent="0.3">
      <c r="D2071" s="83"/>
    </row>
    <row r="2072" spans="4:4" x14ac:dyDescent="0.3">
      <c r="D2072" s="83"/>
    </row>
    <row r="2073" spans="4:4" x14ac:dyDescent="0.3">
      <c r="D2073" s="83"/>
    </row>
    <row r="2074" spans="4:4" x14ac:dyDescent="0.3">
      <c r="D2074" s="83"/>
    </row>
    <row r="2075" spans="4:4" x14ac:dyDescent="0.3">
      <c r="D2075" s="83"/>
    </row>
    <row r="2076" spans="4:4" x14ac:dyDescent="0.3">
      <c r="D2076" s="83"/>
    </row>
    <row r="2077" spans="4:4" x14ac:dyDescent="0.3">
      <c r="D2077" s="83"/>
    </row>
    <row r="2078" spans="4:4" x14ac:dyDescent="0.3">
      <c r="D2078" s="83"/>
    </row>
    <row r="2079" spans="4:4" x14ac:dyDescent="0.3">
      <c r="D2079" s="83"/>
    </row>
    <row r="2080" spans="4:4" x14ac:dyDescent="0.3">
      <c r="D2080" s="83"/>
    </row>
    <row r="2081" spans="4:4" x14ac:dyDescent="0.3">
      <c r="D2081" s="83"/>
    </row>
    <row r="2082" spans="4:4" x14ac:dyDescent="0.3">
      <c r="D2082" s="83"/>
    </row>
    <row r="2083" spans="4:4" x14ac:dyDescent="0.3">
      <c r="D2083" s="83"/>
    </row>
    <row r="2084" spans="4:4" x14ac:dyDescent="0.3">
      <c r="D2084" s="83"/>
    </row>
    <row r="2085" spans="4:4" x14ac:dyDescent="0.3">
      <c r="D2085" s="83"/>
    </row>
    <row r="2086" spans="4:4" x14ac:dyDescent="0.3">
      <c r="D2086" s="83"/>
    </row>
    <row r="2087" spans="4:4" x14ac:dyDescent="0.3">
      <c r="D2087" s="83"/>
    </row>
    <row r="2088" spans="4:4" x14ac:dyDescent="0.3">
      <c r="D2088" s="83"/>
    </row>
    <row r="2089" spans="4:4" x14ac:dyDescent="0.3">
      <c r="D2089" s="83"/>
    </row>
    <row r="2090" spans="4:4" x14ac:dyDescent="0.3">
      <c r="D2090" s="83"/>
    </row>
    <row r="2091" spans="4:4" x14ac:dyDescent="0.3">
      <c r="D2091" s="83"/>
    </row>
    <row r="2092" spans="4:4" x14ac:dyDescent="0.3">
      <c r="D2092" s="83"/>
    </row>
    <row r="2093" spans="4:4" x14ac:dyDescent="0.3">
      <c r="D2093" s="83"/>
    </row>
    <row r="2094" spans="4:4" x14ac:dyDescent="0.3">
      <c r="D2094" s="83"/>
    </row>
    <row r="2095" spans="4:4" x14ac:dyDescent="0.3">
      <c r="D2095" s="83"/>
    </row>
    <row r="2096" spans="4:4" x14ac:dyDescent="0.3">
      <c r="D2096" s="83"/>
    </row>
    <row r="2097" spans="4:4" x14ac:dyDescent="0.3">
      <c r="D2097" s="83"/>
    </row>
    <row r="2098" spans="4:4" x14ac:dyDescent="0.3">
      <c r="D2098" s="83"/>
    </row>
    <row r="2099" spans="4:4" x14ac:dyDescent="0.3">
      <c r="D2099" s="83"/>
    </row>
    <row r="2100" spans="4:4" x14ac:dyDescent="0.3">
      <c r="D2100" s="83"/>
    </row>
    <row r="2101" spans="4:4" x14ac:dyDescent="0.3">
      <c r="D2101" s="83"/>
    </row>
    <row r="2102" spans="4:4" x14ac:dyDescent="0.3">
      <c r="D2102" s="83"/>
    </row>
    <row r="2103" spans="4:4" x14ac:dyDescent="0.3">
      <c r="D2103" s="83"/>
    </row>
    <row r="2104" spans="4:4" x14ac:dyDescent="0.3">
      <c r="D2104" s="83"/>
    </row>
    <row r="2105" spans="4:4" x14ac:dyDescent="0.3">
      <c r="D2105" s="83"/>
    </row>
    <row r="2106" spans="4:4" x14ac:dyDescent="0.3">
      <c r="D2106" s="83"/>
    </row>
    <row r="2107" spans="4:4" x14ac:dyDescent="0.3">
      <c r="D2107" s="83"/>
    </row>
    <row r="2108" spans="4:4" x14ac:dyDescent="0.3">
      <c r="D2108" s="83"/>
    </row>
    <row r="2109" spans="4:4" x14ac:dyDescent="0.3">
      <c r="D2109" s="83"/>
    </row>
    <row r="2110" spans="4:4" x14ac:dyDescent="0.3">
      <c r="D2110" s="83"/>
    </row>
    <row r="2111" spans="4:4" x14ac:dyDescent="0.3">
      <c r="D2111" s="83"/>
    </row>
    <row r="2112" spans="4:4" x14ac:dyDescent="0.3">
      <c r="D2112" s="83"/>
    </row>
    <row r="2113" spans="4:4" x14ac:dyDescent="0.3">
      <c r="D2113" s="83"/>
    </row>
    <row r="2114" spans="4:4" x14ac:dyDescent="0.3">
      <c r="D2114" s="83"/>
    </row>
    <row r="2115" spans="4:4" x14ac:dyDescent="0.3">
      <c r="D2115" s="83"/>
    </row>
    <row r="2116" spans="4:4" x14ac:dyDescent="0.3">
      <c r="D2116" s="83"/>
    </row>
    <row r="2117" spans="4:4" x14ac:dyDescent="0.3">
      <c r="D2117" s="83"/>
    </row>
    <row r="2118" spans="4:4" x14ac:dyDescent="0.3">
      <c r="D2118" s="83"/>
    </row>
    <row r="2119" spans="4:4" x14ac:dyDescent="0.3">
      <c r="D2119" s="83"/>
    </row>
    <row r="2120" spans="4:4" x14ac:dyDescent="0.3">
      <c r="D2120" s="83"/>
    </row>
    <row r="2121" spans="4:4" x14ac:dyDescent="0.3">
      <c r="D2121" s="83"/>
    </row>
    <row r="2122" spans="4:4" x14ac:dyDescent="0.3">
      <c r="D2122" s="83"/>
    </row>
    <row r="2123" spans="4:4" x14ac:dyDescent="0.3">
      <c r="D2123" s="83"/>
    </row>
    <row r="2124" spans="4:4" x14ac:dyDescent="0.3">
      <c r="D2124" s="83"/>
    </row>
    <row r="2125" spans="4:4" x14ac:dyDescent="0.3">
      <c r="D2125" s="83"/>
    </row>
    <row r="2126" spans="4:4" x14ac:dyDescent="0.3">
      <c r="D2126" s="83"/>
    </row>
    <row r="2127" spans="4:4" x14ac:dyDescent="0.3">
      <c r="D2127" s="83"/>
    </row>
    <row r="2128" spans="4:4" x14ac:dyDescent="0.3">
      <c r="D2128" s="83"/>
    </row>
    <row r="2129" spans="4:4" x14ac:dyDescent="0.3">
      <c r="D2129" s="83"/>
    </row>
    <row r="2130" spans="4:4" x14ac:dyDescent="0.3">
      <c r="D2130" s="83"/>
    </row>
    <row r="2131" spans="4:4" x14ac:dyDescent="0.3">
      <c r="D2131" s="83"/>
    </row>
    <row r="2132" spans="4:4" x14ac:dyDescent="0.3">
      <c r="D2132" s="83"/>
    </row>
    <row r="2133" spans="4:4" x14ac:dyDescent="0.3">
      <c r="D2133" s="83"/>
    </row>
    <row r="2134" spans="4:4" x14ac:dyDescent="0.3">
      <c r="D2134" s="83"/>
    </row>
    <row r="2135" spans="4:4" x14ac:dyDescent="0.3">
      <c r="D2135" s="83"/>
    </row>
    <row r="2136" spans="4:4" x14ac:dyDescent="0.3">
      <c r="D2136" s="83"/>
    </row>
    <row r="2137" spans="4:4" x14ac:dyDescent="0.3">
      <c r="D2137" s="83"/>
    </row>
    <row r="2138" spans="4:4" x14ac:dyDescent="0.3">
      <c r="D2138" s="83"/>
    </row>
    <row r="2139" spans="4:4" x14ac:dyDescent="0.3">
      <c r="D2139" s="83"/>
    </row>
    <row r="2140" spans="4:4" x14ac:dyDescent="0.3">
      <c r="D2140" s="83"/>
    </row>
    <row r="2141" spans="4:4" x14ac:dyDescent="0.3">
      <c r="D2141" s="83"/>
    </row>
    <row r="2142" spans="4:4" x14ac:dyDescent="0.3">
      <c r="D2142" s="83"/>
    </row>
    <row r="2143" spans="4:4" x14ac:dyDescent="0.3">
      <c r="D2143" s="83"/>
    </row>
    <row r="2144" spans="4:4" x14ac:dyDescent="0.3">
      <c r="D2144" s="83"/>
    </row>
    <row r="2145" spans="4:4" x14ac:dyDescent="0.3">
      <c r="D2145" s="83"/>
    </row>
    <row r="2146" spans="4:4" x14ac:dyDescent="0.3">
      <c r="D2146" s="83"/>
    </row>
    <row r="2147" spans="4:4" x14ac:dyDescent="0.3">
      <c r="D2147" s="83"/>
    </row>
    <row r="2148" spans="4:4" x14ac:dyDescent="0.3">
      <c r="D2148" s="83"/>
    </row>
    <row r="2149" spans="4:4" x14ac:dyDescent="0.3">
      <c r="D2149" s="83"/>
    </row>
    <row r="2150" spans="4:4" x14ac:dyDescent="0.3">
      <c r="D2150" s="83"/>
    </row>
    <row r="2151" spans="4:4" x14ac:dyDescent="0.3">
      <c r="D2151" s="83"/>
    </row>
    <row r="2152" spans="4:4" x14ac:dyDescent="0.3">
      <c r="D2152" s="83"/>
    </row>
    <row r="2153" spans="4:4" x14ac:dyDescent="0.3">
      <c r="D2153" s="83"/>
    </row>
    <row r="2154" spans="4:4" x14ac:dyDescent="0.3">
      <c r="D2154" s="83"/>
    </row>
    <row r="2155" spans="4:4" x14ac:dyDescent="0.3">
      <c r="D2155" s="83"/>
    </row>
    <row r="2156" spans="4:4" x14ac:dyDescent="0.3">
      <c r="D2156" s="83"/>
    </row>
    <row r="2157" spans="4:4" x14ac:dyDescent="0.3">
      <c r="D2157" s="83"/>
    </row>
    <row r="2158" spans="4:4" x14ac:dyDescent="0.3">
      <c r="D2158" s="83"/>
    </row>
    <row r="2159" spans="4:4" x14ac:dyDescent="0.3">
      <c r="D2159" s="83"/>
    </row>
    <row r="2160" spans="4:4" x14ac:dyDescent="0.3">
      <c r="D2160" s="83"/>
    </row>
    <row r="2161" spans="4:4" x14ac:dyDescent="0.3">
      <c r="D2161" s="83"/>
    </row>
    <row r="2162" spans="4:4" x14ac:dyDescent="0.3">
      <c r="D2162" s="83"/>
    </row>
    <row r="2163" spans="4:4" x14ac:dyDescent="0.3">
      <c r="D2163" s="83"/>
    </row>
    <row r="2164" spans="4:4" x14ac:dyDescent="0.3">
      <c r="D2164" s="83"/>
    </row>
    <row r="2165" spans="4:4" x14ac:dyDescent="0.3">
      <c r="D2165" s="83"/>
    </row>
    <row r="2166" spans="4:4" x14ac:dyDescent="0.3">
      <c r="D2166" s="83"/>
    </row>
    <row r="2167" spans="4:4" x14ac:dyDescent="0.3">
      <c r="D2167" s="83"/>
    </row>
    <row r="2168" spans="4:4" x14ac:dyDescent="0.3">
      <c r="D2168" s="83"/>
    </row>
    <row r="2169" spans="4:4" x14ac:dyDescent="0.3">
      <c r="D2169" s="83"/>
    </row>
    <row r="2170" spans="4:4" x14ac:dyDescent="0.3">
      <c r="D2170" s="83"/>
    </row>
    <row r="2171" spans="4:4" x14ac:dyDescent="0.3">
      <c r="D2171" s="83"/>
    </row>
    <row r="2172" spans="4:4" x14ac:dyDescent="0.3">
      <c r="D2172" s="83"/>
    </row>
    <row r="2173" spans="4:4" x14ac:dyDescent="0.3">
      <c r="D2173" s="83"/>
    </row>
    <row r="2174" spans="4:4" x14ac:dyDescent="0.3">
      <c r="D2174" s="83"/>
    </row>
    <row r="2175" spans="4:4" x14ac:dyDescent="0.3">
      <c r="D2175" s="83"/>
    </row>
    <row r="2176" spans="4:4" x14ac:dyDescent="0.3">
      <c r="D2176" s="83"/>
    </row>
    <row r="2177" spans="4:4" x14ac:dyDescent="0.3">
      <c r="D2177" s="83"/>
    </row>
    <row r="2178" spans="4:4" x14ac:dyDescent="0.3">
      <c r="D2178" s="83"/>
    </row>
    <row r="2179" spans="4:4" x14ac:dyDescent="0.3">
      <c r="D2179" s="83"/>
    </row>
    <row r="2180" spans="4:4" x14ac:dyDescent="0.3">
      <c r="D2180" s="83"/>
    </row>
    <row r="2181" spans="4:4" x14ac:dyDescent="0.3">
      <c r="D2181" s="83"/>
    </row>
    <row r="2182" spans="4:4" x14ac:dyDescent="0.3">
      <c r="D2182" s="83"/>
    </row>
    <row r="2183" spans="4:4" x14ac:dyDescent="0.3">
      <c r="D2183" s="83"/>
    </row>
    <row r="2184" spans="4:4" x14ac:dyDescent="0.3">
      <c r="D2184" s="83"/>
    </row>
    <row r="2185" spans="4:4" x14ac:dyDescent="0.3">
      <c r="D2185" s="83"/>
    </row>
    <row r="2186" spans="4:4" x14ac:dyDescent="0.3">
      <c r="D2186" s="83"/>
    </row>
    <row r="2187" spans="4:4" x14ac:dyDescent="0.3">
      <c r="D2187" s="83"/>
    </row>
    <row r="2188" spans="4:4" x14ac:dyDescent="0.3">
      <c r="D2188" s="83"/>
    </row>
    <row r="2189" spans="4:4" x14ac:dyDescent="0.3">
      <c r="D2189" s="83"/>
    </row>
    <row r="2190" spans="4:4" x14ac:dyDescent="0.3">
      <c r="D2190" s="83"/>
    </row>
    <row r="2191" spans="4:4" x14ac:dyDescent="0.3">
      <c r="D2191" s="83"/>
    </row>
    <row r="2192" spans="4:4" x14ac:dyDescent="0.3">
      <c r="D2192" s="83"/>
    </row>
    <row r="2193" spans="4:4" x14ac:dyDescent="0.3">
      <c r="D2193" s="83"/>
    </row>
    <row r="2194" spans="4:4" x14ac:dyDescent="0.3">
      <c r="D2194" s="83"/>
    </row>
    <row r="2195" spans="4:4" x14ac:dyDescent="0.3">
      <c r="D2195" s="83"/>
    </row>
    <row r="2196" spans="4:4" x14ac:dyDescent="0.3">
      <c r="D2196" s="83"/>
    </row>
    <row r="2197" spans="4:4" x14ac:dyDescent="0.3">
      <c r="D2197" s="83"/>
    </row>
    <row r="2198" spans="4:4" x14ac:dyDescent="0.3">
      <c r="D2198" s="83"/>
    </row>
    <row r="2199" spans="4:4" x14ac:dyDescent="0.3">
      <c r="D2199" s="83"/>
    </row>
    <row r="2200" spans="4:4" x14ac:dyDescent="0.3">
      <c r="D2200" s="83"/>
    </row>
    <row r="2201" spans="4:4" x14ac:dyDescent="0.3">
      <c r="D2201" s="83"/>
    </row>
    <row r="2202" spans="4:4" x14ac:dyDescent="0.3">
      <c r="D2202" s="83"/>
    </row>
    <row r="2203" spans="4:4" x14ac:dyDescent="0.3">
      <c r="D2203" s="83"/>
    </row>
    <row r="2204" spans="4:4" x14ac:dyDescent="0.3">
      <c r="D2204" s="83"/>
    </row>
    <row r="2205" spans="4:4" x14ac:dyDescent="0.3">
      <c r="D2205" s="83"/>
    </row>
    <row r="2206" spans="4:4" x14ac:dyDescent="0.3">
      <c r="D2206" s="83"/>
    </row>
    <row r="2207" spans="4:4" x14ac:dyDescent="0.3">
      <c r="D2207" s="83"/>
    </row>
    <row r="2208" spans="4:4" x14ac:dyDescent="0.3">
      <c r="D2208" s="83"/>
    </row>
    <row r="2209" spans="4:4" x14ac:dyDescent="0.3">
      <c r="D2209" s="83"/>
    </row>
    <row r="2210" spans="4:4" x14ac:dyDescent="0.3">
      <c r="D2210" s="83"/>
    </row>
    <row r="2211" spans="4:4" x14ac:dyDescent="0.3">
      <c r="D2211" s="83"/>
    </row>
    <row r="2212" spans="4:4" x14ac:dyDescent="0.3">
      <c r="D2212" s="83"/>
    </row>
    <row r="2213" spans="4:4" x14ac:dyDescent="0.3">
      <c r="D2213" s="83"/>
    </row>
    <row r="2214" spans="4:4" x14ac:dyDescent="0.3">
      <c r="D2214" s="83"/>
    </row>
    <row r="2215" spans="4:4" x14ac:dyDescent="0.3">
      <c r="D2215" s="83"/>
    </row>
    <row r="2216" spans="4:4" x14ac:dyDescent="0.3">
      <c r="D2216" s="83"/>
    </row>
    <row r="2217" spans="4:4" x14ac:dyDescent="0.3">
      <c r="D2217" s="83"/>
    </row>
    <row r="2218" spans="4:4" x14ac:dyDescent="0.3">
      <c r="D2218" s="83"/>
    </row>
    <row r="2219" spans="4:4" x14ac:dyDescent="0.3">
      <c r="D2219" s="83"/>
    </row>
    <row r="2220" spans="4:4" x14ac:dyDescent="0.3">
      <c r="D2220" s="83"/>
    </row>
    <row r="2221" spans="4:4" x14ac:dyDescent="0.3">
      <c r="D2221" s="83"/>
    </row>
    <row r="2222" spans="4:4" x14ac:dyDescent="0.3">
      <c r="D2222" s="83"/>
    </row>
    <row r="2223" spans="4:4" x14ac:dyDescent="0.3">
      <c r="D2223" s="83"/>
    </row>
    <row r="2224" spans="4:4" x14ac:dyDescent="0.3">
      <c r="D2224" s="83"/>
    </row>
    <row r="2225" spans="4:4" x14ac:dyDescent="0.3">
      <c r="D2225" s="83"/>
    </row>
    <row r="2226" spans="4:4" x14ac:dyDescent="0.3">
      <c r="D2226" s="83"/>
    </row>
    <row r="2227" spans="4:4" x14ac:dyDescent="0.3">
      <c r="D2227" s="83"/>
    </row>
    <row r="2228" spans="4:4" x14ac:dyDescent="0.3">
      <c r="D2228" s="83"/>
    </row>
    <row r="2229" spans="4:4" x14ac:dyDescent="0.3">
      <c r="D2229" s="83"/>
    </row>
    <row r="2230" spans="4:4" x14ac:dyDescent="0.3">
      <c r="D2230" s="83"/>
    </row>
    <row r="2231" spans="4:4" x14ac:dyDescent="0.3">
      <c r="D2231" s="83"/>
    </row>
    <row r="2232" spans="4:4" x14ac:dyDescent="0.3">
      <c r="D2232" s="83"/>
    </row>
    <row r="2233" spans="4:4" x14ac:dyDescent="0.3">
      <c r="D2233" s="83"/>
    </row>
    <row r="2234" spans="4:4" x14ac:dyDescent="0.3">
      <c r="D2234" s="83"/>
    </row>
    <row r="2235" spans="4:4" x14ac:dyDescent="0.3">
      <c r="D2235" s="83"/>
    </row>
    <row r="2236" spans="4:4" x14ac:dyDescent="0.3">
      <c r="D2236" s="83"/>
    </row>
    <row r="2237" spans="4:4" x14ac:dyDescent="0.3">
      <c r="D2237" s="83"/>
    </row>
    <row r="2238" spans="4:4" x14ac:dyDescent="0.3">
      <c r="D2238" s="83"/>
    </row>
    <row r="2239" spans="4:4" x14ac:dyDescent="0.3">
      <c r="D2239" s="83"/>
    </row>
    <row r="2240" spans="4:4" x14ac:dyDescent="0.3">
      <c r="D2240" s="83"/>
    </row>
    <row r="2241" spans="4:4" x14ac:dyDescent="0.3">
      <c r="D2241" s="83"/>
    </row>
    <row r="2242" spans="4:4" x14ac:dyDescent="0.3">
      <c r="D2242" s="83"/>
    </row>
    <row r="2243" spans="4:4" x14ac:dyDescent="0.3">
      <c r="D2243" s="83"/>
    </row>
    <row r="2244" spans="4:4" x14ac:dyDescent="0.3">
      <c r="D2244" s="83"/>
    </row>
    <row r="2245" spans="4:4" x14ac:dyDescent="0.3">
      <c r="D2245" s="83"/>
    </row>
    <row r="2246" spans="4:4" x14ac:dyDescent="0.3">
      <c r="D2246" s="83"/>
    </row>
    <row r="2247" spans="4:4" x14ac:dyDescent="0.3">
      <c r="D2247" s="83"/>
    </row>
    <row r="2248" spans="4:4" x14ac:dyDescent="0.3">
      <c r="D2248" s="83"/>
    </row>
    <row r="2249" spans="4:4" x14ac:dyDescent="0.3">
      <c r="D2249" s="83"/>
    </row>
    <row r="2250" spans="4:4" x14ac:dyDescent="0.3">
      <c r="D2250" s="83"/>
    </row>
    <row r="2251" spans="4:4" x14ac:dyDescent="0.3">
      <c r="D2251" s="83"/>
    </row>
    <row r="2252" spans="4:4" x14ac:dyDescent="0.3">
      <c r="D2252" s="83"/>
    </row>
    <row r="2253" spans="4:4" x14ac:dyDescent="0.3">
      <c r="D2253" s="83"/>
    </row>
    <row r="2254" spans="4:4" x14ac:dyDescent="0.3">
      <c r="D2254" s="83"/>
    </row>
    <row r="2255" spans="4:4" x14ac:dyDescent="0.3">
      <c r="D2255" s="83"/>
    </row>
    <row r="2256" spans="4:4" x14ac:dyDescent="0.3">
      <c r="D2256" s="83"/>
    </row>
    <row r="2257" spans="4:4" x14ac:dyDescent="0.3">
      <c r="D2257" s="83"/>
    </row>
    <row r="2258" spans="4:4" x14ac:dyDescent="0.3">
      <c r="D2258" s="83"/>
    </row>
    <row r="2259" spans="4:4" x14ac:dyDescent="0.3">
      <c r="D2259" s="83"/>
    </row>
    <row r="2260" spans="4:4" x14ac:dyDescent="0.3">
      <c r="D2260" s="83"/>
    </row>
    <row r="2261" spans="4:4" x14ac:dyDescent="0.3">
      <c r="D2261" s="83"/>
    </row>
    <row r="2262" spans="4:4" x14ac:dyDescent="0.3">
      <c r="D2262" s="83"/>
    </row>
    <row r="2263" spans="4:4" x14ac:dyDescent="0.3">
      <c r="D2263" s="83"/>
    </row>
    <row r="2264" spans="4:4" x14ac:dyDescent="0.3">
      <c r="D2264" s="83"/>
    </row>
    <row r="2265" spans="4:4" x14ac:dyDescent="0.3">
      <c r="D2265" s="83"/>
    </row>
    <row r="2266" spans="4:4" x14ac:dyDescent="0.3">
      <c r="D2266" s="83"/>
    </row>
    <row r="2267" spans="4:4" x14ac:dyDescent="0.3">
      <c r="D2267" s="83"/>
    </row>
    <row r="2268" spans="4:4" x14ac:dyDescent="0.3">
      <c r="D2268" s="83"/>
    </row>
    <row r="2269" spans="4:4" x14ac:dyDescent="0.3">
      <c r="D2269" s="83"/>
    </row>
    <row r="2270" spans="4:4" x14ac:dyDescent="0.3">
      <c r="D2270" s="83"/>
    </row>
    <row r="2271" spans="4:4" x14ac:dyDescent="0.3">
      <c r="D2271" s="83"/>
    </row>
    <row r="2272" spans="4:4" x14ac:dyDescent="0.3">
      <c r="D2272" s="83"/>
    </row>
    <row r="2273" spans="4:4" x14ac:dyDescent="0.3">
      <c r="D2273" s="83"/>
    </row>
    <row r="2274" spans="4:4" x14ac:dyDescent="0.3">
      <c r="D2274" s="83"/>
    </row>
    <row r="2275" spans="4:4" x14ac:dyDescent="0.3">
      <c r="D2275" s="83"/>
    </row>
    <row r="2276" spans="4:4" x14ac:dyDescent="0.3">
      <c r="D2276" s="83"/>
    </row>
    <row r="2277" spans="4:4" x14ac:dyDescent="0.3">
      <c r="D2277" s="83"/>
    </row>
    <row r="2278" spans="4:4" x14ac:dyDescent="0.3">
      <c r="D2278" s="83"/>
    </row>
    <row r="2279" spans="4:4" x14ac:dyDescent="0.3">
      <c r="D2279" s="83"/>
    </row>
    <row r="2280" spans="4:4" x14ac:dyDescent="0.3">
      <c r="D2280" s="83"/>
    </row>
    <row r="2281" spans="4:4" x14ac:dyDescent="0.3">
      <c r="D2281" s="83"/>
    </row>
    <row r="2282" spans="4:4" x14ac:dyDescent="0.3">
      <c r="D2282" s="83"/>
    </row>
    <row r="2283" spans="4:4" x14ac:dyDescent="0.3">
      <c r="D2283" s="83"/>
    </row>
    <row r="2284" spans="4:4" x14ac:dyDescent="0.3">
      <c r="D2284" s="83"/>
    </row>
    <row r="2285" spans="4:4" x14ac:dyDescent="0.3">
      <c r="D2285" s="83"/>
    </row>
    <row r="2286" spans="4:4" x14ac:dyDescent="0.3">
      <c r="D2286" s="83"/>
    </row>
    <row r="2287" spans="4:4" x14ac:dyDescent="0.3">
      <c r="D2287" s="83"/>
    </row>
    <row r="2288" spans="4:4" x14ac:dyDescent="0.3">
      <c r="D2288" s="83"/>
    </row>
    <row r="2289" spans="4:4" x14ac:dyDescent="0.3">
      <c r="D2289" s="83"/>
    </row>
    <row r="2290" spans="4:4" x14ac:dyDescent="0.3">
      <c r="D2290" s="83"/>
    </row>
    <row r="2291" spans="4:4" x14ac:dyDescent="0.3">
      <c r="D2291" s="83"/>
    </row>
    <row r="2292" spans="4:4" x14ac:dyDescent="0.3">
      <c r="D2292" s="83"/>
    </row>
    <row r="2293" spans="4:4" x14ac:dyDescent="0.3">
      <c r="D2293" s="83"/>
    </row>
    <row r="2294" spans="4:4" x14ac:dyDescent="0.3">
      <c r="D2294" s="83"/>
    </row>
    <row r="2295" spans="4:4" x14ac:dyDescent="0.3">
      <c r="D2295" s="83"/>
    </row>
    <row r="2296" spans="4:4" x14ac:dyDescent="0.3">
      <c r="D2296" s="83"/>
    </row>
    <row r="2297" spans="4:4" x14ac:dyDescent="0.3">
      <c r="D2297" s="83"/>
    </row>
    <row r="2298" spans="4:4" x14ac:dyDescent="0.3">
      <c r="D2298" s="83"/>
    </row>
    <row r="2299" spans="4:4" x14ac:dyDescent="0.3">
      <c r="D2299" s="83"/>
    </row>
    <row r="2300" spans="4:4" x14ac:dyDescent="0.3">
      <c r="D2300" s="83"/>
    </row>
    <row r="2301" spans="4:4" x14ac:dyDescent="0.3">
      <c r="D2301" s="83"/>
    </row>
    <row r="2302" spans="4:4" x14ac:dyDescent="0.3">
      <c r="D2302" s="83"/>
    </row>
    <row r="2303" spans="4:4" x14ac:dyDescent="0.3">
      <c r="D2303" s="83"/>
    </row>
    <row r="2304" spans="4:4" x14ac:dyDescent="0.3">
      <c r="D2304" s="83"/>
    </row>
    <row r="2305" spans="4:4" x14ac:dyDescent="0.3">
      <c r="D2305" s="83"/>
    </row>
    <row r="2306" spans="4:4" x14ac:dyDescent="0.3">
      <c r="D2306" s="83"/>
    </row>
    <row r="2307" spans="4:4" x14ac:dyDescent="0.3">
      <c r="D2307" s="83"/>
    </row>
    <row r="2308" spans="4:4" x14ac:dyDescent="0.3">
      <c r="D2308" s="83"/>
    </row>
    <row r="2309" spans="4:4" x14ac:dyDescent="0.3">
      <c r="D2309" s="83"/>
    </row>
    <row r="2310" spans="4:4" x14ac:dyDescent="0.3">
      <c r="D2310" s="83"/>
    </row>
    <row r="2311" spans="4:4" x14ac:dyDescent="0.3">
      <c r="D2311" s="83"/>
    </row>
    <row r="2312" spans="4:4" x14ac:dyDescent="0.3">
      <c r="D2312" s="83"/>
    </row>
    <row r="2313" spans="4:4" x14ac:dyDescent="0.3">
      <c r="D2313" s="83"/>
    </row>
    <row r="2314" spans="4:4" x14ac:dyDescent="0.3">
      <c r="D2314" s="83"/>
    </row>
    <row r="2315" spans="4:4" x14ac:dyDescent="0.3">
      <c r="D2315" s="83"/>
    </row>
    <row r="2316" spans="4:4" x14ac:dyDescent="0.3">
      <c r="D2316" s="83"/>
    </row>
    <row r="2317" spans="4:4" x14ac:dyDescent="0.3">
      <c r="D2317" s="83"/>
    </row>
    <row r="2318" spans="4:4" x14ac:dyDescent="0.3">
      <c r="D2318" s="83"/>
    </row>
    <row r="2319" spans="4:4" x14ac:dyDescent="0.3">
      <c r="D2319" s="83"/>
    </row>
    <row r="2320" spans="4:4" x14ac:dyDescent="0.3">
      <c r="D2320" s="83"/>
    </row>
    <row r="2321" spans="4:4" x14ac:dyDescent="0.3">
      <c r="D2321" s="83"/>
    </row>
    <row r="2322" spans="4:4" x14ac:dyDescent="0.3">
      <c r="D2322" s="83"/>
    </row>
    <row r="2323" spans="4:4" x14ac:dyDescent="0.3">
      <c r="D2323" s="83"/>
    </row>
    <row r="2324" spans="4:4" x14ac:dyDescent="0.3">
      <c r="D2324" s="83"/>
    </row>
    <row r="2325" spans="4:4" x14ac:dyDescent="0.3">
      <c r="D2325" s="83"/>
    </row>
    <row r="2326" spans="4:4" x14ac:dyDescent="0.3">
      <c r="D2326" s="83"/>
    </row>
    <row r="2327" spans="4:4" x14ac:dyDescent="0.3">
      <c r="D2327" s="83"/>
    </row>
    <row r="2328" spans="4:4" x14ac:dyDescent="0.3">
      <c r="D2328" s="83"/>
    </row>
    <row r="2329" spans="4:4" x14ac:dyDescent="0.3">
      <c r="D2329" s="83"/>
    </row>
    <row r="2330" spans="4:4" x14ac:dyDescent="0.3">
      <c r="D2330" s="83"/>
    </row>
    <row r="2331" spans="4:4" x14ac:dyDescent="0.3">
      <c r="D2331" s="83"/>
    </row>
    <row r="2332" spans="4:4" x14ac:dyDescent="0.3">
      <c r="D2332" s="83"/>
    </row>
    <row r="2333" spans="4:4" x14ac:dyDescent="0.3">
      <c r="D2333" s="83"/>
    </row>
    <row r="2334" spans="4:4" x14ac:dyDescent="0.3">
      <c r="D2334" s="83"/>
    </row>
    <row r="2335" spans="4:4" x14ac:dyDescent="0.3">
      <c r="D2335" s="83"/>
    </row>
    <row r="2336" spans="4:4" x14ac:dyDescent="0.3">
      <c r="D2336" s="83"/>
    </row>
    <row r="2337" spans="4:4" x14ac:dyDescent="0.3">
      <c r="D2337" s="83"/>
    </row>
    <row r="2338" spans="4:4" x14ac:dyDescent="0.3">
      <c r="D2338" s="83"/>
    </row>
    <row r="2339" spans="4:4" x14ac:dyDescent="0.3">
      <c r="D2339" s="83"/>
    </row>
    <row r="2340" spans="4:4" x14ac:dyDescent="0.3">
      <c r="D2340" s="83"/>
    </row>
    <row r="2341" spans="4:4" x14ac:dyDescent="0.3">
      <c r="D2341" s="83"/>
    </row>
    <row r="2342" spans="4:4" x14ac:dyDescent="0.3">
      <c r="D2342" s="83"/>
    </row>
    <row r="2343" spans="4:4" x14ac:dyDescent="0.3">
      <c r="D2343" s="83"/>
    </row>
    <row r="2344" spans="4:4" x14ac:dyDescent="0.3">
      <c r="D2344" s="83"/>
    </row>
    <row r="2345" spans="4:4" x14ac:dyDescent="0.3">
      <c r="D2345" s="83"/>
    </row>
    <row r="2346" spans="4:4" x14ac:dyDescent="0.3">
      <c r="D2346" s="83"/>
    </row>
    <row r="2347" spans="4:4" x14ac:dyDescent="0.3">
      <c r="D2347" s="83"/>
    </row>
    <row r="2348" spans="4:4" x14ac:dyDescent="0.3">
      <c r="D2348" s="83"/>
    </row>
    <row r="2349" spans="4:4" x14ac:dyDescent="0.3">
      <c r="D2349" s="83"/>
    </row>
    <row r="2350" spans="4:4" x14ac:dyDescent="0.3">
      <c r="D2350" s="83"/>
    </row>
    <row r="2351" spans="4:4" x14ac:dyDescent="0.3">
      <c r="D2351" s="83"/>
    </row>
    <row r="2352" spans="4:4" x14ac:dyDescent="0.3">
      <c r="D2352" s="83"/>
    </row>
    <row r="2353" spans="4:4" x14ac:dyDescent="0.3">
      <c r="D2353" s="83"/>
    </row>
    <row r="2354" spans="4:4" x14ac:dyDescent="0.3">
      <c r="D2354" s="83"/>
    </row>
    <row r="2355" spans="4:4" x14ac:dyDescent="0.3">
      <c r="D2355" s="83"/>
    </row>
    <row r="2356" spans="4:4" x14ac:dyDescent="0.3">
      <c r="D2356" s="83"/>
    </row>
    <row r="2357" spans="4:4" x14ac:dyDescent="0.3">
      <c r="D2357" s="83"/>
    </row>
    <row r="2358" spans="4:4" x14ac:dyDescent="0.3">
      <c r="D2358" s="83"/>
    </row>
    <row r="2359" spans="4:4" x14ac:dyDescent="0.3">
      <c r="D2359" s="83"/>
    </row>
    <row r="2360" spans="4:4" x14ac:dyDescent="0.3">
      <c r="D2360" s="83"/>
    </row>
    <row r="2361" spans="4:4" x14ac:dyDescent="0.3">
      <c r="D2361" s="83"/>
    </row>
    <row r="2362" spans="4:4" x14ac:dyDescent="0.3">
      <c r="D2362" s="83"/>
    </row>
    <row r="2363" spans="4:4" x14ac:dyDescent="0.3">
      <c r="D2363" s="83"/>
    </row>
    <row r="2364" spans="4:4" x14ac:dyDescent="0.3">
      <c r="D2364" s="83"/>
    </row>
    <row r="2365" spans="4:4" x14ac:dyDescent="0.3">
      <c r="D2365" s="83"/>
    </row>
    <row r="2366" spans="4:4" x14ac:dyDescent="0.3">
      <c r="D2366" s="83"/>
    </row>
    <row r="2367" spans="4:4" x14ac:dyDescent="0.3">
      <c r="D2367" s="83"/>
    </row>
    <row r="2368" spans="4:4" x14ac:dyDescent="0.3">
      <c r="D2368" s="83"/>
    </row>
    <row r="2369" spans="4:4" x14ac:dyDescent="0.3">
      <c r="D2369" s="83"/>
    </row>
    <row r="2370" spans="4:4" x14ac:dyDescent="0.3">
      <c r="D2370" s="83"/>
    </row>
    <row r="2371" spans="4:4" x14ac:dyDescent="0.3">
      <c r="D2371" s="83"/>
    </row>
    <row r="2372" spans="4:4" x14ac:dyDescent="0.3">
      <c r="D2372" s="83"/>
    </row>
    <row r="2373" spans="4:4" x14ac:dyDescent="0.3">
      <c r="D2373" s="83"/>
    </row>
    <row r="2374" spans="4:4" x14ac:dyDescent="0.3">
      <c r="D2374" s="83"/>
    </row>
    <row r="2375" spans="4:4" x14ac:dyDescent="0.3">
      <c r="D2375" s="83"/>
    </row>
    <row r="2376" spans="4:4" x14ac:dyDescent="0.3">
      <c r="D2376" s="83"/>
    </row>
    <row r="2377" spans="4:4" x14ac:dyDescent="0.3">
      <c r="D2377" s="83"/>
    </row>
    <row r="2378" spans="4:4" x14ac:dyDescent="0.3">
      <c r="D2378" s="83"/>
    </row>
    <row r="2379" spans="4:4" x14ac:dyDescent="0.3">
      <c r="D2379" s="83"/>
    </row>
    <row r="2380" spans="4:4" x14ac:dyDescent="0.3">
      <c r="D2380" s="83"/>
    </row>
    <row r="2381" spans="4:4" x14ac:dyDescent="0.3">
      <c r="D2381" s="83"/>
    </row>
    <row r="2382" spans="4:4" x14ac:dyDescent="0.3">
      <c r="D2382" s="83"/>
    </row>
    <row r="2383" spans="4:4" x14ac:dyDescent="0.3">
      <c r="D2383" s="83"/>
    </row>
    <row r="2384" spans="4:4" x14ac:dyDescent="0.3">
      <c r="D2384" s="83"/>
    </row>
    <row r="2385" spans="4:4" x14ac:dyDescent="0.3">
      <c r="D2385" s="83"/>
    </row>
    <row r="2386" spans="4:4" x14ac:dyDescent="0.3">
      <c r="D2386" s="83"/>
    </row>
    <row r="2387" spans="4:4" x14ac:dyDescent="0.3">
      <c r="D2387" s="83"/>
    </row>
    <row r="2388" spans="4:4" x14ac:dyDescent="0.3">
      <c r="D2388" s="83"/>
    </row>
    <row r="2389" spans="4:4" x14ac:dyDescent="0.3">
      <c r="D2389" s="83"/>
    </row>
    <row r="2390" spans="4:4" x14ac:dyDescent="0.3">
      <c r="D2390" s="83"/>
    </row>
    <row r="2391" spans="4:4" x14ac:dyDescent="0.3">
      <c r="D2391" s="83"/>
    </row>
    <row r="2392" spans="4:4" x14ac:dyDescent="0.3">
      <c r="D2392" s="83"/>
    </row>
    <row r="2393" spans="4:4" x14ac:dyDescent="0.3">
      <c r="D2393" s="83"/>
    </row>
    <row r="2394" spans="4:4" x14ac:dyDescent="0.3">
      <c r="D2394" s="83"/>
    </row>
    <row r="2395" spans="4:4" x14ac:dyDescent="0.3">
      <c r="D2395" s="83"/>
    </row>
    <row r="2396" spans="4:4" x14ac:dyDescent="0.3">
      <c r="D2396" s="83"/>
    </row>
    <row r="2397" spans="4:4" x14ac:dyDescent="0.3">
      <c r="D2397" s="83"/>
    </row>
    <row r="2398" spans="4:4" x14ac:dyDescent="0.3">
      <c r="D2398" s="83"/>
    </row>
    <row r="2399" spans="4:4" x14ac:dyDescent="0.3">
      <c r="D2399" s="83"/>
    </row>
    <row r="2400" spans="4:4" x14ac:dyDescent="0.3">
      <c r="D2400" s="83"/>
    </row>
    <row r="2401" spans="4:4" x14ac:dyDescent="0.3">
      <c r="D2401" s="83"/>
    </row>
    <row r="2402" spans="4:4" x14ac:dyDescent="0.3">
      <c r="D2402" s="83"/>
    </row>
    <row r="2403" spans="4:4" x14ac:dyDescent="0.3">
      <c r="D2403" s="83"/>
    </row>
    <row r="2404" spans="4:4" x14ac:dyDescent="0.3">
      <c r="D2404" s="83"/>
    </row>
    <row r="2405" spans="4:4" x14ac:dyDescent="0.3">
      <c r="D2405" s="83"/>
    </row>
    <row r="2406" spans="4:4" x14ac:dyDescent="0.3">
      <c r="D2406" s="83"/>
    </row>
    <row r="2407" spans="4:4" x14ac:dyDescent="0.3">
      <c r="D2407" s="83"/>
    </row>
    <row r="2408" spans="4:4" x14ac:dyDescent="0.3">
      <c r="D2408" s="83"/>
    </row>
    <row r="2409" spans="4:4" x14ac:dyDescent="0.3">
      <c r="D2409" s="83"/>
    </row>
    <row r="2410" spans="4:4" x14ac:dyDescent="0.3">
      <c r="D2410" s="83"/>
    </row>
    <row r="2411" spans="4:4" x14ac:dyDescent="0.3">
      <c r="D2411" s="83"/>
    </row>
    <row r="2412" spans="4:4" x14ac:dyDescent="0.3">
      <c r="D2412" s="83"/>
    </row>
    <row r="2413" spans="4:4" x14ac:dyDescent="0.3">
      <c r="D2413" s="83"/>
    </row>
    <row r="2414" spans="4:4" x14ac:dyDescent="0.3">
      <c r="D2414" s="83"/>
    </row>
    <row r="2415" spans="4:4" x14ac:dyDescent="0.3">
      <c r="D2415" s="83"/>
    </row>
    <row r="2416" spans="4:4" x14ac:dyDescent="0.3">
      <c r="D2416" s="83"/>
    </row>
    <row r="2417" spans="4:4" x14ac:dyDescent="0.3">
      <c r="D2417" s="83"/>
    </row>
    <row r="2418" spans="4:4" x14ac:dyDescent="0.3">
      <c r="D2418" s="83"/>
    </row>
    <row r="2419" spans="4:4" x14ac:dyDescent="0.3">
      <c r="D2419" s="83"/>
    </row>
    <row r="2420" spans="4:4" x14ac:dyDescent="0.3">
      <c r="D2420" s="83"/>
    </row>
    <row r="2421" spans="4:4" x14ac:dyDescent="0.3">
      <c r="D2421" s="83"/>
    </row>
    <row r="2422" spans="4:4" x14ac:dyDescent="0.3">
      <c r="D2422" s="83"/>
    </row>
    <row r="2423" spans="4:4" x14ac:dyDescent="0.3">
      <c r="D2423" s="83"/>
    </row>
    <row r="2424" spans="4:4" x14ac:dyDescent="0.3">
      <c r="D2424" s="83"/>
    </row>
    <row r="2425" spans="4:4" x14ac:dyDescent="0.3">
      <c r="D2425" s="83"/>
    </row>
    <row r="2426" spans="4:4" x14ac:dyDescent="0.3">
      <c r="D2426" s="83"/>
    </row>
    <row r="2427" spans="4:4" x14ac:dyDescent="0.3">
      <c r="D2427" s="83"/>
    </row>
    <row r="2428" spans="4:4" x14ac:dyDescent="0.3">
      <c r="D2428" s="83"/>
    </row>
    <row r="2429" spans="4:4" x14ac:dyDescent="0.3">
      <c r="D2429" s="83"/>
    </row>
    <row r="2430" spans="4:4" x14ac:dyDescent="0.3">
      <c r="D2430" s="83"/>
    </row>
    <row r="2431" spans="4:4" x14ac:dyDescent="0.3">
      <c r="D2431" s="83"/>
    </row>
    <row r="2432" spans="4:4" x14ac:dyDescent="0.3">
      <c r="D2432" s="83"/>
    </row>
    <row r="2433" spans="4:4" x14ac:dyDescent="0.3">
      <c r="D2433" s="83"/>
    </row>
    <row r="2434" spans="4:4" x14ac:dyDescent="0.3">
      <c r="D2434" s="83"/>
    </row>
    <row r="2435" spans="4:4" x14ac:dyDescent="0.3">
      <c r="D2435" s="83"/>
    </row>
    <row r="2436" spans="4:4" x14ac:dyDescent="0.3">
      <c r="D2436" s="83"/>
    </row>
    <row r="2437" spans="4:4" x14ac:dyDescent="0.3">
      <c r="D2437" s="83"/>
    </row>
    <row r="2438" spans="4:4" x14ac:dyDescent="0.3">
      <c r="D2438" s="83"/>
    </row>
    <row r="2439" spans="4:4" x14ac:dyDescent="0.3">
      <c r="D2439" s="83"/>
    </row>
    <row r="2440" spans="4:4" x14ac:dyDescent="0.3">
      <c r="D2440" s="83"/>
    </row>
    <row r="2441" spans="4:4" x14ac:dyDescent="0.3">
      <c r="D2441" s="83"/>
    </row>
    <row r="2442" spans="4:4" x14ac:dyDescent="0.3">
      <c r="D2442" s="83"/>
    </row>
    <row r="2443" spans="4:4" x14ac:dyDescent="0.3">
      <c r="D2443" s="83"/>
    </row>
    <row r="2444" spans="4:4" x14ac:dyDescent="0.3">
      <c r="D2444" s="83"/>
    </row>
    <row r="2445" spans="4:4" x14ac:dyDescent="0.3">
      <c r="D2445" s="83"/>
    </row>
    <row r="2446" spans="4:4" x14ac:dyDescent="0.3">
      <c r="D2446" s="83"/>
    </row>
    <row r="2447" spans="4:4" x14ac:dyDescent="0.3">
      <c r="D2447" s="83"/>
    </row>
    <row r="2448" spans="4:4" x14ac:dyDescent="0.3">
      <c r="D2448" s="83"/>
    </row>
    <row r="2449" spans="4:4" x14ac:dyDescent="0.3">
      <c r="D2449" s="83"/>
    </row>
    <row r="2450" spans="4:4" x14ac:dyDescent="0.3">
      <c r="D2450" s="83"/>
    </row>
    <row r="2451" spans="4:4" x14ac:dyDescent="0.3">
      <c r="D2451" s="83"/>
    </row>
    <row r="2452" spans="4:4" x14ac:dyDescent="0.3">
      <c r="D2452" s="83"/>
    </row>
    <row r="2453" spans="4:4" x14ac:dyDescent="0.3">
      <c r="D2453" s="83"/>
    </row>
    <row r="2454" spans="4:4" x14ac:dyDescent="0.3">
      <c r="D2454" s="83"/>
    </row>
    <row r="2455" spans="4:4" x14ac:dyDescent="0.3">
      <c r="D2455" s="83"/>
    </row>
    <row r="2456" spans="4:4" x14ac:dyDescent="0.3">
      <c r="D2456" s="83"/>
    </row>
    <row r="2457" spans="4:4" x14ac:dyDescent="0.3">
      <c r="D2457" s="83"/>
    </row>
    <row r="2458" spans="4:4" x14ac:dyDescent="0.3">
      <c r="D2458" s="83"/>
    </row>
    <row r="2459" spans="4:4" x14ac:dyDescent="0.3">
      <c r="D2459" s="83"/>
    </row>
    <row r="2460" spans="4:4" x14ac:dyDescent="0.3">
      <c r="D2460" s="83"/>
    </row>
    <row r="2461" spans="4:4" x14ac:dyDescent="0.3">
      <c r="D2461" s="83"/>
    </row>
    <row r="2462" spans="4:4" x14ac:dyDescent="0.3">
      <c r="D2462" s="83"/>
    </row>
    <row r="2463" spans="4:4" x14ac:dyDescent="0.3">
      <c r="D2463" s="83"/>
    </row>
    <row r="2464" spans="4:4" x14ac:dyDescent="0.3">
      <c r="D2464" s="83"/>
    </row>
    <row r="2465" spans="4:4" x14ac:dyDescent="0.3">
      <c r="D2465" s="83"/>
    </row>
    <row r="2466" spans="4:4" x14ac:dyDescent="0.3">
      <c r="D2466" s="83"/>
    </row>
    <row r="2467" spans="4:4" x14ac:dyDescent="0.3">
      <c r="D2467" s="83"/>
    </row>
    <row r="2468" spans="4:4" x14ac:dyDescent="0.3">
      <c r="D2468" s="83"/>
    </row>
    <row r="2469" spans="4:4" x14ac:dyDescent="0.3">
      <c r="D2469" s="83"/>
    </row>
    <row r="2470" spans="4:4" x14ac:dyDescent="0.3">
      <c r="D2470" s="83"/>
    </row>
    <row r="2471" spans="4:4" x14ac:dyDescent="0.3">
      <c r="D2471" s="83"/>
    </row>
    <row r="2472" spans="4:4" x14ac:dyDescent="0.3">
      <c r="D2472" s="83"/>
    </row>
    <row r="2473" spans="4:4" x14ac:dyDescent="0.3">
      <c r="D2473" s="83"/>
    </row>
    <row r="2474" spans="4:4" x14ac:dyDescent="0.3">
      <c r="D2474" s="83"/>
    </row>
    <row r="2475" spans="4:4" x14ac:dyDescent="0.3">
      <c r="D2475" s="83"/>
    </row>
    <row r="2476" spans="4:4" x14ac:dyDescent="0.3">
      <c r="D2476" s="83"/>
    </row>
    <row r="2477" spans="4:4" x14ac:dyDescent="0.3">
      <c r="D2477" s="83"/>
    </row>
    <row r="2478" spans="4:4" x14ac:dyDescent="0.3">
      <c r="D2478" s="83"/>
    </row>
    <row r="2479" spans="4:4" x14ac:dyDescent="0.3">
      <c r="D2479" s="83"/>
    </row>
    <row r="2480" spans="4:4" x14ac:dyDescent="0.3">
      <c r="D2480" s="83"/>
    </row>
    <row r="2481" spans="4:4" x14ac:dyDescent="0.3">
      <c r="D2481" s="83"/>
    </row>
    <row r="2482" spans="4:4" x14ac:dyDescent="0.3">
      <c r="D2482" s="83"/>
    </row>
    <row r="2483" spans="4:4" x14ac:dyDescent="0.3">
      <c r="D2483" s="83"/>
    </row>
    <row r="2484" spans="4:4" x14ac:dyDescent="0.3">
      <c r="D2484" s="83"/>
    </row>
    <row r="2485" spans="4:4" x14ac:dyDescent="0.3">
      <c r="D2485" s="83"/>
    </row>
    <row r="2486" spans="4:4" x14ac:dyDescent="0.3">
      <c r="D2486" s="83"/>
    </row>
    <row r="2487" spans="4:4" x14ac:dyDescent="0.3">
      <c r="D2487" s="83"/>
    </row>
    <row r="2488" spans="4:4" x14ac:dyDescent="0.3">
      <c r="D2488" s="83"/>
    </row>
    <row r="2489" spans="4:4" x14ac:dyDescent="0.3">
      <c r="D2489" s="83"/>
    </row>
    <row r="2490" spans="4:4" x14ac:dyDescent="0.3">
      <c r="D2490" s="83"/>
    </row>
    <row r="2491" spans="4:4" x14ac:dyDescent="0.3">
      <c r="D2491" s="83"/>
    </row>
    <row r="2492" spans="4:4" x14ac:dyDescent="0.3">
      <c r="D2492" s="83"/>
    </row>
    <row r="2493" spans="4:4" x14ac:dyDescent="0.3">
      <c r="D2493" s="83"/>
    </row>
    <row r="2494" spans="4:4" x14ac:dyDescent="0.3">
      <c r="D2494" s="83"/>
    </row>
    <row r="2495" spans="4:4" x14ac:dyDescent="0.3">
      <c r="D2495" s="83"/>
    </row>
    <row r="2496" spans="4:4" x14ac:dyDescent="0.3">
      <c r="D2496" s="83"/>
    </row>
    <row r="2497" spans="4:4" x14ac:dyDescent="0.3">
      <c r="D2497" s="83"/>
    </row>
    <row r="2498" spans="4:4" x14ac:dyDescent="0.3">
      <c r="D2498" s="83"/>
    </row>
    <row r="2499" spans="4:4" x14ac:dyDescent="0.3">
      <c r="D2499" s="83"/>
    </row>
    <row r="2500" spans="4:4" x14ac:dyDescent="0.3">
      <c r="D2500" s="83"/>
    </row>
    <row r="2501" spans="4:4" x14ac:dyDescent="0.3">
      <c r="D2501" s="83"/>
    </row>
    <row r="2502" spans="4:4" x14ac:dyDescent="0.3">
      <c r="D2502" s="83"/>
    </row>
    <row r="2503" spans="4:4" x14ac:dyDescent="0.3">
      <c r="D2503" s="83"/>
    </row>
    <row r="2504" spans="4:4" x14ac:dyDescent="0.3">
      <c r="D2504" s="83"/>
    </row>
    <row r="2505" spans="4:4" x14ac:dyDescent="0.3">
      <c r="D2505" s="83"/>
    </row>
    <row r="2506" spans="4:4" x14ac:dyDescent="0.3">
      <c r="D2506" s="83"/>
    </row>
    <row r="2507" spans="4:4" x14ac:dyDescent="0.3">
      <c r="D2507" s="83"/>
    </row>
    <row r="2508" spans="4:4" x14ac:dyDescent="0.3">
      <c r="D2508" s="83"/>
    </row>
    <row r="2509" spans="4:4" x14ac:dyDescent="0.3">
      <c r="D2509" s="83"/>
    </row>
    <row r="2510" spans="4:4" x14ac:dyDescent="0.3">
      <c r="D2510" s="83"/>
    </row>
    <row r="2511" spans="4:4" x14ac:dyDescent="0.3">
      <c r="D2511" s="83"/>
    </row>
    <row r="2512" spans="4:4" x14ac:dyDescent="0.3">
      <c r="D2512" s="83"/>
    </row>
    <row r="2513" spans="4:4" x14ac:dyDescent="0.3">
      <c r="D2513" s="83"/>
    </row>
    <row r="2514" spans="4:4" x14ac:dyDescent="0.3">
      <c r="D2514" s="83"/>
    </row>
    <row r="2515" spans="4:4" x14ac:dyDescent="0.3">
      <c r="D2515" s="83"/>
    </row>
    <row r="2516" spans="4:4" x14ac:dyDescent="0.3">
      <c r="D2516" s="83"/>
    </row>
    <row r="2517" spans="4:4" x14ac:dyDescent="0.3">
      <c r="D2517" s="83"/>
    </row>
    <row r="2518" spans="4:4" x14ac:dyDescent="0.3">
      <c r="D2518" s="83"/>
    </row>
    <row r="2519" spans="4:4" x14ac:dyDescent="0.3">
      <c r="D2519" s="83"/>
    </row>
    <row r="2520" spans="4:4" x14ac:dyDescent="0.3">
      <c r="D2520" s="83"/>
    </row>
    <row r="2521" spans="4:4" x14ac:dyDescent="0.3">
      <c r="D2521" s="83"/>
    </row>
    <row r="2522" spans="4:4" x14ac:dyDescent="0.3">
      <c r="D2522" s="83"/>
    </row>
    <row r="2523" spans="4:4" x14ac:dyDescent="0.3">
      <c r="D2523" s="83"/>
    </row>
    <row r="2524" spans="4:4" x14ac:dyDescent="0.3">
      <c r="D2524" s="83"/>
    </row>
    <row r="2525" spans="4:4" x14ac:dyDescent="0.3">
      <c r="D2525" s="83"/>
    </row>
    <row r="2526" spans="4:4" x14ac:dyDescent="0.3">
      <c r="D2526" s="83"/>
    </row>
    <row r="2527" spans="4:4" x14ac:dyDescent="0.3">
      <c r="D2527" s="83"/>
    </row>
    <row r="2528" spans="4:4" x14ac:dyDescent="0.3">
      <c r="D2528" s="83"/>
    </row>
    <row r="2529" spans="4:4" x14ac:dyDescent="0.3">
      <c r="D2529" s="83"/>
    </row>
    <row r="2530" spans="4:4" x14ac:dyDescent="0.3">
      <c r="D2530" s="83"/>
    </row>
    <row r="2531" spans="4:4" x14ac:dyDescent="0.3">
      <c r="D2531" s="83"/>
    </row>
    <row r="2532" spans="4:4" x14ac:dyDescent="0.3">
      <c r="D2532" s="83"/>
    </row>
    <row r="2533" spans="4:4" x14ac:dyDescent="0.3">
      <c r="D2533" s="83"/>
    </row>
    <row r="2534" spans="4:4" x14ac:dyDescent="0.3">
      <c r="D2534" s="83"/>
    </row>
    <row r="2535" spans="4:4" x14ac:dyDescent="0.3">
      <c r="D2535" s="83"/>
    </row>
    <row r="2536" spans="4:4" x14ac:dyDescent="0.3">
      <c r="D2536" s="83"/>
    </row>
    <row r="2537" spans="4:4" x14ac:dyDescent="0.3">
      <c r="D2537" s="83"/>
    </row>
    <row r="2538" spans="4:4" x14ac:dyDescent="0.3">
      <c r="D2538" s="83"/>
    </row>
    <row r="2539" spans="4:4" x14ac:dyDescent="0.3">
      <c r="D2539" s="83"/>
    </row>
    <row r="2540" spans="4:4" x14ac:dyDescent="0.3">
      <c r="D2540" s="83"/>
    </row>
    <row r="2541" spans="4:4" x14ac:dyDescent="0.3">
      <c r="D2541" s="83"/>
    </row>
    <row r="2542" spans="4:4" x14ac:dyDescent="0.3">
      <c r="D2542" s="83"/>
    </row>
    <row r="2543" spans="4:4" x14ac:dyDescent="0.3">
      <c r="D2543" s="83"/>
    </row>
    <row r="2544" spans="4:4" x14ac:dyDescent="0.3">
      <c r="D2544" s="83"/>
    </row>
    <row r="2545" spans="4:4" x14ac:dyDescent="0.3">
      <c r="D2545" s="83"/>
    </row>
    <row r="2546" spans="4:4" x14ac:dyDescent="0.3">
      <c r="D2546" s="83"/>
    </row>
    <row r="2547" spans="4:4" x14ac:dyDescent="0.3">
      <c r="D2547" s="83"/>
    </row>
    <row r="2548" spans="4:4" x14ac:dyDescent="0.3">
      <c r="D2548" s="83"/>
    </row>
    <row r="2549" spans="4:4" x14ac:dyDescent="0.3">
      <c r="D2549" s="83"/>
    </row>
    <row r="2550" spans="4:4" x14ac:dyDescent="0.3">
      <c r="D2550" s="83"/>
    </row>
    <row r="2551" spans="4:4" x14ac:dyDescent="0.3">
      <c r="D2551" s="83"/>
    </row>
    <row r="2552" spans="4:4" x14ac:dyDescent="0.3">
      <c r="D2552" s="83"/>
    </row>
    <row r="2553" spans="4:4" x14ac:dyDescent="0.3">
      <c r="D2553" s="83"/>
    </row>
    <row r="2554" spans="4:4" x14ac:dyDescent="0.3">
      <c r="D2554" s="83"/>
    </row>
    <row r="2555" spans="4:4" x14ac:dyDescent="0.3">
      <c r="D2555" s="83"/>
    </row>
    <row r="2556" spans="4:4" x14ac:dyDescent="0.3">
      <c r="D2556" s="83"/>
    </row>
    <row r="2557" spans="4:4" x14ac:dyDescent="0.3">
      <c r="D2557" s="83"/>
    </row>
    <row r="2558" spans="4:4" x14ac:dyDescent="0.3">
      <c r="D2558" s="83"/>
    </row>
    <row r="2559" spans="4:4" x14ac:dyDescent="0.3">
      <c r="D2559" s="83"/>
    </row>
    <row r="2560" spans="4:4" x14ac:dyDescent="0.3">
      <c r="D2560" s="83"/>
    </row>
    <row r="2561" spans="4:4" x14ac:dyDescent="0.3">
      <c r="D2561" s="83"/>
    </row>
    <row r="2562" spans="4:4" x14ac:dyDescent="0.3">
      <c r="D2562" s="83"/>
    </row>
    <row r="2563" spans="4:4" x14ac:dyDescent="0.3">
      <c r="D2563" s="83"/>
    </row>
    <row r="2564" spans="4:4" x14ac:dyDescent="0.3">
      <c r="D2564" s="83"/>
    </row>
    <row r="2565" spans="4:4" x14ac:dyDescent="0.3">
      <c r="D2565" s="83"/>
    </row>
    <row r="2566" spans="4:4" x14ac:dyDescent="0.3">
      <c r="D2566" s="83"/>
    </row>
    <row r="2567" spans="4:4" x14ac:dyDescent="0.3">
      <c r="D2567" s="83"/>
    </row>
    <row r="2568" spans="4:4" x14ac:dyDescent="0.3">
      <c r="D2568" s="83"/>
    </row>
    <row r="2569" spans="4:4" x14ac:dyDescent="0.3">
      <c r="D2569" s="83"/>
    </row>
    <row r="2570" spans="4:4" x14ac:dyDescent="0.3">
      <c r="D2570" s="83"/>
    </row>
    <row r="2571" spans="4:4" x14ac:dyDescent="0.3">
      <c r="D2571" s="83"/>
    </row>
    <row r="2572" spans="4:4" x14ac:dyDescent="0.3">
      <c r="D2572" s="83"/>
    </row>
    <row r="2573" spans="4:4" x14ac:dyDescent="0.3">
      <c r="D2573" s="83"/>
    </row>
    <row r="2574" spans="4:4" x14ac:dyDescent="0.3">
      <c r="D2574" s="83"/>
    </row>
    <row r="2575" spans="4:4" x14ac:dyDescent="0.3">
      <c r="D2575" s="83"/>
    </row>
    <row r="2576" spans="4:4" x14ac:dyDescent="0.3">
      <c r="D2576" s="83"/>
    </row>
    <row r="2577" spans="4:4" x14ac:dyDescent="0.3">
      <c r="D2577" s="83"/>
    </row>
    <row r="2578" spans="4:4" x14ac:dyDescent="0.3">
      <c r="D2578" s="83"/>
    </row>
    <row r="2579" spans="4:4" x14ac:dyDescent="0.3">
      <c r="D2579" s="83"/>
    </row>
    <row r="2580" spans="4:4" x14ac:dyDescent="0.3">
      <c r="D2580" s="83"/>
    </row>
    <row r="2581" spans="4:4" x14ac:dyDescent="0.3">
      <c r="D2581" s="83"/>
    </row>
    <row r="2582" spans="4:4" x14ac:dyDescent="0.3">
      <c r="D2582" s="83"/>
    </row>
    <row r="2583" spans="4:4" x14ac:dyDescent="0.3">
      <c r="D2583" s="83"/>
    </row>
    <row r="2584" spans="4:4" x14ac:dyDescent="0.3">
      <c r="D2584" s="83"/>
    </row>
    <row r="2585" spans="4:4" x14ac:dyDescent="0.3">
      <c r="D2585" s="83"/>
    </row>
    <row r="2586" spans="4:4" x14ac:dyDescent="0.3">
      <c r="D2586" s="83"/>
    </row>
    <row r="2587" spans="4:4" x14ac:dyDescent="0.3">
      <c r="D2587" s="83"/>
    </row>
    <row r="2588" spans="4:4" x14ac:dyDescent="0.3">
      <c r="D2588" s="83"/>
    </row>
    <row r="2589" spans="4:4" x14ac:dyDescent="0.3">
      <c r="D2589" s="83"/>
    </row>
    <row r="2590" spans="4:4" x14ac:dyDescent="0.3">
      <c r="D2590" s="83"/>
    </row>
    <row r="2591" spans="4:4" x14ac:dyDescent="0.3">
      <c r="D2591" s="83"/>
    </row>
    <row r="2592" spans="4:4" x14ac:dyDescent="0.3">
      <c r="D2592" s="83"/>
    </row>
    <row r="2593" spans="4:4" x14ac:dyDescent="0.3">
      <c r="D2593" s="83"/>
    </row>
    <row r="2594" spans="4:4" x14ac:dyDescent="0.3">
      <c r="D2594" s="83"/>
    </row>
    <row r="2595" spans="4:4" x14ac:dyDescent="0.3">
      <c r="D2595" s="83"/>
    </row>
    <row r="2596" spans="4:4" x14ac:dyDescent="0.3">
      <c r="D2596" s="83"/>
    </row>
    <row r="2597" spans="4:4" x14ac:dyDescent="0.3">
      <c r="D2597" s="83"/>
    </row>
    <row r="2598" spans="4:4" x14ac:dyDescent="0.3">
      <c r="D2598" s="83"/>
    </row>
    <row r="2599" spans="4:4" x14ac:dyDescent="0.3">
      <c r="D2599" s="83"/>
    </row>
    <row r="2600" spans="4:4" x14ac:dyDescent="0.3">
      <c r="D2600" s="83"/>
    </row>
    <row r="2601" spans="4:4" x14ac:dyDescent="0.3">
      <c r="D2601" s="83"/>
    </row>
    <row r="2602" spans="4:4" x14ac:dyDescent="0.3">
      <c r="D2602" s="83"/>
    </row>
    <row r="2603" spans="4:4" x14ac:dyDescent="0.3">
      <c r="D2603" s="83"/>
    </row>
    <row r="2604" spans="4:4" x14ac:dyDescent="0.3">
      <c r="D2604" s="83"/>
    </row>
    <row r="2605" spans="4:4" x14ac:dyDescent="0.3">
      <c r="D2605" s="83"/>
    </row>
    <row r="2606" spans="4:4" x14ac:dyDescent="0.3">
      <c r="D2606" s="83"/>
    </row>
    <row r="2607" spans="4:4" x14ac:dyDescent="0.3">
      <c r="D2607" s="83"/>
    </row>
    <row r="2608" spans="4:4" x14ac:dyDescent="0.3">
      <c r="D2608" s="83"/>
    </row>
    <row r="2609" spans="4:4" x14ac:dyDescent="0.3">
      <c r="D2609" s="83"/>
    </row>
    <row r="2610" spans="4:4" x14ac:dyDescent="0.3">
      <c r="D2610" s="83"/>
    </row>
    <row r="2611" spans="4:4" x14ac:dyDescent="0.3">
      <c r="D2611" s="83"/>
    </row>
    <row r="2612" spans="4:4" x14ac:dyDescent="0.3">
      <c r="D2612" s="83"/>
    </row>
    <row r="2613" spans="4:4" x14ac:dyDescent="0.3">
      <c r="D2613" s="83"/>
    </row>
    <row r="2614" spans="4:4" x14ac:dyDescent="0.3">
      <c r="D2614" s="83"/>
    </row>
    <row r="2615" spans="4:4" x14ac:dyDescent="0.3">
      <c r="D2615" s="83"/>
    </row>
    <row r="2616" spans="4:4" x14ac:dyDescent="0.3">
      <c r="D2616" s="83"/>
    </row>
    <row r="2617" spans="4:4" x14ac:dyDescent="0.3">
      <c r="D2617" s="83"/>
    </row>
    <row r="2618" spans="4:4" x14ac:dyDescent="0.3">
      <c r="D2618" s="83"/>
    </row>
    <row r="2619" spans="4:4" x14ac:dyDescent="0.3">
      <c r="D2619" s="83"/>
    </row>
    <row r="2620" spans="4:4" x14ac:dyDescent="0.3">
      <c r="D2620" s="83"/>
    </row>
    <row r="2621" spans="4:4" x14ac:dyDescent="0.3">
      <c r="D2621" s="83"/>
    </row>
    <row r="2622" spans="4:4" x14ac:dyDescent="0.3">
      <c r="D2622" s="83"/>
    </row>
    <row r="2623" spans="4:4" x14ac:dyDescent="0.3">
      <c r="D2623" s="83"/>
    </row>
    <row r="2624" spans="4:4" x14ac:dyDescent="0.3">
      <c r="D2624" s="83"/>
    </row>
    <row r="2625" spans="4:4" x14ac:dyDescent="0.3">
      <c r="D2625" s="83"/>
    </row>
    <row r="2626" spans="4:4" x14ac:dyDescent="0.3">
      <c r="D2626" s="83"/>
    </row>
    <row r="2627" spans="4:4" x14ac:dyDescent="0.3">
      <c r="D2627" s="83"/>
    </row>
    <row r="2628" spans="4:4" x14ac:dyDescent="0.3">
      <c r="D2628" s="83"/>
    </row>
    <row r="2629" spans="4:4" x14ac:dyDescent="0.3">
      <c r="D2629" s="83"/>
    </row>
    <row r="2630" spans="4:4" x14ac:dyDescent="0.3">
      <c r="D2630" s="83"/>
    </row>
    <row r="2631" spans="4:4" x14ac:dyDescent="0.3">
      <c r="D2631" s="83"/>
    </row>
    <row r="2632" spans="4:4" x14ac:dyDescent="0.3">
      <c r="D2632" s="83"/>
    </row>
    <row r="2633" spans="4:4" x14ac:dyDescent="0.3">
      <c r="D2633" s="83"/>
    </row>
    <row r="2634" spans="4:4" x14ac:dyDescent="0.3">
      <c r="D2634" s="83"/>
    </row>
    <row r="2635" spans="4:4" x14ac:dyDescent="0.3">
      <c r="D2635" s="83"/>
    </row>
    <row r="2636" spans="4:4" x14ac:dyDescent="0.3">
      <c r="D2636" s="83"/>
    </row>
    <row r="2637" spans="4:4" x14ac:dyDescent="0.3">
      <c r="D2637" s="83"/>
    </row>
    <row r="2638" spans="4:4" x14ac:dyDescent="0.3">
      <c r="D2638" s="83"/>
    </row>
    <row r="2639" spans="4:4" x14ac:dyDescent="0.3">
      <c r="D2639" s="83"/>
    </row>
    <row r="2640" spans="4:4" x14ac:dyDescent="0.3">
      <c r="D2640" s="83"/>
    </row>
    <row r="2641" spans="4:4" x14ac:dyDescent="0.3">
      <c r="D2641" s="83"/>
    </row>
    <row r="2642" spans="4:4" x14ac:dyDescent="0.3">
      <c r="D2642" s="83"/>
    </row>
    <row r="2643" spans="4:4" x14ac:dyDescent="0.3">
      <c r="D2643" s="83"/>
    </row>
    <row r="2644" spans="4:4" x14ac:dyDescent="0.3">
      <c r="D2644" s="83"/>
    </row>
    <row r="2645" spans="4:4" x14ac:dyDescent="0.3">
      <c r="D2645" s="83"/>
    </row>
    <row r="2646" spans="4:4" x14ac:dyDescent="0.3">
      <c r="D2646" s="83"/>
    </row>
    <row r="2647" spans="4:4" x14ac:dyDescent="0.3">
      <c r="D2647" s="83"/>
    </row>
    <row r="2648" spans="4:4" x14ac:dyDescent="0.3">
      <c r="D2648" s="83"/>
    </row>
    <row r="2649" spans="4:4" x14ac:dyDescent="0.3">
      <c r="D2649" s="83"/>
    </row>
    <row r="2650" spans="4:4" x14ac:dyDescent="0.3">
      <c r="D2650" s="83"/>
    </row>
    <row r="2651" spans="4:4" x14ac:dyDescent="0.3">
      <c r="D2651" s="83"/>
    </row>
    <row r="2652" spans="4:4" x14ac:dyDescent="0.3">
      <c r="D2652" s="83"/>
    </row>
    <row r="2653" spans="4:4" x14ac:dyDescent="0.3">
      <c r="D2653" s="83"/>
    </row>
    <row r="2654" spans="4:4" x14ac:dyDescent="0.3">
      <c r="D2654" s="83"/>
    </row>
    <row r="2655" spans="4:4" x14ac:dyDescent="0.3">
      <c r="D2655" s="83"/>
    </row>
    <row r="2656" spans="4:4" x14ac:dyDescent="0.3">
      <c r="D2656" s="83"/>
    </row>
    <row r="2657" spans="4:4" x14ac:dyDescent="0.3">
      <c r="D2657" s="83"/>
    </row>
    <row r="2658" spans="4:4" x14ac:dyDescent="0.3">
      <c r="D2658" s="83"/>
    </row>
    <row r="2659" spans="4:4" x14ac:dyDescent="0.3">
      <c r="D2659" s="83"/>
    </row>
    <row r="2660" spans="4:4" x14ac:dyDescent="0.3">
      <c r="D2660" s="83"/>
    </row>
    <row r="2661" spans="4:4" x14ac:dyDescent="0.3">
      <c r="D2661" s="83"/>
    </row>
    <row r="2662" spans="4:4" x14ac:dyDescent="0.3">
      <c r="D2662" s="83"/>
    </row>
    <row r="2663" spans="4:4" x14ac:dyDescent="0.3">
      <c r="D2663" s="83"/>
    </row>
    <row r="2664" spans="4:4" x14ac:dyDescent="0.3">
      <c r="D2664" s="83"/>
    </row>
    <row r="2665" spans="4:4" x14ac:dyDescent="0.3">
      <c r="D2665" s="83"/>
    </row>
    <row r="2666" spans="4:4" x14ac:dyDescent="0.3">
      <c r="D2666" s="83"/>
    </row>
    <row r="2667" spans="4:4" x14ac:dyDescent="0.3">
      <c r="D2667" s="83"/>
    </row>
    <row r="2668" spans="4:4" x14ac:dyDescent="0.3">
      <c r="D2668" s="83"/>
    </row>
    <row r="2669" spans="4:4" x14ac:dyDescent="0.3">
      <c r="D2669" s="83"/>
    </row>
    <row r="2670" spans="4:4" x14ac:dyDescent="0.3">
      <c r="D2670" s="83"/>
    </row>
    <row r="2671" spans="4:4" x14ac:dyDescent="0.3">
      <c r="D2671" s="83"/>
    </row>
    <row r="2672" spans="4:4" x14ac:dyDescent="0.3">
      <c r="D2672" s="83"/>
    </row>
    <row r="2673" spans="4:4" x14ac:dyDescent="0.3">
      <c r="D2673" s="83"/>
    </row>
    <row r="2674" spans="4:4" x14ac:dyDescent="0.3">
      <c r="D2674" s="83"/>
    </row>
    <row r="2675" spans="4:4" x14ac:dyDescent="0.3">
      <c r="D2675" s="83"/>
    </row>
    <row r="2676" spans="4:4" x14ac:dyDescent="0.3">
      <c r="D2676" s="83"/>
    </row>
    <row r="2677" spans="4:4" x14ac:dyDescent="0.3">
      <c r="D2677" s="83"/>
    </row>
    <row r="2678" spans="4:4" x14ac:dyDescent="0.3">
      <c r="D2678" s="83"/>
    </row>
    <row r="2679" spans="4:4" x14ac:dyDescent="0.3">
      <c r="D2679" s="83"/>
    </row>
    <row r="2680" spans="4:4" x14ac:dyDescent="0.3">
      <c r="D2680" s="83"/>
    </row>
    <row r="2681" spans="4:4" x14ac:dyDescent="0.3">
      <c r="D2681" s="83"/>
    </row>
    <row r="2682" spans="4:4" x14ac:dyDescent="0.3">
      <c r="D2682" s="83"/>
    </row>
    <row r="2683" spans="4:4" x14ac:dyDescent="0.3">
      <c r="D2683" s="83"/>
    </row>
    <row r="2684" spans="4:4" x14ac:dyDescent="0.3">
      <c r="D2684" s="83"/>
    </row>
    <row r="2685" spans="4:4" x14ac:dyDescent="0.3">
      <c r="D2685" s="83"/>
    </row>
    <row r="2686" spans="4:4" x14ac:dyDescent="0.3">
      <c r="D2686" s="83"/>
    </row>
    <row r="2687" spans="4:4" x14ac:dyDescent="0.3">
      <c r="D2687" s="83"/>
    </row>
    <row r="2688" spans="4:4" x14ac:dyDescent="0.3">
      <c r="D2688" s="83"/>
    </row>
    <row r="2689" spans="4:4" x14ac:dyDescent="0.3">
      <c r="D2689" s="83"/>
    </row>
    <row r="2690" spans="4:4" x14ac:dyDescent="0.3">
      <c r="D2690" s="83"/>
    </row>
    <row r="2691" spans="4:4" x14ac:dyDescent="0.3">
      <c r="D2691" s="83"/>
    </row>
    <row r="2692" spans="4:4" x14ac:dyDescent="0.3">
      <c r="D2692" s="83"/>
    </row>
    <row r="2693" spans="4:4" x14ac:dyDescent="0.3">
      <c r="D2693" s="83"/>
    </row>
    <row r="2694" spans="4:4" x14ac:dyDescent="0.3">
      <c r="D2694" s="83"/>
    </row>
    <row r="2695" spans="4:4" x14ac:dyDescent="0.3">
      <c r="D2695" s="83"/>
    </row>
    <row r="2696" spans="4:4" x14ac:dyDescent="0.3">
      <c r="D2696" s="83"/>
    </row>
    <row r="2697" spans="4:4" x14ac:dyDescent="0.3">
      <c r="D2697" s="83"/>
    </row>
    <row r="2698" spans="4:4" x14ac:dyDescent="0.3">
      <c r="D2698" s="83"/>
    </row>
    <row r="2699" spans="4:4" x14ac:dyDescent="0.3">
      <c r="D2699" s="83"/>
    </row>
    <row r="2700" spans="4:4" x14ac:dyDescent="0.3">
      <c r="D2700" s="83"/>
    </row>
    <row r="2701" spans="4:4" x14ac:dyDescent="0.3">
      <c r="D2701" s="83"/>
    </row>
    <row r="2702" spans="4:4" x14ac:dyDescent="0.3">
      <c r="D2702" s="83"/>
    </row>
    <row r="2703" spans="4:4" x14ac:dyDescent="0.3">
      <c r="D2703" s="83"/>
    </row>
    <row r="2704" spans="4:4" x14ac:dyDescent="0.3">
      <c r="D2704" s="83"/>
    </row>
    <row r="2705" spans="4:4" x14ac:dyDescent="0.3">
      <c r="D2705" s="83"/>
    </row>
    <row r="2706" spans="4:4" x14ac:dyDescent="0.3">
      <c r="D2706" s="83"/>
    </row>
    <row r="2707" spans="4:4" x14ac:dyDescent="0.3">
      <c r="D2707" s="83"/>
    </row>
    <row r="2708" spans="4:4" x14ac:dyDescent="0.3">
      <c r="D2708" s="83"/>
    </row>
    <row r="2709" spans="4:4" x14ac:dyDescent="0.3">
      <c r="D2709" s="83"/>
    </row>
    <row r="2710" spans="4:4" x14ac:dyDescent="0.3">
      <c r="D2710" s="83"/>
    </row>
    <row r="2711" spans="4:4" x14ac:dyDescent="0.3">
      <c r="D2711" s="83"/>
    </row>
    <row r="2712" spans="4:4" x14ac:dyDescent="0.3">
      <c r="D2712" s="83"/>
    </row>
    <row r="2713" spans="4:4" x14ac:dyDescent="0.3">
      <c r="D2713" s="83"/>
    </row>
    <row r="2714" spans="4:4" x14ac:dyDescent="0.3">
      <c r="D2714" s="83"/>
    </row>
    <row r="2715" spans="4:4" x14ac:dyDescent="0.3">
      <c r="D2715" s="83"/>
    </row>
    <row r="2716" spans="4:4" x14ac:dyDescent="0.3">
      <c r="D2716" s="83"/>
    </row>
    <row r="2717" spans="4:4" x14ac:dyDescent="0.3">
      <c r="D2717" s="83"/>
    </row>
    <row r="2718" spans="4:4" x14ac:dyDescent="0.3">
      <c r="D2718" s="83"/>
    </row>
    <row r="2719" spans="4:4" x14ac:dyDescent="0.3">
      <c r="D2719" s="83"/>
    </row>
    <row r="2720" spans="4:4" x14ac:dyDescent="0.3">
      <c r="D2720" s="83"/>
    </row>
    <row r="2721" spans="4:4" x14ac:dyDescent="0.3">
      <c r="D2721" s="83"/>
    </row>
    <row r="2722" spans="4:4" x14ac:dyDescent="0.3">
      <c r="D2722" s="83"/>
    </row>
    <row r="2723" spans="4:4" x14ac:dyDescent="0.3">
      <c r="D2723" s="83"/>
    </row>
    <row r="2724" spans="4:4" x14ac:dyDescent="0.3">
      <c r="D2724" s="83"/>
    </row>
    <row r="2725" spans="4:4" x14ac:dyDescent="0.3">
      <c r="D2725" s="83"/>
    </row>
    <row r="2726" spans="4:4" x14ac:dyDescent="0.3">
      <c r="D2726" s="83"/>
    </row>
    <row r="2727" spans="4:4" x14ac:dyDescent="0.3">
      <c r="D2727" s="83"/>
    </row>
    <row r="2728" spans="4:4" x14ac:dyDescent="0.3">
      <c r="D2728" s="83"/>
    </row>
    <row r="2729" spans="4:4" x14ac:dyDescent="0.3">
      <c r="D2729" s="83"/>
    </row>
    <row r="2730" spans="4:4" x14ac:dyDescent="0.3">
      <c r="D2730" s="83"/>
    </row>
    <row r="2731" spans="4:4" x14ac:dyDescent="0.3">
      <c r="D2731" s="83"/>
    </row>
    <row r="2732" spans="4:4" x14ac:dyDescent="0.3">
      <c r="D2732" s="83"/>
    </row>
    <row r="2733" spans="4:4" x14ac:dyDescent="0.3">
      <c r="D2733" s="83"/>
    </row>
    <row r="2734" spans="4:4" x14ac:dyDescent="0.3">
      <c r="D2734" s="83"/>
    </row>
    <row r="2735" spans="4:4" x14ac:dyDescent="0.3">
      <c r="D2735" s="83"/>
    </row>
    <row r="2736" spans="4:4" x14ac:dyDescent="0.3">
      <c r="D2736" s="83"/>
    </row>
    <row r="2737" spans="4:4" x14ac:dyDescent="0.3">
      <c r="D2737" s="83"/>
    </row>
    <row r="2738" spans="4:4" x14ac:dyDescent="0.3">
      <c r="D2738" s="83"/>
    </row>
    <row r="2739" spans="4:4" x14ac:dyDescent="0.3">
      <c r="D2739" s="83"/>
    </row>
    <row r="2740" spans="4:4" x14ac:dyDescent="0.3">
      <c r="D2740" s="83"/>
    </row>
    <row r="2741" spans="4:4" x14ac:dyDescent="0.3">
      <c r="D2741" s="83"/>
    </row>
    <row r="2742" spans="4:4" x14ac:dyDescent="0.3">
      <c r="D2742" s="83"/>
    </row>
    <row r="2743" spans="4:4" x14ac:dyDescent="0.3">
      <c r="D2743" s="83"/>
    </row>
    <row r="2744" spans="4:4" x14ac:dyDescent="0.3">
      <c r="D2744" s="83"/>
    </row>
    <row r="2745" spans="4:4" x14ac:dyDescent="0.3">
      <c r="D2745" s="83"/>
    </row>
    <row r="2746" spans="4:4" x14ac:dyDescent="0.3">
      <c r="D2746" s="83"/>
    </row>
    <row r="2747" spans="4:4" x14ac:dyDescent="0.3">
      <c r="D2747" s="83"/>
    </row>
    <row r="2748" spans="4:4" x14ac:dyDescent="0.3">
      <c r="D2748" s="83"/>
    </row>
    <row r="2749" spans="4:4" x14ac:dyDescent="0.3">
      <c r="D2749" s="83"/>
    </row>
    <row r="2750" spans="4:4" x14ac:dyDescent="0.3">
      <c r="D2750" s="83"/>
    </row>
    <row r="2751" spans="4:4" x14ac:dyDescent="0.3">
      <c r="D2751" s="83"/>
    </row>
    <row r="2752" spans="4:4" x14ac:dyDescent="0.3">
      <c r="D2752" s="83"/>
    </row>
    <row r="2753" spans="4:4" x14ac:dyDescent="0.3">
      <c r="D2753" s="83"/>
    </row>
    <row r="2754" spans="4:4" x14ac:dyDescent="0.3">
      <c r="D2754" s="83"/>
    </row>
    <row r="2755" spans="4:4" x14ac:dyDescent="0.3">
      <c r="D2755" s="83"/>
    </row>
    <row r="2756" spans="4:4" x14ac:dyDescent="0.3">
      <c r="D2756" s="83"/>
    </row>
    <row r="2757" spans="4:4" x14ac:dyDescent="0.3">
      <c r="D2757" s="83"/>
    </row>
    <row r="2758" spans="4:4" x14ac:dyDescent="0.3">
      <c r="D2758" s="83"/>
    </row>
    <row r="2759" spans="4:4" x14ac:dyDescent="0.3">
      <c r="D2759" s="83"/>
    </row>
    <row r="2760" spans="4:4" x14ac:dyDescent="0.3">
      <c r="D2760" s="83"/>
    </row>
    <row r="2761" spans="4:4" x14ac:dyDescent="0.3">
      <c r="D2761" s="83"/>
    </row>
    <row r="2762" spans="4:4" x14ac:dyDescent="0.3">
      <c r="D2762" s="83"/>
    </row>
    <row r="2763" spans="4:4" x14ac:dyDescent="0.3">
      <c r="D2763" s="83"/>
    </row>
    <row r="2764" spans="4:4" x14ac:dyDescent="0.3">
      <c r="D2764" s="83"/>
    </row>
    <row r="2765" spans="4:4" x14ac:dyDescent="0.3">
      <c r="D2765" s="83"/>
    </row>
    <row r="2766" spans="4:4" x14ac:dyDescent="0.3">
      <c r="D2766" s="83"/>
    </row>
    <row r="2767" spans="4:4" x14ac:dyDescent="0.3">
      <c r="D2767" s="83"/>
    </row>
    <row r="2768" spans="4:4" x14ac:dyDescent="0.3">
      <c r="D2768" s="83"/>
    </row>
    <row r="2769" spans="4:4" x14ac:dyDescent="0.3">
      <c r="D2769" s="83"/>
    </row>
    <row r="2770" spans="4:4" x14ac:dyDescent="0.3">
      <c r="D2770" s="83"/>
    </row>
    <row r="2771" spans="4:4" x14ac:dyDescent="0.3">
      <c r="D2771" s="83"/>
    </row>
    <row r="2772" spans="4:4" x14ac:dyDescent="0.3">
      <c r="D2772" s="83"/>
    </row>
    <row r="2773" spans="4:4" x14ac:dyDescent="0.3">
      <c r="D2773" s="83"/>
    </row>
    <row r="2774" spans="4:4" x14ac:dyDescent="0.3">
      <c r="D2774" s="83"/>
    </row>
    <row r="2775" spans="4:4" x14ac:dyDescent="0.3">
      <c r="D2775" s="83"/>
    </row>
    <row r="2776" spans="4:4" x14ac:dyDescent="0.3">
      <c r="D2776" s="83"/>
    </row>
    <row r="2777" spans="4:4" x14ac:dyDescent="0.3">
      <c r="D2777" s="83"/>
    </row>
    <row r="2778" spans="4:4" x14ac:dyDescent="0.3">
      <c r="D2778" s="83"/>
    </row>
    <row r="2779" spans="4:4" x14ac:dyDescent="0.3">
      <c r="D2779" s="83"/>
    </row>
    <row r="2780" spans="4:4" x14ac:dyDescent="0.3">
      <c r="D2780" s="83"/>
    </row>
    <row r="2781" spans="4:4" x14ac:dyDescent="0.3">
      <c r="D2781" s="83"/>
    </row>
    <row r="2782" spans="4:4" x14ac:dyDescent="0.3">
      <c r="D2782" s="83"/>
    </row>
    <row r="2783" spans="4:4" x14ac:dyDescent="0.3">
      <c r="D2783" s="83"/>
    </row>
    <row r="2784" spans="4:4" x14ac:dyDescent="0.3">
      <c r="D2784" s="83"/>
    </row>
    <row r="2785" spans="4:4" x14ac:dyDescent="0.3">
      <c r="D2785" s="83"/>
    </row>
    <row r="2786" spans="4:4" x14ac:dyDescent="0.3">
      <c r="D2786" s="83"/>
    </row>
    <row r="2787" spans="4:4" x14ac:dyDescent="0.3">
      <c r="D2787" s="83"/>
    </row>
    <row r="2788" spans="4:4" x14ac:dyDescent="0.3">
      <c r="D2788" s="83"/>
    </row>
    <row r="2789" spans="4:4" x14ac:dyDescent="0.3">
      <c r="D2789" s="83"/>
    </row>
    <row r="2790" spans="4:4" x14ac:dyDescent="0.3">
      <c r="D2790" s="83"/>
    </row>
    <row r="2791" spans="4:4" x14ac:dyDescent="0.3">
      <c r="D2791" s="83"/>
    </row>
    <row r="2792" spans="4:4" x14ac:dyDescent="0.3">
      <c r="D2792" s="83"/>
    </row>
    <row r="2793" spans="4:4" x14ac:dyDescent="0.3">
      <c r="D2793" s="83"/>
    </row>
    <row r="2794" spans="4:4" x14ac:dyDescent="0.3">
      <c r="D2794" s="83"/>
    </row>
    <row r="2795" spans="4:4" x14ac:dyDescent="0.3">
      <c r="D2795" s="83"/>
    </row>
    <row r="2796" spans="4:4" x14ac:dyDescent="0.3">
      <c r="D2796" s="83"/>
    </row>
    <row r="2797" spans="4:4" x14ac:dyDescent="0.3">
      <c r="D2797" s="83"/>
    </row>
    <row r="2798" spans="4:4" x14ac:dyDescent="0.3">
      <c r="D2798" s="83"/>
    </row>
    <row r="2799" spans="4:4" x14ac:dyDescent="0.3">
      <c r="D2799" s="83"/>
    </row>
    <row r="2800" spans="4:4" x14ac:dyDescent="0.3">
      <c r="D2800" s="83"/>
    </row>
    <row r="2801" spans="4:4" x14ac:dyDescent="0.3">
      <c r="D2801" s="83"/>
    </row>
    <row r="2802" spans="4:4" x14ac:dyDescent="0.3">
      <c r="D2802" s="83"/>
    </row>
    <row r="2803" spans="4:4" x14ac:dyDescent="0.3">
      <c r="D2803" s="83"/>
    </row>
    <row r="2804" spans="4:4" x14ac:dyDescent="0.3">
      <c r="D2804" s="83"/>
    </row>
    <row r="2805" spans="4:4" x14ac:dyDescent="0.3">
      <c r="D2805" s="83"/>
    </row>
    <row r="2806" spans="4:4" x14ac:dyDescent="0.3">
      <c r="D2806" s="83"/>
    </row>
    <row r="2807" spans="4:4" x14ac:dyDescent="0.3">
      <c r="D2807" s="83"/>
    </row>
    <row r="2808" spans="4:4" x14ac:dyDescent="0.3">
      <c r="D2808" s="83"/>
    </row>
    <row r="2809" spans="4:4" x14ac:dyDescent="0.3">
      <c r="D2809" s="83"/>
    </row>
    <row r="2810" spans="4:4" x14ac:dyDescent="0.3">
      <c r="D2810" s="83"/>
    </row>
    <row r="2811" spans="4:4" x14ac:dyDescent="0.3">
      <c r="D2811" s="83"/>
    </row>
    <row r="2812" spans="4:4" x14ac:dyDescent="0.3">
      <c r="D2812" s="83"/>
    </row>
    <row r="2813" spans="4:4" x14ac:dyDescent="0.3">
      <c r="D2813" s="83"/>
    </row>
    <row r="2814" spans="4:4" x14ac:dyDescent="0.3">
      <c r="D2814" s="83"/>
    </row>
    <row r="2815" spans="4:4" x14ac:dyDescent="0.3">
      <c r="D2815" s="83"/>
    </row>
    <row r="2816" spans="4:4" x14ac:dyDescent="0.3">
      <c r="D2816" s="83"/>
    </row>
    <row r="2817" spans="4:4" x14ac:dyDescent="0.3">
      <c r="D2817" s="83"/>
    </row>
    <row r="2818" spans="4:4" x14ac:dyDescent="0.3">
      <c r="D2818" s="83"/>
    </row>
    <row r="2819" spans="4:4" x14ac:dyDescent="0.3">
      <c r="D2819" s="83"/>
    </row>
    <row r="2820" spans="4:4" x14ac:dyDescent="0.3">
      <c r="D2820" s="83"/>
    </row>
    <row r="2821" spans="4:4" x14ac:dyDescent="0.3">
      <c r="D2821" s="83"/>
    </row>
    <row r="2822" spans="4:4" x14ac:dyDescent="0.3">
      <c r="D2822" s="83"/>
    </row>
    <row r="2823" spans="4:4" x14ac:dyDescent="0.3">
      <c r="D2823" s="83"/>
    </row>
    <row r="2824" spans="4:4" x14ac:dyDescent="0.3">
      <c r="D2824" s="83"/>
    </row>
    <row r="2825" spans="4:4" x14ac:dyDescent="0.3">
      <c r="D2825" s="83"/>
    </row>
    <row r="2826" spans="4:4" x14ac:dyDescent="0.3">
      <c r="D2826" s="83"/>
    </row>
    <row r="2827" spans="4:4" x14ac:dyDescent="0.3">
      <c r="D2827" s="83"/>
    </row>
    <row r="2828" spans="4:4" x14ac:dyDescent="0.3">
      <c r="D2828" s="83"/>
    </row>
    <row r="2829" spans="4:4" x14ac:dyDescent="0.3">
      <c r="D2829" s="83"/>
    </row>
    <row r="2830" spans="4:4" x14ac:dyDescent="0.3">
      <c r="D2830" s="83"/>
    </row>
    <row r="2831" spans="4:4" x14ac:dyDescent="0.3">
      <c r="D2831" s="83"/>
    </row>
    <row r="2832" spans="4:4" x14ac:dyDescent="0.3">
      <c r="D2832" s="83"/>
    </row>
    <row r="2833" spans="4:4" x14ac:dyDescent="0.3">
      <c r="D2833" s="83"/>
    </row>
    <row r="2834" spans="4:4" x14ac:dyDescent="0.3">
      <c r="D2834" s="83"/>
    </row>
    <row r="2835" spans="4:4" x14ac:dyDescent="0.3">
      <c r="D2835" s="83"/>
    </row>
    <row r="2836" spans="4:4" x14ac:dyDescent="0.3">
      <c r="D2836" s="83"/>
    </row>
    <row r="2837" spans="4:4" x14ac:dyDescent="0.3">
      <c r="D2837" s="83"/>
    </row>
    <row r="2838" spans="4:4" x14ac:dyDescent="0.3">
      <c r="D2838" s="83"/>
    </row>
    <row r="2839" spans="4:4" x14ac:dyDescent="0.3">
      <c r="D2839" s="83"/>
    </row>
    <row r="2840" spans="4:4" x14ac:dyDescent="0.3">
      <c r="D2840" s="83"/>
    </row>
    <row r="2841" spans="4:4" x14ac:dyDescent="0.3">
      <c r="D2841" s="83"/>
    </row>
    <row r="2842" spans="4:4" x14ac:dyDescent="0.3">
      <c r="D2842" s="83"/>
    </row>
    <row r="2843" spans="4:4" x14ac:dyDescent="0.3">
      <c r="D2843" s="83"/>
    </row>
    <row r="2844" spans="4:4" x14ac:dyDescent="0.3">
      <c r="D2844" s="83"/>
    </row>
    <row r="2845" spans="4:4" x14ac:dyDescent="0.3">
      <c r="D2845" s="83"/>
    </row>
    <row r="2846" spans="4:4" x14ac:dyDescent="0.3">
      <c r="D2846" s="83"/>
    </row>
    <row r="2847" spans="4:4" x14ac:dyDescent="0.3">
      <c r="D2847" s="83"/>
    </row>
    <row r="2848" spans="4:4" x14ac:dyDescent="0.3">
      <c r="D2848" s="83"/>
    </row>
    <row r="2849" spans="4:4" x14ac:dyDescent="0.3">
      <c r="D2849" s="83"/>
    </row>
    <row r="2850" spans="4:4" x14ac:dyDescent="0.3">
      <c r="D2850" s="83"/>
    </row>
    <row r="2851" spans="4:4" x14ac:dyDescent="0.3">
      <c r="D2851" s="83"/>
    </row>
    <row r="2852" spans="4:4" x14ac:dyDescent="0.3">
      <c r="D2852" s="83"/>
    </row>
    <row r="2853" spans="4:4" x14ac:dyDescent="0.3">
      <c r="D2853" s="83"/>
    </row>
    <row r="2854" spans="4:4" x14ac:dyDescent="0.3">
      <c r="D2854" s="83"/>
    </row>
    <row r="2855" spans="4:4" x14ac:dyDescent="0.3">
      <c r="D2855" s="83"/>
    </row>
    <row r="2856" spans="4:4" x14ac:dyDescent="0.3">
      <c r="D2856" s="83"/>
    </row>
    <row r="2857" spans="4:4" x14ac:dyDescent="0.3">
      <c r="D2857" s="83"/>
    </row>
    <row r="2858" spans="4:4" x14ac:dyDescent="0.3">
      <c r="D2858" s="83"/>
    </row>
    <row r="2859" spans="4:4" x14ac:dyDescent="0.3">
      <c r="D2859" s="83"/>
    </row>
    <row r="2860" spans="4:4" x14ac:dyDescent="0.3">
      <c r="D2860" s="83"/>
    </row>
    <row r="2861" spans="4:4" x14ac:dyDescent="0.3">
      <c r="D2861" s="83"/>
    </row>
    <row r="2862" spans="4:4" x14ac:dyDescent="0.3">
      <c r="D2862" s="83"/>
    </row>
    <row r="2863" spans="4:4" x14ac:dyDescent="0.3">
      <c r="D2863" s="83"/>
    </row>
    <row r="2864" spans="4:4" x14ac:dyDescent="0.3">
      <c r="D2864" s="83"/>
    </row>
    <row r="2865" spans="4:4" x14ac:dyDescent="0.3">
      <c r="D2865" s="83"/>
    </row>
    <row r="2866" spans="4:4" x14ac:dyDescent="0.3">
      <c r="D2866" s="83"/>
    </row>
    <row r="2867" spans="4:4" x14ac:dyDescent="0.3">
      <c r="D2867" s="83"/>
    </row>
    <row r="2868" spans="4:4" x14ac:dyDescent="0.3">
      <c r="D2868" s="83"/>
    </row>
    <row r="2869" spans="4:4" x14ac:dyDescent="0.3">
      <c r="D2869" s="83"/>
    </row>
    <row r="2870" spans="4:4" x14ac:dyDescent="0.3">
      <c r="D2870" s="83"/>
    </row>
    <row r="2871" spans="4:4" x14ac:dyDescent="0.3">
      <c r="D2871" s="83"/>
    </row>
    <row r="2872" spans="4:4" x14ac:dyDescent="0.3">
      <c r="D2872" s="83"/>
    </row>
    <row r="2873" spans="4:4" x14ac:dyDescent="0.3">
      <c r="D2873" s="83"/>
    </row>
    <row r="2874" spans="4:4" x14ac:dyDescent="0.3">
      <c r="D2874" s="83"/>
    </row>
    <row r="2875" spans="4:4" x14ac:dyDescent="0.3">
      <c r="D2875" s="83"/>
    </row>
    <row r="2876" spans="4:4" x14ac:dyDescent="0.3">
      <c r="D2876" s="83"/>
    </row>
    <row r="2877" spans="4:4" x14ac:dyDescent="0.3">
      <c r="D2877" s="83"/>
    </row>
    <row r="2878" spans="4:4" x14ac:dyDescent="0.3">
      <c r="D2878" s="83"/>
    </row>
    <row r="2879" spans="4:4" x14ac:dyDescent="0.3">
      <c r="D2879" s="83"/>
    </row>
    <row r="2880" spans="4:4" x14ac:dyDescent="0.3">
      <c r="D2880" s="83"/>
    </row>
    <row r="2881" spans="4:4" x14ac:dyDescent="0.3">
      <c r="D2881" s="83"/>
    </row>
    <row r="2882" spans="4:4" x14ac:dyDescent="0.3">
      <c r="D2882" s="83"/>
    </row>
    <row r="2883" spans="4:4" x14ac:dyDescent="0.3">
      <c r="D2883" s="83"/>
    </row>
    <row r="2884" spans="4:4" x14ac:dyDescent="0.3">
      <c r="D2884" s="83"/>
    </row>
    <row r="2885" spans="4:4" x14ac:dyDescent="0.3">
      <c r="D2885" s="83"/>
    </row>
    <row r="2886" spans="4:4" x14ac:dyDescent="0.3">
      <c r="D2886" s="83"/>
    </row>
    <row r="2887" spans="4:4" x14ac:dyDescent="0.3">
      <c r="D2887" s="83"/>
    </row>
    <row r="2888" spans="4:4" x14ac:dyDescent="0.3">
      <c r="D2888" s="83"/>
    </row>
    <row r="2889" spans="4:4" x14ac:dyDescent="0.3">
      <c r="D2889" s="83"/>
    </row>
    <row r="2890" spans="4:4" x14ac:dyDescent="0.3">
      <c r="D2890" s="83"/>
    </row>
    <row r="2891" spans="4:4" x14ac:dyDescent="0.3">
      <c r="D2891" s="83"/>
    </row>
    <row r="2892" spans="4:4" x14ac:dyDescent="0.3">
      <c r="D2892" s="83"/>
    </row>
    <row r="2893" spans="4:4" x14ac:dyDescent="0.3">
      <c r="D2893" s="83"/>
    </row>
    <row r="2894" spans="4:4" x14ac:dyDescent="0.3">
      <c r="D2894" s="83"/>
    </row>
    <row r="2895" spans="4:4" x14ac:dyDescent="0.3">
      <c r="D2895" s="83"/>
    </row>
    <row r="2896" spans="4:4" x14ac:dyDescent="0.3">
      <c r="D2896" s="83"/>
    </row>
    <row r="2897" spans="4:4" x14ac:dyDescent="0.3">
      <c r="D2897" s="83"/>
    </row>
    <row r="2898" spans="4:4" x14ac:dyDescent="0.3">
      <c r="D2898" s="83"/>
    </row>
    <row r="2899" spans="4:4" x14ac:dyDescent="0.3">
      <c r="D2899" s="83"/>
    </row>
    <row r="2900" spans="4:4" x14ac:dyDescent="0.3">
      <c r="D2900" s="83"/>
    </row>
    <row r="2901" spans="4:4" x14ac:dyDescent="0.3">
      <c r="D2901" s="83"/>
    </row>
    <row r="2902" spans="4:4" x14ac:dyDescent="0.3">
      <c r="D2902" s="83"/>
    </row>
    <row r="2903" spans="4:4" x14ac:dyDescent="0.3">
      <c r="D2903" s="83"/>
    </row>
    <row r="2904" spans="4:4" x14ac:dyDescent="0.3">
      <c r="D2904" s="83"/>
    </row>
    <row r="2905" spans="4:4" x14ac:dyDescent="0.3">
      <c r="D2905" s="83"/>
    </row>
    <row r="2906" spans="4:4" x14ac:dyDescent="0.3">
      <c r="D2906" s="83"/>
    </row>
    <row r="2907" spans="4:4" x14ac:dyDescent="0.3">
      <c r="D2907" s="83"/>
    </row>
    <row r="2908" spans="4:4" x14ac:dyDescent="0.3">
      <c r="D2908" s="83"/>
    </row>
    <row r="2909" spans="4:4" x14ac:dyDescent="0.3">
      <c r="D2909" s="83"/>
    </row>
    <row r="2910" spans="4:4" x14ac:dyDescent="0.3">
      <c r="D2910" s="83"/>
    </row>
    <row r="2911" spans="4:4" x14ac:dyDescent="0.3">
      <c r="D2911" s="83"/>
    </row>
    <row r="2912" spans="4:4" x14ac:dyDescent="0.3">
      <c r="D2912" s="83"/>
    </row>
    <row r="2913" spans="4:4" x14ac:dyDescent="0.3">
      <c r="D2913" s="83"/>
    </row>
    <row r="2914" spans="4:4" x14ac:dyDescent="0.3">
      <c r="D2914" s="83"/>
    </row>
    <row r="2915" spans="4:4" x14ac:dyDescent="0.3">
      <c r="D2915" s="83"/>
    </row>
    <row r="2916" spans="4:4" x14ac:dyDescent="0.3">
      <c r="D2916" s="83"/>
    </row>
    <row r="2917" spans="4:4" x14ac:dyDescent="0.3">
      <c r="D2917" s="83"/>
    </row>
    <row r="2918" spans="4:4" x14ac:dyDescent="0.3">
      <c r="D2918" s="83"/>
    </row>
    <row r="2919" spans="4:4" x14ac:dyDescent="0.3">
      <c r="D2919" s="83"/>
    </row>
    <row r="2920" spans="4:4" x14ac:dyDescent="0.3">
      <c r="D2920" s="83"/>
    </row>
    <row r="2921" spans="4:4" x14ac:dyDescent="0.3">
      <c r="D2921" s="83"/>
    </row>
    <row r="2922" spans="4:4" x14ac:dyDescent="0.3">
      <c r="D2922" s="83"/>
    </row>
    <row r="2923" spans="4:4" x14ac:dyDescent="0.3">
      <c r="D2923" s="83"/>
    </row>
    <row r="2924" spans="4:4" x14ac:dyDescent="0.3">
      <c r="D2924" s="83"/>
    </row>
    <row r="2925" spans="4:4" x14ac:dyDescent="0.3">
      <c r="D2925" s="83"/>
    </row>
    <row r="2926" spans="4:4" x14ac:dyDescent="0.3">
      <c r="D2926" s="83"/>
    </row>
    <row r="2927" spans="4:4" x14ac:dyDescent="0.3">
      <c r="D2927" s="83"/>
    </row>
    <row r="2928" spans="4:4" x14ac:dyDescent="0.3">
      <c r="D2928" s="83"/>
    </row>
    <row r="2929" spans="4:4" x14ac:dyDescent="0.3">
      <c r="D2929" s="83"/>
    </row>
    <row r="2930" spans="4:4" x14ac:dyDescent="0.3">
      <c r="D2930" s="83"/>
    </row>
    <row r="2931" spans="4:4" x14ac:dyDescent="0.3">
      <c r="D2931" s="83"/>
    </row>
    <row r="2932" spans="4:4" x14ac:dyDescent="0.3">
      <c r="D2932" s="83"/>
    </row>
    <row r="2933" spans="4:4" x14ac:dyDescent="0.3">
      <c r="D2933" s="83"/>
    </row>
    <row r="2934" spans="4:4" x14ac:dyDescent="0.3">
      <c r="D2934" s="83"/>
    </row>
    <row r="2935" spans="4:4" x14ac:dyDescent="0.3">
      <c r="D2935" s="83"/>
    </row>
    <row r="2936" spans="4:4" x14ac:dyDescent="0.3">
      <c r="D2936" s="83"/>
    </row>
    <row r="2937" spans="4:4" x14ac:dyDescent="0.3">
      <c r="D2937" s="83"/>
    </row>
    <row r="2938" spans="4:4" x14ac:dyDescent="0.3">
      <c r="D2938" s="83"/>
    </row>
    <row r="2939" spans="4:4" x14ac:dyDescent="0.3">
      <c r="D2939" s="83"/>
    </row>
    <row r="2940" spans="4:4" x14ac:dyDescent="0.3">
      <c r="D2940" s="83"/>
    </row>
    <row r="2941" spans="4:4" x14ac:dyDescent="0.3">
      <c r="D2941" s="83"/>
    </row>
    <row r="2942" spans="4:4" x14ac:dyDescent="0.3">
      <c r="D2942" s="83"/>
    </row>
    <row r="2943" spans="4:4" x14ac:dyDescent="0.3">
      <c r="D2943" s="83"/>
    </row>
    <row r="2944" spans="4:4" x14ac:dyDescent="0.3">
      <c r="D2944" s="83"/>
    </row>
    <row r="2945" spans="4:4" x14ac:dyDescent="0.3">
      <c r="D2945" s="83"/>
    </row>
    <row r="2946" spans="4:4" x14ac:dyDescent="0.3">
      <c r="D2946" s="83"/>
    </row>
    <row r="2947" spans="4:4" x14ac:dyDescent="0.3">
      <c r="D2947" s="83"/>
    </row>
    <row r="2948" spans="4:4" x14ac:dyDescent="0.3">
      <c r="D2948" s="83"/>
    </row>
    <row r="2949" spans="4:4" x14ac:dyDescent="0.3">
      <c r="D2949" s="83"/>
    </row>
    <row r="2950" spans="4:4" x14ac:dyDescent="0.3">
      <c r="D2950" s="83"/>
    </row>
    <row r="2951" spans="4:4" x14ac:dyDescent="0.3">
      <c r="D2951" s="83"/>
    </row>
    <row r="2952" spans="4:4" x14ac:dyDescent="0.3">
      <c r="D2952" s="83"/>
    </row>
    <row r="2953" spans="4:4" x14ac:dyDescent="0.3">
      <c r="D2953" s="83"/>
    </row>
    <row r="2954" spans="4:4" x14ac:dyDescent="0.3">
      <c r="D2954" s="83"/>
    </row>
    <row r="2955" spans="4:4" x14ac:dyDescent="0.3">
      <c r="D2955" s="83"/>
    </row>
    <row r="2956" spans="4:4" x14ac:dyDescent="0.3">
      <c r="D2956" s="83"/>
    </row>
    <row r="2957" spans="4:4" x14ac:dyDescent="0.3">
      <c r="D2957" s="83"/>
    </row>
    <row r="2958" spans="4:4" x14ac:dyDescent="0.3">
      <c r="D2958" s="83"/>
    </row>
    <row r="2959" spans="4:4" x14ac:dyDescent="0.3">
      <c r="D2959" s="83"/>
    </row>
    <row r="2960" spans="4:4" x14ac:dyDescent="0.3">
      <c r="D2960" s="83"/>
    </row>
    <row r="2961" spans="4:4" x14ac:dyDescent="0.3">
      <c r="D2961" s="83"/>
    </row>
    <row r="2962" spans="4:4" x14ac:dyDescent="0.3">
      <c r="D2962" s="83"/>
    </row>
    <row r="2963" spans="4:4" x14ac:dyDescent="0.3">
      <c r="D2963" s="83"/>
    </row>
    <row r="2964" spans="4:4" x14ac:dyDescent="0.3">
      <c r="D2964" s="83"/>
    </row>
    <row r="2965" spans="4:4" x14ac:dyDescent="0.3">
      <c r="D2965" s="83"/>
    </row>
    <row r="2966" spans="4:4" x14ac:dyDescent="0.3">
      <c r="D2966" s="83"/>
    </row>
    <row r="2967" spans="4:4" x14ac:dyDescent="0.3">
      <c r="D2967" s="83"/>
    </row>
    <row r="2968" spans="4:4" x14ac:dyDescent="0.3">
      <c r="D2968" s="83"/>
    </row>
    <row r="2969" spans="4:4" x14ac:dyDescent="0.3">
      <c r="D2969" s="83"/>
    </row>
    <row r="2970" spans="4:4" x14ac:dyDescent="0.3">
      <c r="D2970" s="83"/>
    </row>
    <row r="2971" spans="4:4" x14ac:dyDescent="0.3">
      <c r="D2971" s="83"/>
    </row>
    <row r="2972" spans="4:4" x14ac:dyDescent="0.3">
      <c r="D2972" s="83"/>
    </row>
    <row r="2973" spans="4:4" x14ac:dyDescent="0.3">
      <c r="D2973" s="83"/>
    </row>
    <row r="2974" spans="4:4" x14ac:dyDescent="0.3">
      <c r="D2974" s="83"/>
    </row>
    <row r="2975" spans="4:4" x14ac:dyDescent="0.3">
      <c r="D2975" s="83"/>
    </row>
    <row r="2976" spans="4:4" x14ac:dyDescent="0.3">
      <c r="D2976" s="83"/>
    </row>
    <row r="2977" spans="4:4" x14ac:dyDescent="0.3">
      <c r="D2977" s="83"/>
    </row>
    <row r="2978" spans="4:4" x14ac:dyDescent="0.3">
      <c r="D2978" s="83"/>
    </row>
    <row r="2979" spans="4:4" x14ac:dyDescent="0.3">
      <c r="D2979" s="83"/>
    </row>
    <row r="2980" spans="4:4" x14ac:dyDescent="0.3">
      <c r="D2980" s="83"/>
    </row>
    <row r="2981" spans="4:4" x14ac:dyDescent="0.3">
      <c r="D2981" s="83"/>
    </row>
    <row r="2982" spans="4:4" x14ac:dyDescent="0.3">
      <c r="D2982" s="83"/>
    </row>
    <row r="2983" spans="4:4" x14ac:dyDescent="0.3">
      <c r="D2983" s="83"/>
    </row>
    <row r="2984" spans="4:4" x14ac:dyDescent="0.3">
      <c r="D2984" s="83"/>
    </row>
    <row r="2985" spans="4:4" x14ac:dyDescent="0.3">
      <c r="D2985" s="83"/>
    </row>
    <row r="2986" spans="4:4" x14ac:dyDescent="0.3">
      <c r="D2986" s="83"/>
    </row>
    <row r="2987" spans="4:4" x14ac:dyDescent="0.3">
      <c r="D2987" s="83"/>
    </row>
    <row r="2988" spans="4:4" x14ac:dyDescent="0.3">
      <c r="D2988" s="83"/>
    </row>
    <row r="2989" spans="4:4" x14ac:dyDescent="0.3">
      <c r="D2989" s="83"/>
    </row>
    <row r="2990" spans="4:4" x14ac:dyDescent="0.3">
      <c r="D2990" s="83"/>
    </row>
    <row r="2991" spans="4:4" x14ac:dyDescent="0.3">
      <c r="D2991" s="83"/>
    </row>
    <row r="2992" spans="4:4" x14ac:dyDescent="0.3">
      <c r="D2992" s="83"/>
    </row>
    <row r="2993" spans="4:4" x14ac:dyDescent="0.3">
      <c r="D2993" s="83"/>
    </row>
    <row r="2994" spans="4:4" x14ac:dyDescent="0.3">
      <c r="D2994" s="83"/>
    </row>
    <row r="2995" spans="4:4" x14ac:dyDescent="0.3">
      <c r="D2995" s="83"/>
    </row>
    <row r="2996" spans="4:4" x14ac:dyDescent="0.3">
      <c r="D2996" s="83"/>
    </row>
    <row r="2997" spans="4:4" x14ac:dyDescent="0.3">
      <c r="D2997" s="83"/>
    </row>
    <row r="2998" spans="4:4" x14ac:dyDescent="0.3">
      <c r="D2998" s="83"/>
    </row>
    <row r="2999" spans="4:4" x14ac:dyDescent="0.3">
      <c r="D2999" s="83"/>
    </row>
    <row r="3000" spans="4:4" x14ac:dyDescent="0.3">
      <c r="D3000" s="83"/>
    </row>
    <row r="3001" spans="4:4" x14ac:dyDescent="0.3">
      <c r="D3001" s="83"/>
    </row>
    <row r="3002" spans="4:4" x14ac:dyDescent="0.3">
      <c r="D3002" s="83"/>
    </row>
    <row r="3003" spans="4:4" x14ac:dyDescent="0.3">
      <c r="D3003" s="83"/>
    </row>
    <row r="3004" spans="4:4" x14ac:dyDescent="0.3">
      <c r="D3004" s="83"/>
    </row>
    <row r="3005" spans="4:4" x14ac:dyDescent="0.3">
      <c r="D3005" s="83"/>
    </row>
    <row r="3006" spans="4:4" x14ac:dyDescent="0.3">
      <c r="D3006" s="83"/>
    </row>
    <row r="3007" spans="4:4" x14ac:dyDescent="0.3">
      <c r="D3007" s="83"/>
    </row>
    <row r="3008" spans="4:4" x14ac:dyDescent="0.3">
      <c r="D3008" s="83"/>
    </row>
    <row r="3009" spans="4:4" x14ac:dyDescent="0.3">
      <c r="D3009" s="83"/>
    </row>
    <row r="3010" spans="4:4" x14ac:dyDescent="0.3">
      <c r="D3010" s="83"/>
    </row>
    <row r="3011" spans="4:4" x14ac:dyDescent="0.3">
      <c r="D3011" s="83"/>
    </row>
    <row r="3012" spans="4:4" x14ac:dyDescent="0.3">
      <c r="D3012" s="83"/>
    </row>
    <row r="3013" spans="4:4" x14ac:dyDescent="0.3">
      <c r="D3013" s="83"/>
    </row>
    <row r="3014" spans="4:4" x14ac:dyDescent="0.3">
      <c r="D3014" s="83"/>
    </row>
    <row r="3015" spans="4:4" x14ac:dyDescent="0.3">
      <c r="D3015" s="83"/>
    </row>
    <row r="3016" spans="4:4" x14ac:dyDescent="0.3">
      <c r="D3016" s="83"/>
    </row>
    <row r="3017" spans="4:4" x14ac:dyDescent="0.3">
      <c r="D3017" s="83"/>
    </row>
    <row r="3018" spans="4:4" x14ac:dyDescent="0.3">
      <c r="D3018" s="83"/>
    </row>
    <row r="3019" spans="4:4" x14ac:dyDescent="0.3">
      <c r="D3019" s="83"/>
    </row>
    <row r="3020" spans="4:4" x14ac:dyDescent="0.3">
      <c r="D3020" s="83"/>
    </row>
    <row r="3021" spans="4:4" x14ac:dyDescent="0.3">
      <c r="D3021" s="83"/>
    </row>
    <row r="3022" spans="4:4" x14ac:dyDescent="0.3">
      <c r="D3022" s="83"/>
    </row>
    <row r="3023" spans="4:4" x14ac:dyDescent="0.3">
      <c r="D3023" s="83"/>
    </row>
    <row r="3024" spans="4:4" x14ac:dyDescent="0.3">
      <c r="D3024" s="83"/>
    </row>
    <row r="3025" spans="4:4" x14ac:dyDescent="0.3">
      <c r="D3025" s="83"/>
    </row>
    <row r="3026" spans="4:4" x14ac:dyDescent="0.3">
      <c r="D3026" s="83"/>
    </row>
    <row r="3027" spans="4:4" x14ac:dyDescent="0.3">
      <c r="D3027" s="83"/>
    </row>
    <row r="3028" spans="4:4" x14ac:dyDescent="0.3">
      <c r="D3028" s="83"/>
    </row>
    <row r="3029" spans="4:4" x14ac:dyDescent="0.3">
      <c r="D3029" s="83"/>
    </row>
    <row r="3030" spans="4:4" x14ac:dyDescent="0.3">
      <c r="D3030" s="83"/>
    </row>
    <row r="3031" spans="4:4" x14ac:dyDescent="0.3">
      <c r="D3031" s="83"/>
    </row>
    <row r="3032" spans="4:4" x14ac:dyDescent="0.3">
      <c r="D3032" s="83"/>
    </row>
    <row r="3033" spans="4:4" x14ac:dyDescent="0.3">
      <c r="D3033" s="83"/>
    </row>
    <row r="3034" spans="4:4" x14ac:dyDescent="0.3">
      <c r="D3034" s="83"/>
    </row>
    <row r="3035" spans="4:4" x14ac:dyDescent="0.3">
      <c r="D3035" s="83"/>
    </row>
    <row r="3036" spans="4:4" x14ac:dyDescent="0.3">
      <c r="D3036" s="83"/>
    </row>
    <row r="3037" spans="4:4" x14ac:dyDescent="0.3">
      <c r="D3037" s="83"/>
    </row>
    <row r="3038" spans="4:4" x14ac:dyDescent="0.3">
      <c r="D3038" s="83"/>
    </row>
    <row r="3039" spans="4:4" x14ac:dyDescent="0.3">
      <c r="D3039" s="83"/>
    </row>
    <row r="3040" spans="4:4" x14ac:dyDescent="0.3">
      <c r="D3040" s="83"/>
    </row>
    <row r="3041" spans="4:4" x14ac:dyDescent="0.3">
      <c r="D3041" s="83"/>
    </row>
    <row r="3042" spans="4:4" x14ac:dyDescent="0.3">
      <c r="D3042" s="83"/>
    </row>
    <row r="3043" spans="4:4" x14ac:dyDescent="0.3">
      <c r="D3043" s="83"/>
    </row>
    <row r="3044" spans="4:4" x14ac:dyDescent="0.3">
      <c r="D3044" s="83"/>
    </row>
    <row r="3045" spans="4:4" x14ac:dyDescent="0.3">
      <c r="D3045" s="83"/>
    </row>
    <row r="3046" spans="4:4" x14ac:dyDescent="0.3">
      <c r="D3046" s="83"/>
    </row>
    <row r="3047" spans="4:4" x14ac:dyDescent="0.3">
      <c r="D3047" s="83"/>
    </row>
    <row r="3048" spans="4:4" x14ac:dyDescent="0.3">
      <c r="D3048" s="83"/>
    </row>
    <row r="3049" spans="4:4" x14ac:dyDescent="0.3">
      <c r="D3049" s="83"/>
    </row>
    <row r="3050" spans="4:4" x14ac:dyDescent="0.3">
      <c r="D3050" s="83"/>
    </row>
    <row r="3051" spans="4:4" x14ac:dyDescent="0.3">
      <c r="D3051" s="83"/>
    </row>
    <row r="3052" spans="4:4" x14ac:dyDescent="0.3">
      <c r="D3052" s="83"/>
    </row>
    <row r="3053" spans="4:4" x14ac:dyDescent="0.3">
      <c r="D3053" s="83"/>
    </row>
    <row r="3054" spans="4:4" x14ac:dyDescent="0.3">
      <c r="D3054" s="83"/>
    </row>
    <row r="3055" spans="4:4" x14ac:dyDescent="0.3">
      <c r="D3055" s="83"/>
    </row>
    <row r="3056" spans="4:4" x14ac:dyDescent="0.3">
      <c r="D3056" s="83"/>
    </row>
    <row r="3057" spans="4:4" x14ac:dyDescent="0.3">
      <c r="D3057" s="83"/>
    </row>
    <row r="3058" spans="4:4" x14ac:dyDescent="0.3">
      <c r="D3058" s="83"/>
    </row>
    <row r="3059" spans="4:4" x14ac:dyDescent="0.3">
      <c r="D3059" s="83"/>
    </row>
    <row r="3060" spans="4:4" x14ac:dyDescent="0.3">
      <c r="D3060" s="83"/>
    </row>
    <row r="3061" spans="4:4" x14ac:dyDescent="0.3">
      <c r="D3061" s="83"/>
    </row>
    <row r="3062" spans="4:4" x14ac:dyDescent="0.3">
      <c r="D3062" s="83"/>
    </row>
    <row r="3063" spans="4:4" x14ac:dyDescent="0.3">
      <c r="D3063" s="83"/>
    </row>
    <row r="3064" spans="4:4" x14ac:dyDescent="0.3">
      <c r="D3064" s="83"/>
    </row>
    <row r="3065" spans="4:4" x14ac:dyDescent="0.3">
      <c r="D3065" s="83"/>
    </row>
    <row r="3066" spans="4:4" x14ac:dyDescent="0.3">
      <c r="D3066" s="83"/>
    </row>
    <row r="3067" spans="4:4" x14ac:dyDescent="0.3">
      <c r="D3067" s="83"/>
    </row>
    <row r="3068" spans="4:4" x14ac:dyDescent="0.3">
      <c r="D3068" s="83"/>
    </row>
    <row r="3069" spans="4:4" x14ac:dyDescent="0.3">
      <c r="D3069" s="83"/>
    </row>
    <row r="3070" spans="4:4" x14ac:dyDescent="0.3">
      <c r="D3070" s="83"/>
    </row>
    <row r="3071" spans="4:4" x14ac:dyDescent="0.3">
      <c r="D3071" s="83"/>
    </row>
    <row r="3072" spans="4:4" x14ac:dyDescent="0.3">
      <c r="D3072" s="83"/>
    </row>
    <row r="3073" spans="4:4" x14ac:dyDescent="0.3">
      <c r="D3073" s="83"/>
    </row>
    <row r="3074" spans="4:4" x14ac:dyDescent="0.3">
      <c r="D3074" s="83"/>
    </row>
    <row r="3075" spans="4:4" x14ac:dyDescent="0.3">
      <c r="D3075" s="83"/>
    </row>
    <row r="3076" spans="4:4" x14ac:dyDescent="0.3">
      <c r="D3076" s="83"/>
    </row>
    <row r="3077" spans="4:4" x14ac:dyDescent="0.3">
      <c r="D3077" s="83"/>
    </row>
    <row r="3078" spans="4:4" x14ac:dyDescent="0.3">
      <c r="D3078" s="83"/>
    </row>
    <row r="3079" spans="4:4" x14ac:dyDescent="0.3">
      <c r="D3079" s="83"/>
    </row>
    <row r="3080" spans="4:4" x14ac:dyDescent="0.3">
      <c r="D3080" s="83"/>
    </row>
    <row r="3081" spans="4:4" x14ac:dyDescent="0.3">
      <c r="D3081" s="83"/>
    </row>
    <row r="3082" spans="4:4" x14ac:dyDescent="0.3">
      <c r="D3082" s="83"/>
    </row>
    <row r="3083" spans="4:4" x14ac:dyDescent="0.3">
      <c r="D3083" s="83"/>
    </row>
    <row r="3084" spans="4:4" x14ac:dyDescent="0.3">
      <c r="D3084" s="83"/>
    </row>
    <row r="3085" spans="4:4" x14ac:dyDescent="0.3">
      <c r="D3085" s="83"/>
    </row>
    <row r="3086" spans="4:4" x14ac:dyDescent="0.3">
      <c r="D3086" s="83"/>
    </row>
    <row r="3087" spans="4:4" x14ac:dyDescent="0.3">
      <c r="D3087" s="83"/>
    </row>
    <row r="3088" spans="4:4" x14ac:dyDescent="0.3">
      <c r="D3088" s="83"/>
    </row>
    <row r="3089" spans="4:4" x14ac:dyDescent="0.3">
      <c r="D3089" s="83"/>
    </row>
    <row r="3090" spans="4:4" x14ac:dyDescent="0.3">
      <c r="D3090" s="83"/>
    </row>
    <row r="3091" spans="4:4" x14ac:dyDescent="0.3">
      <c r="D3091" s="83"/>
    </row>
    <row r="3092" spans="4:4" x14ac:dyDescent="0.3">
      <c r="D3092" s="83"/>
    </row>
    <row r="3093" spans="4:4" x14ac:dyDescent="0.3">
      <c r="D3093" s="83"/>
    </row>
    <row r="3094" spans="4:4" x14ac:dyDescent="0.3">
      <c r="D3094" s="83"/>
    </row>
    <row r="3095" spans="4:4" x14ac:dyDescent="0.3">
      <c r="D3095" s="83"/>
    </row>
    <row r="3096" spans="4:4" x14ac:dyDescent="0.3">
      <c r="D3096" s="83"/>
    </row>
    <row r="3097" spans="4:4" x14ac:dyDescent="0.3">
      <c r="D3097" s="83"/>
    </row>
    <row r="3098" spans="4:4" x14ac:dyDescent="0.3">
      <c r="D3098" s="83"/>
    </row>
    <row r="3099" spans="4:4" x14ac:dyDescent="0.3">
      <c r="D3099" s="83"/>
    </row>
    <row r="3100" spans="4:4" x14ac:dyDescent="0.3">
      <c r="D3100" s="83"/>
    </row>
    <row r="3101" spans="4:4" x14ac:dyDescent="0.3">
      <c r="D3101" s="83"/>
    </row>
    <row r="3102" spans="4:4" x14ac:dyDescent="0.3">
      <c r="D3102" s="83"/>
    </row>
    <row r="3103" spans="4:4" x14ac:dyDescent="0.3">
      <c r="D3103" s="83"/>
    </row>
    <row r="3104" spans="4:4" x14ac:dyDescent="0.3">
      <c r="D3104" s="83"/>
    </row>
    <row r="3105" spans="4:4" x14ac:dyDescent="0.3">
      <c r="D3105" s="83"/>
    </row>
    <row r="3106" spans="4:4" x14ac:dyDescent="0.3">
      <c r="D3106" s="83"/>
    </row>
    <row r="3107" spans="4:4" x14ac:dyDescent="0.3">
      <c r="D3107" s="83"/>
    </row>
    <row r="3108" spans="4:4" x14ac:dyDescent="0.3">
      <c r="D3108" s="83"/>
    </row>
    <row r="3109" spans="4:4" x14ac:dyDescent="0.3">
      <c r="D3109" s="83"/>
    </row>
    <row r="3110" spans="4:4" x14ac:dyDescent="0.3">
      <c r="D3110" s="83"/>
    </row>
    <row r="3111" spans="4:4" x14ac:dyDescent="0.3">
      <c r="D3111" s="83"/>
    </row>
    <row r="3112" spans="4:4" x14ac:dyDescent="0.3">
      <c r="D3112" s="83"/>
    </row>
    <row r="3113" spans="4:4" x14ac:dyDescent="0.3">
      <c r="D3113" s="83"/>
    </row>
    <row r="3114" spans="4:4" x14ac:dyDescent="0.3">
      <c r="D3114" s="83"/>
    </row>
    <row r="3115" spans="4:4" x14ac:dyDescent="0.3">
      <c r="D3115" s="83"/>
    </row>
    <row r="3116" spans="4:4" x14ac:dyDescent="0.3">
      <c r="D3116" s="83"/>
    </row>
    <row r="3117" spans="4:4" x14ac:dyDescent="0.3">
      <c r="D3117" s="83"/>
    </row>
    <row r="3118" spans="4:4" x14ac:dyDescent="0.3">
      <c r="D3118" s="83"/>
    </row>
    <row r="3119" spans="4:4" x14ac:dyDescent="0.3">
      <c r="D3119" s="83"/>
    </row>
    <row r="3120" spans="4:4" x14ac:dyDescent="0.3">
      <c r="D3120" s="83"/>
    </row>
    <row r="3121" spans="4:4" x14ac:dyDescent="0.3">
      <c r="D3121" s="83"/>
    </row>
    <row r="3122" spans="4:4" x14ac:dyDescent="0.3">
      <c r="D3122" s="83"/>
    </row>
    <row r="3123" spans="4:4" x14ac:dyDescent="0.3">
      <c r="D3123" s="83"/>
    </row>
    <row r="3124" spans="4:4" x14ac:dyDescent="0.3">
      <c r="D3124" s="83"/>
    </row>
    <row r="3125" spans="4:4" x14ac:dyDescent="0.3">
      <c r="D3125" s="83"/>
    </row>
    <row r="3126" spans="4:4" x14ac:dyDescent="0.3">
      <c r="D3126" s="83"/>
    </row>
    <row r="3127" spans="4:4" x14ac:dyDescent="0.3">
      <c r="D3127" s="83"/>
    </row>
    <row r="3128" spans="4:4" x14ac:dyDescent="0.3">
      <c r="D3128" s="83"/>
    </row>
    <row r="3129" spans="4:4" x14ac:dyDescent="0.3">
      <c r="D3129" s="83"/>
    </row>
    <row r="3130" spans="4:4" x14ac:dyDescent="0.3">
      <c r="D3130" s="83"/>
    </row>
    <row r="3131" spans="4:4" x14ac:dyDescent="0.3">
      <c r="D3131" s="83"/>
    </row>
    <row r="3132" spans="4:4" x14ac:dyDescent="0.3">
      <c r="D3132" s="83"/>
    </row>
    <row r="3133" spans="4:4" x14ac:dyDescent="0.3">
      <c r="D3133" s="83"/>
    </row>
    <row r="3134" spans="4:4" x14ac:dyDescent="0.3">
      <c r="D3134" s="83"/>
    </row>
    <row r="3135" spans="4:4" x14ac:dyDescent="0.3">
      <c r="D3135" s="83"/>
    </row>
    <row r="3136" spans="4:4" x14ac:dyDescent="0.3">
      <c r="D3136" s="83"/>
    </row>
    <row r="3137" spans="4:4" x14ac:dyDescent="0.3">
      <c r="D3137" s="83"/>
    </row>
    <row r="3138" spans="4:4" x14ac:dyDescent="0.3">
      <c r="D3138" s="83"/>
    </row>
    <row r="3139" spans="4:4" x14ac:dyDescent="0.3">
      <c r="D3139" s="83"/>
    </row>
    <row r="3140" spans="4:4" x14ac:dyDescent="0.3">
      <c r="D3140" s="83"/>
    </row>
    <row r="3141" spans="4:4" x14ac:dyDescent="0.3">
      <c r="D3141" s="83"/>
    </row>
    <row r="3142" spans="4:4" x14ac:dyDescent="0.3">
      <c r="D3142" s="83"/>
    </row>
    <row r="3143" spans="4:4" x14ac:dyDescent="0.3">
      <c r="D3143" s="83"/>
    </row>
    <row r="3144" spans="4:4" x14ac:dyDescent="0.3">
      <c r="D3144" s="83"/>
    </row>
    <row r="3145" spans="4:4" x14ac:dyDescent="0.3">
      <c r="D3145" s="83"/>
    </row>
    <row r="3146" spans="4:4" x14ac:dyDescent="0.3">
      <c r="D3146" s="83"/>
    </row>
    <row r="3147" spans="4:4" x14ac:dyDescent="0.3">
      <c r="D3147" s="83"/>
    </row>
    <row r="3148" spans="4:4" x14ac:dyDescent="0.3">
      <c r="D3148" s="83"/>
    </row>
    <row r="3149" spans="4:4" x14ac:dyDescent="0.3">
      <c r="D3149" s="83"/>
    </row>
    <row r="3150" spans="4:4" x14ac:dyDescent="0.3">
      <c r="D3150" s="83"/>
    </row>
    <row r="3151" spans="4:4" x14ac:dyDescent="0.3">
      <c r="D3151" s="83"/>
    </row>
    <row r="3152" spans="4:4" x14ac:dyDescent="0.3">
      <c r="D3152" s="83"/>
    </row>
    <row r="3153" spans="4:4" x14ac:dyDescent="0.3">
      <c r="D3153" s="83"/>
    </row>
    <row r="3154" spans="4:4" x14ac:dyDescent="0.3">
      <c r="D3154" s="83"/>
    </row>
    <row r="3155" spans="4:4" x14ac:dyDescent="0.3">
      <c r="D3155" s="83"/>
    </row>
    <row r="3156" spans="4:4" x14ac:dyDescent="0.3">
      <c r="D3156" s="83"/>
    </row>
    <row r="3157" spans="4:4" x14ac:dyDescent="0.3">
      <c r="D3157" s="83"/>
    </row>
    <row r="3158" spans="4:4" x14ac:dyDescent="0.3">
      <c r="D3158" s="83"/>
    </row>
    <row r="3159" spans="4:4" x14ac:dyDescent="0.3">
      <c r="D3159" s="83"/>
    </row>
    <row r="3160" spans="4:4" x14ac:dyDescent="0.3">
      <c r="D3160" s="83"/>
    </row>
    <row r="3161" spans="4:4" x14ac:dyDescent="0.3">
      <c r="D3161" s="83"/>
    </row>
    <row r="3162" spans="4:4" x14ac:dyDescent="0.3">
      <c r="D3162" s="83"/>
    </row>
    <row r="3163" spans="4:4" x14ac:dyDescent="0.3">
      <c r="D3163" s="83"/>
    </row>
    <row r="3164" spans="4:4" x14ac:dyDescent="0.3">
      <c r="D3164" s="83"/>
    </row>
    <row r="3165" spans="4:4" x14ac:dyDescent="0.3">
      <c r="D3165" s="83"/>
    </row>
    <row r="3166" spans="4:4" x14ac:dyDescent="0.3">
      <c r="D3166" s="83"/>
    </row>
    <row r="3167" spans="4:4" x14ac:dyDescent="0.3">
      <c r="D3167" s="83"/>
    </row>
    <row r="3168" spans="4:4" x14ac:dyDescent="0.3">
      <c r="D3168" s="83"/>
    </row>
    <row r="3169" spans="4:4" x14ac:dyDescent="0.3">
      <c r="D3169" s="83"/>
    </row>
    <row r="3170" spans="4:4" x14ac:dyDescent="0.3">
      <c r="D3170" s="83"/>
    </row>
    <row r="3171" spans="4:4" x14ac:dyDescent="0.3">
      <c r="D3171" s="83"/>
    </row>
    <row r="3172" spans="4:4" x14ac:dyDescent="0.3">
      <c r="D3172" s="83"/>
    </row>
    <row r="3173" spans="4:4" x14ac:dyDescent="0.3">
      <c r="D3173" s="83"/>
    </row>
    <row r="3174" spans="4:4" x14ac:dyDescent="0.3">
      <c r="D3174" s="83"/>
    </row>
    <row r="3175" spans="4:4" x14ac:dyDescent="0.3">
      <c r="D3175" s="83"/>
    </row>
    <row r="3176" spans="4:4" x14ac:dyDescent="0.3">
      <c r="D3176" s="83"/>
    </row>
    <row r="3177" spans="4:4" x14ac:dyDescent="0.3">
      <c r="D3177" s="83"/>
    </row>
    <row r="3178" spans="4:4" x14ac:dyDescent="0.3">
      <c r="D3178" s="83"/>
    </row>
    <row r="3179" spans="4:4" x14ac:dyDescent="0.3">
      <c r="D3179" s="83"/>
    </row>
    <row r="3180" spans="4:4" x14ac:dyDescent="0.3">
      <c r="D3180" s="83"/>
    </row>
    <row r="3181" spans="4:4" x14ac:dyDescent="0.3">
      <c r="D3181" s="83"/>
    </row>
    <row r="3182" spans="4:4" x14ac:dyDescent="0.3">
      <c r="D3182" s="83"/>
    </row>
    <row r="3183" spans="4:4" x14ac:dyDescent="0.3">
      <c r="D3183" s="83"/>
    </row>
    <row r="3184" spans="4:4" x14ac:dyDescent="0.3">
      <c r="D3184" s="83"/>
    </row>
    <row r="3185" spans="4:4" x14ac:dyDescent="0.3">
      <c r="D3185" s="83"/>
    </row>
    <row r="3186" spans="4:4" x14ac:dyDescent="0.3">
      <c r="D3186" s="83"/>
    </row>
    <row r="3187" spans="4:4" x14ac:dyDescent="0.3">
      <c r="D3187" s="83"/>
    </row>
    <row r="3188" spans="4:4" x14ac:dyDescent="0.3">
      <c r="D3188" s="83"/>
    </row>
    <row r="3189" spans="4:4" x14ac:dyDescent="0.3">
      <c r="D3189" s="83"/>
    </row>
    <row r="3190" spans="4:4" x14ac:dyDescent="0.3">
      <c r="D3190" s="83"/>
    </row>
    <row r="3191" spans="4:4" x14ac:dyDescent="0.3">
      <c r="D3191" s="83"/>
    </row>
    <row r="3192" spans="4:4" x14ac:dyDescent="0.3">
      <c r="D3192" s="83"/>
    </row>
    <row r="3193" spans="4:4" x14ac:dyDescent="0.3">
      <c r="D3193" s="83"/>
    </row>
    <row r="3194" spans="4:4" x14ac:dyDescent="0.3">
      <c r="D3194" s="83"/>
    </row>
    <row r="3195" spans="4:4" x14ac:dyDescent="0.3">
      <c r="D3195" s="83"/>
    </row>
    <row r="3196" spans="4:4" x14ac:dyDescent="0.3">
      <c r="D3196" s="83"/>
    </row>
    <row r="3197" spans="4:4" x14ac:dyDescent="0.3">
      <c r="D3197" s="83"/>
    </row>
    <row r="3198" spans="4:4" x14ac:dyDescent="0.3">
      <c r="D3198" s="83"/>
    </row>
    <row r="3199" spans="4:4" x14ac:dyDescent="0.3">
      <c r="D3199" s="83"/>
    </row>
    <row r="3200" spans="4:4" x14ac:dyDescent="0.3">
      <c r="D3200" s="83"/>
    </row>
    <row r="3201" spans="4:4" x14ac:dyDescent="0.3">
      <c r="D3201" s="83"/>
    </row>
    <row r="3202" spans="4:4" x14ac:dyDescent="0.3">
      <c r="D3202" s="83"/>
    </row>
    <row r="3203" spans="4:4" x14ac:dyDescent="0.3">
      <c r="D3203" s="83"/>
    </row>
    <row r="3204" spans="4:4" x14ac:dyDescent="0.3">
      <c r="D3204" s="83"/>
    </row>
    <row r="3205" spans="4:4" x14ac:dyDescent="0.3">
      <c r="D3205" s="83"/>
    </row>
    <row r="3206" spans="4:4" x14ac:dyDescent="0.3">
      <c r="D3206" s="83"/>
    </row>
    <row r="3207" spans="4:4" x14ac:dyDescent="0.3">
      <c r="D3207" s="83"/>
    </row>
    <row r="3208" spans="4:4" x14ac:dyDescent="0.3">
      <c r="D3208" s="83"/>
    </row>
    <row r="3209" spans="4:4" x14ac:dyDescent="0.3">
      <c r="D3209" s="83"/>
    </row>
    <row r="3210" spans="4:4" x14ac:dyDescent="0.3">
      <c r="D3210" s="83"/>
    </row>
    <row r="3211" spans="4:4" x14ac:dyDescent="0.3">
      <c r="D3211" s="83"/>
    </row>
    <row r="3212" spans="4:4" x14ac:dyDescent="0.3">
      <c r="D3212" s="83"/>
    </row>
    <row r="3213" spans="4:4" x14ac:dyDescent="0.3">
      <c r="D3213" s="83"/>
    </row>
    <row r="3214" spans="4:4" x14ac:dyDescent="0.3">
      <c r="D3214" s="83"/>
    </row>
    <row r="3215" spans="4:4" x14ac:dyDescent="0.3">
      <c r="D3215" s="83"/>
    </row>
    <row r="3216" spans="4:4" x14ac:dyDescent="0.3">
      <c r="D3216" s="83"/>
    </row>
    <row r="3217" spans="4:4" x14ac:dyDescent="0.3">
      <c r="D3217" s="83"/>
    </row>
    <row r="3218" spans="4:4" x14ac:dyDescent="0.3">
      <c r="D3218" s="83"/>
    </row>
    <row r="3219" spans="4:4" x14ac:dyDescent="0.3">
      <c r="D3219" s="83"/>
    </row>
    <row r="3220" spans="4:4" x14ac:dyDescent="0.3">
      <c r="D3220" s="83"/>
    </row>
    <row r="3221" spans="4:4" x14ac:dyDescent="0.3">
      <c r="D3221" s="83"/>
    </row>
    <row r="3222" spans="4:4" x14ac:dyDescent="0.3">
      <c r="D3222" s="83"/>
    </row>
    <row r="3223" spans="4:4" x14ac:dyDescent="0.3">
      <c r="D3223" s="83"/>
    </row>
    <row r="3224" spans="4:4" x14ac:dyDescent="0.3">
      <c r="D3224" s="83"/>
    </row>
    <row r="3225" spans="4:4" x14ac:dyDescent="0.3">
      <c r="D3225" s="83"/>
    </row>
    <row r="3226" spans="4:4" x14ac:dyDescent="0.3">
      <c r="D3226" s="83"/>
    </row>
    <row r="3227" spans="4:4" x14ac:dyDescent="0.3">
      <c r="D3227" s="83"/>
    </row>
    <row r="3228" spans="4:4" x14ac:dyDescent="0.3">
      <c r="D3228" s="83"/>
    </row>
    <row r="3229" spans="4:4" x14ac:dyDescent="0.3">
      <c r="D3229" s="83"/>
    </row>
    <row r="3230" spans="4:4" x14ac:dyDescent="0.3">
      <c r="D3230" s="83"/>
    </row>
    <row r="3231" spans="4:4" x14ac:dyDescent="0.3">
      <c r="D3231" s="83"/>
    </row>
    <row r="3232" spans="4:4" x14ac:dyDescent="0.3">
      <c r="D3232" s="83"/>
    </row>
    <row r="3233" spans="4:4" x14ac:dyDescent="0.3">
      <c r="D3233" s="83"/>
    </row>
    <row r="3234" spans="4:4" x14ac:dyDescent="0.3">
      <c r="D3234" s="83"/>
    </row>
    <row r="3235" spans="4:4" x14ac:dyDescent="0.3">
      <c r="D3235" s="83"/>
    </row>
    <row r="3236" spans="4:4" x14ac:dyDescent="0.3">
      <c r="D3236" s="83"/>
    </row>
    <row r="3237" spans="4:4" x14ac:dyDescent="0.3">
      <c r="D3237" s="83"/>
    </row>
    <row r="3238" spans="4:4" x14ac:dyDescent="0.3">
      <c r="D3238" s="83"/>
    </row>
    <row r="3239" spans="4:4" x14ac:dyDescent="0.3">
      <c r="D3239" s="83"/>
    </row>
    <row r="3240" spans="4:4" x14ac:dyDescent="0.3">
      <c r="D3240" s="83"/>
    </row>
    <row r="3241" spans="4:4" x14ac:dyDescent="0.3">
      <c r="D3241" s="83"/>
    </row>
    <row r="3242" spans="4:4" x14ac:dyDescent="0.3">
      <c r="D3242" s="83"/>
    </row>
    <row r="3243" spans="4:4" x14ac:dyDescent="0.3">
      <c r="D3243" s="83"/>
    </row>
    <row r="3244" spans="4:4" x14ac:dyDescent="0.3">
      <c r="D3244" s="83"/>
    </row>
    <row r="3245" spans="4:4" x14ac:dyDescent="0.3">
      <c r="D3245" s="83"/>
    </row>
    <row r="3246" spans="4:4" x14ac:dyDescent="0.3">
      <c r="D3246" s="83"/>
    </row>
    <row r="3247" spans="4:4" x14ac:dyDescent="0.3">
      <c r="D3247" s="83"/>
    </row>
    <row r="3248" spans="4:4" x14ac:dyDescent="0.3">
      <c r="D3248" s="83"/>
    </row>
    <row r="3249" spans="4:4" x14ac:dyDescent="0.3">
      <c r="D3249" s="83"/>
    </row>
    <row r="3250" spans="4:4" x14ac:dyDescent="0.3">
      <c r="D3250" s="83"/>
    </row>
    <row r="3251" spans="4:4" x14ac:dyDescent="0.3">
      <c r="D3251" s="83"/>
    </row>
    <row r="3252" spans="4:4" x14ac:dyDescent="0.3">
      <c r="D3252" s="83"/>
    </row>
    <row r="3253" spans="4:4" x14ac:dyDescent="0.3">
      <c r="D3253" s="83"/>
    </row>
    <row r="3254" spans="4:4" x14ac:dyDescent="0.3">
      <c r="D3254" s="83"/>
    </row>
    <row r="3255" spans="4:4" x14ac:dyDescent="0.3">
      <c r="D3255" s="83"/>
    </row>
    <row r="3256" spans="4:4" x14ac:dyDescent="0.3">
      <c r="D3256" s="83"/>
    </row>
    <row r="3257" spans="4:4" x14ac:dyDescent="0.3">
      <c r="D3257" s="83"/>
    </row>
    <row r="3258" spans="4:4" x14ac:dyDescent="0.3">
      <c r="D3258" s="83"/>
    </row>
    <row r="3259" spans="4:4" x14ac:dyDescent="0.3">
      <c r="D3259" s="83"/>
    </row>
    <row r="3260" spans="4:4" x14ac:dyDescent="0.3">
      <c r="D3260" s="83"/>
    </row>
    <row r="3261" spans="4:4" x14ac:dyDescent="0.3">
      <c r="D3261" s="83"/>
    </row>
    <row r="3262" spans="4:4" x14ac:dyDescent="0.3">
      <c r="D3262" s="83"/>
    </row>
    <row r="3263" spans="4:4" x14ac:dyDescent="0.3">
      <c r="D3263" s="83"/>
    </row>
    <row r="3264" spans="4:4" x14ac:dyDescent="0.3">
      <c r="D3264" s="83"/>
    </row>
    <row r="3265" spans="4:4" x14ac:dyDescent="0.3">
      <c r="D3265" s="83"/>
    </row>
    <row r="3266" spans="4:4" x14ac:dyDescent="0.3">
      <c r="D3266" s="83"/>
    </row>
    <row r="3267" spans="4:4" x14ac:dyDescent="0.3">
      <c r="D3267" s="83"/>
    </row>
    <row r="3268" spans="4:4" x14ac:dyDescent="0.3">
      <c r="D3268" s="83"/>
    </row>
    <row r="3269" spans="4:4" x14ac:dyDescent="0.3">
      <c r="D3269" s="83"/>
    </row>
    <row r="3270" spans="4:4" x14ac:dyDescent="0.3">
      <c r="D3270" s="83"/>
    </row>
    <row r="3271" spans="4:4" x14ac:dyDescent="0.3">
      <c r="D3271" s="83"/>
    </row>
    <row r="3272" spans="4:4" x14ac:dyDescent="0.3">
      <c r="D3272" s="83"/>
    </row>
    <row r="3273" spans="4:4" x14ac:dyDescent="0.3">
      <c r="D3273" s="83"/>
    </row>
    <row r="3274" spans="4:4" x14ac:dyDescent="0.3">
      <c r="D3274" s="83"/>
    </row>
    <row r="3275" spans="4:4" x14ac:dyDescent="0.3">
      <c r="D3275" s="83"/>
    </row>
    <row r="3276" spans="4:4" x14ac:dyDescent="0.3">
      <c r="D3276" s="83"/>
    </row>
    <row r="3277" spans="4:4" x14ac:dyDescent="0.3">
      <c r="D3277" s="83"/>
    </row>
    <row r="3278" spans="4:4" x14ac:dyDescent="0.3">
      <c r="D3278" s="83"/>
    </row>
    <row r="3279" spans="4:4" x14ac:dyDescent="0.3">
      <c r="D3279" s="83"/>
    </row>
    <row r="3280" spans="4:4" x14ac:dyDescent="0.3">
      <c r="D3280" s="83"/>
    </row>
    <row r="3281" spans="4:4" x14ac:dyDescent="0.3">
      <c r="D3281" s="83"/>
    </row>
    <row r="3282" spans="4:4" x14ac:dyDescent="0.3">
      <c r="D3282" s="83"/>
    </row>
    <row r="3283" spans="4:4" x14ac:dyDescent="0.3">
      <c r="D3283" s="83"/>
    </row>
    <row r="3284" spans="4:4" x14ac:dyDescent="0.3">
      <c r="D3284" s="83"/>
    </row>
    <row r="3285" spans="4:4" x14ac:dyDescent="0.3">
      <c r="D3285" s="83"/>
    </row>
    <row r="3286" spans="4:4" x14ac:dyDescent="0.3">
      <c r="D3286" s="83"/>
    </row>
    <row r="3287" spans="4:4" x14ac:dyDescent="0.3">
      <c r="D3287" s="83"/>
    </row>
    <row r="3288" spans="4:4" x14ac:dyDescent="0.3">
      <c r="D3288" s="83"/>
    </row>
    <row r="3289" spans="4:4" x14ac:dyDescent="0.3">
      <c r="D3289" s="83"/>
    </row>
    <row r="3290" spans="4:4" x14ac:dyDescent="0.3">
      <c r="D3290" s="83"/>
    </row>
    <row r="3291" spans="4:4" x14ac:dyDescent="0.3">
      <c r="D3291" s="83"/>
    </row>
    <row r="3292" spans="4:4" x14ac:dyDescent="0.3">
      <c r="D3292" s="83"/>
    </row>
    <row r="3293" spans="4:4" x14ac:dyDescent="0.3">
      <c r="D3293" s="83"/>
    </row>
    <row r="3294" spans="4:4" x14ac:dyDescent="0.3">
      <c r="D3294" s="83"/>
    </row>
    <row r="3295" spans="4:4" x14ac:dyDescent="0.3">
      <c r="D3295" s="83"/>
    </row>
    <row r="3296" spans="4:4" x14ac:dyDescent="0.3">
      <c r="D3296" s="83"/>
    </row>
    <row r="3297" spans="4:4" x14ac:dyDescent="0.3">
      <c r="D3297" s="83"/>
    </row>
    <row r="3298" spans="4:4" x14ac:dyDescent="0.3">
      <c r="D3298" s="83"/>
    </row>
    <row r="3299" spans="4:4" x14ac:dyDescent="0.3">
      <c r="D3299" s="83"/>
    </row>
    <row r="3300" spans="4:4" x14ac:dyDescent="0.3">
      <c r="D3300" s="83"/>
    </row>
    <row r="3301" spans="4:4" x14ac:dyDescent="0.3">
      <c r="D3301" s="83"/>
    </row>
    <row r="3302" spans="4:4" x14ac:dyDescent="0.3">
      <c r="D3302" s="83"/>
    </row>
    <row r="3303" spans="4:4" x14ac:dyDescent="0.3">
      <c r="D3303" s="83"/>
    </row>
    <row r="3304" spans="4:4" x14ac:dyDescent="0.3">
      <c r="D3304" s="83"/>
    </row>
    <row r="3305" spans="4:4" x14ac:dyDescent="0.3">
      <c r="D3305" s="83"/>
    </row>
    <row r="3306" spans="4:4" x14ac:dyDescent="0.3">
      <c r="D3306" s="83"/>
    </row>
    <row r="3307" spans="4:4" x14ac:dyDescent="0.3">
      <c r="D3307" s="83"/>
    </row>
    <row r="3308" spans="4:4" x14ac:dyDescent="0.3">
      <c r="D3308" s="83"/>
    </row>
    <row r="3309" spans="4:4" x14ac:dyDescent="0.3">
      <c r="D3309" s="83"/>
    </row>
    <row r="3310" spans="4:4" x14ac:dyDescent="0.3">
      <c r="D3310" s="83"/>
    </row>
    <row r="3311" spans="4:4" x14ac:dyDescent="0.3">
      <c r="D3311" s="83"/>
    </row>
    <row r="3312" spans="4:4" x14ac:dyDescent="0.3">
      <c r="D3312" s="83"/>
    </row>
    <row r="3313" spans="4:4" x14ac:dyDescent="0.3">
      <c r="D3313" s="83"/>
    </row>
    <row r="3314" spans="4:4" x14ac:dyDescent="0.3">
      <c r="D3314" s="83"/>
    </row>
    <row r="3315" spans="4:4" x14ac:dyDescent="0.3">
      <c r="D3315" s="83"/>
    </row>
    <row r="3316" spans="4:4" x14ac:dyDescent="0.3">
      <c r="D3316" s="83"/>
    </row>
    <row r="3317" spans="4:4" x14ac:dyDescent="0.3">
      <c r="D3317" s="83"/>
    </row>
    <row r="3318" spans="4:4" x14ac:dyDescent="0.3">
      <c r="D3318" s="83"/>
    </row>
    <row r="3319" spans="4:4" x14ac:dyDescent="0.3">
      <c r="D3319" s="83"/>
    </row>
    <row r="3320" spans="4:4" x14ac:dyDescent="0.3">
      <c r="D3320" s="83"/>
    </row>
    <row r="3321" spans="4:4" x14ac:dyDescent="0.3">
      <c r="D3321" s="83"/>
    </row>
    <row r="3322" spans="4:4" x14ac:dyDescent="0.3">
      <c r="D3322" s="83"/>
    </row>
    <row r="3323" spans="4:4" x14ac:dyDescent="0.3">
      <c r="D3323" s="83"/>
    </row>
    <row r="3324" spans="4:4" x14ac:dyDescent="0.3">
      <c r="D3324" s="83"/>
    </row>
    <row r="3325" spans="4:4" x14ac:dyDescent="0.3">
      <c r="D3325" s="83"/>
    </row>
    <row r="3326" spans="4:4" x14ac:dyDescent="0.3">
      <c r="D3326" s="83"/>
    </row>
    <row r="3327" spans="4:4" x14ac:dyDescent="0.3">
      <c r="D3327" s="83"/>
    </row>
    <row r="3328" spans="4:4" x14ac:dyDescent="0.3">
      <c r="D3328" s="83"/>
    </row>
    <row r="3329" spans="4:4" x14ac:dyDescent="0.3">
      <c r="D3329" s="83"/>
    </row>
    <row r="3330" spans="4:4" x14ac:dyDescent="0.3">
      <c r="D3330" s="83"/>
    </row>
    <row r="3331" spans="4:4" x14ac:dyDescent="0.3">
      <c r="D3331" s="83"/>
    </row>
    <row r="3332" spans="4:4" x14ac:dyDescent="0.3">
      <c r="D3332" s="83"/>
    </row>
    <row r="3333" spans="4:4" x14ac:dyDescent="0.3">
      <c r="D3333" s="83"/>
    </row>
    <row r="3334" spans="4:4" x14ac:dyDescent="0.3">
      <c r="D3334" s="83"/>
    </row>
    <row r="3335" spans="4:4" x14ac:dyDescent="0.3">
      <c r="D3335" s="83"/>
    </row>
    <row r="3336" spans="4:4" x14ac:dyDescent="0.3">
      <c r="D3336" s="83"/>
    </row>
    <row r="3337" spans="4:4" x14ac:dyDescent="0.3">
      <c r="D3337" s="83"/>
    </row>
    <row r="3338" spans="4:4" x14ac:dyDescent="0.3">
      <c r="D3338" s="83"/>
    </row>
    <row r="3339" spans="4:4" x14ac:dyDescent="0.3">
      <c r="D3339" s="83"/>
    </row>
    <row r="3340" spans="4:4" x14ac:dyDescent="0.3">
      <c r="D3340" s="83"/>
    </row>
    <row r="3341" spans="4:4" x14ac:dyDescent="0.3">
      <c r="D3341" s="83"/>
    </row>
    <row r="3342" spans="4:4" x14ac:dyDescent="0.3">
      <c r="D3342" s="83"/>
    </row>
    <row r="3343" spans="4:4" x14ac:dyDescent="0.3">
      <c r="D3343" s="83"/>
    </row>
    <row r="3344" spans="4:4" x14ac:dyDescent="0.3">
      <c r="D3344" s="83"/>
    </row>
    <row r="3345" spans="4:4" x14ac:dyDescent="0.3">
      <c r="D3345" s="83"/>
    </row>
    <row r="3346" spans="4:4" x14ac:dyDescent="0.3">
      <c r="D3346" s="83"/>
    </row>
    <row r="3347" spans="4:4" x14ac:dyDescent="0.3">
      <c r="D3347" s="83"/>
    </row>
    <row r="3348" spans="4:4" x14ac:dyDescent="0.3">
      <c r="D3348" s="83"/>
    </row>
    <row r="3349" spans="4:4" x14ac:dyDescent="0.3">
      <c r="D3349" s="83"/>
    </row>
    <row r="3350" spans="4:4" x14ac:dyDescent="0.3">
      <c r="D3350" s="83"/>
    </row>
    <row r="3351" spans="4:4" x14ac:dyDescent="0.3">
      <c r="D3351" s="83"/>
    </row>
    <row r="3352" spans="4:4" x14ac:dyDescent="0.3">
      <c r="D3352" s="83"/>
    </row>
    <row r="3353" spans="4:4" x14ac:dyDescent="0.3">
      <c r="D3353" s="83"/>
    </row>
    <row r="3354" spans="4:4" x14ac:dyDescent="0.3">
      <c r="D3354" s="83"/>
    </row>
    <row r="3355" spans="4:4" x14ac:dyDescent="0.3">
      <c r="D3355" s="83"/>
    </row>
    <row r="3356" spans="4:4" x14ac:dyDescent="0.3">
      <c r="D3356" s="83"/>
    </row>
    <row r="3357" spans="4:4" x14ac:dyDescent="0.3">
      <c r="D3357" s="83"/>
    </row>
    <row r="3358" spans="4:4" x14ac:dyDescent="0.3">
      <c r="D3358" s="83"/>
    </row>
    <row r="3359" spans="4:4" x14ac:dyDescent="0.3">
      <c r="D3359" s="83"/>
    </row>
    <row r="3360" spans="4:4" x14ac:dyDescent="0.3">
      <c r="D3360" s="83"/>
    </row>
    <row r="3361" spans="4:4" x14ac:dyDescent="0.3">
      <c r="D3361" s="83"/>
    </row>
    <row r="3362" spans="4:4" x14ac:dyDescent="0.3">
      <c r="D3362" s="83"/>
    </row>
    <row r="3363" spans="4:4" x14ac:dyDescent="0.3">
      <c r="D3363" s="83"/>
    </row>
    <row r="3364" spans="4:4" x14ac:dyDescent="0.3">
      <c r="D3364" s="83"/>
    </row>
    <row r="3365" spans="4:4" x14ac:dyDescent="0.3">
      <c r="D3365" s="83"/>
    </row>
    <row r="3366" spans="4:4" x14ac:dyDescent="0.3">
      <c r="D3366" s="83"/>
    </row>
    <row r="3367" spans="4:4" x14ac:dyDescent="0.3">
      <c r="D3367" s="83"/>
    </row>
    <row r="3368" spans="4:4" x14ac:dyDescent="0.3">
      <c r="D3368" s="83"/>
    </row>
    <row r="3369" spans="4:4" x14ac:dyDescent="0.3">
      <c r="D3369" s="83"/>
    </row>
    <row r="3370" spans="4:4" x14ac:dyDescent="0.3">
      <c r="D3370" s="83"/>
    </row>
    <row r="3371" spans="4:4" x14ac:dyDescent="0.3">
      <c r="D3371" s="83"/>
    </row>
    <row r="3372" spans="4:4" x14ac:dyDescent="0.3">
      <c r="D3372" s="83"/>
    </row>
    <row r="3373" spans="4:4" x14ac:dyDescent="0.3">
      <c r="D3373" s="83"/>
    </row>
    <row r="3374" spans="4:4" x14ac:dyDescent="0.3">
      <c r="D3374" s="83"/>
    </row>
    <row r="3375" spans="4:4" x14ac:dyDescent="0.3">
      <c r="D3375" s="83"/>
    </row>
    <row r="3376" spans="4:4" x14ac:dyDescent="0.3">
      <c r="D3376" s="83"/>
    </row>
    <row r="3377" spans="4:4" x14ac:dyDescent="0.3">
      <c r="D3377" s="83"/>
    </row>
    <row r="3378" spans="4:4" x14ac:dyDescent="0.3">
      <c r="D3378" s="83"/>
    </row>
    <row r="3379" spans="4:4" x14ac:dyDescent="0.3">
      <c r="D3379" s="83"/>
    </row>
    <row r="3380" spans="4:4" x14ac:dyDescent="0.3">
      <c r="D3380" s="83"/>
    </row>
    <row r="3381" spans="4:4" x14ac:dyDescent="0.3">
      <c r="D3381" s="83"/>
    </row>
    <row r="3382" spans="4:4" x14ac:dyDescent="0.3">
      <c r="D3382" s="83"/>
    </row>
    <row r="3383" spans="4:4" x14ac:dyDescent="0.3">
      <c r="D3383" s="83"/>
    </row>
    <row r="3384" spans="4:4" x14ac:dyDescent="0.3">
      <c r="D3384" s="83"/>
    </row>
    <row r="3385" spans="4:4" x14ac:dyDescent="0.3">
      <c r="D3385" s="83"/>
    </row>
    <row r="3386" spans="4:4" x14ac:dyDescent="0.3">
      <c r="D3386" s="83"/>
    </row>
    <row r="3387" spans="4:4" x14ac:dyDescent="0.3">
      <c r="D3387" s="83"/>
    </row>
    <row r="3388" spans="4:4" x14ac:dyDescent="0.3">
      <c r="D3388" s="83"/>
    </row>
    <row r="3389" spans="4:4" x14ac:dyDescent="0.3">
      <c r="D3389" s="83"/>
    </row>
    <row r="3390" spans="4:4" x14ac:dyDescent="0.3">
      <c r="D3390" s="83"/>
    </row>
    <row r="3391" spans="4:4" x14ac:dyDescent="0.3">
      <c r="D3391" s="83"/>
    </row>
    <row r="3392" spans="4:4" x14ac:dyDescent="0.3">
      <c r="D3392" s="83"/>
    </row>
    <row r="3393" spans="4:4" x14ac:dyDescent="0.3">
      <c r="D3393" s="83"/>
    </row>
    <row r="3394" spans="4:4" x14ac:dyDescent="0.3">
      <c r="D3394" s="83"/>
    </row>
    <row r="3395" spans="4:4" x14ac:dyDescent="0.3">
      <c r="D3395" s="83"/>
    </row>
    <row r="3396" spans="4:4" x14ac:dyDescent="0.3">
      <c r="D3396" s="83"/>
    </row>
    <row r="3397" spans="4:4" x14ac:dyDescent="0.3">
      <c r="D3397" s="83"/>
    </row>
    <row r="3398" spans="4:4" x14ac:dyDescent="0.3">
      <c r="D3398" s="83"/>
    </row>
    <row r="3399" spans="4:4" x14ac:dyDescent="0.3">
      <c r="D3399" s="83"/>
    </row>
    <row r="3400" spans="4:4" x14ac:dyDescent="0.3">
      <c r="D3400" s="83"/>
    </row>
    <row r="3401" spans="4:4" x14ac:dyDescent="0.3">
      <c r="D3401" s="83"/>
    </row>
    <row r="3402" spans="4:4" x14ac:dyDescent="0.3">
      <c r="D3402" s="83"/>
    </row>
    <row r="3403" spans="4:4" x14ac:dyDescent="0.3">
      <c r="D3403" s="83"/>
    </row>
    <row r="3404" spans="4:4" x14ac:dyDescent="0.3">
      <c r="D3404" s="83"/>
    </row>
    <row r="3405" spans="4:4" x14ac:dyDescent="0.3">
      <c r="D3405" s="83"/>
    </row>
    <row r="3406" spans="4:4" x14ac:dyDescent="0.3">
      <c r="D3406" s="83"/>
    </row>
    <row r="3407" spans="4:4" x14ac:dyDescent="0.3">
      <c r="D3407" s="83"/>
    </row>
    <row r="3408" spans="4:4" x14ac:dyDescent="0.3">
      <c r="D3408" s="83"/>
    </row>
    <row r="3409" spans="4:4" x14ac:dyDescent="0.3">
      <c r="D3409" s="83"/>
    </row>
    <row r="3410" spans="4:4" x14ac:dyDescent="0.3">
      <c r="D3410" s="83"/>
    </row>
    <row r="3411" spans="4:4" x14ac:dyDescent="0.3">
      <c r="D3411" s="83"/>
    </row>
    <row r="3412" spans="4:4" x14ac:dyDescent="0.3">
      <c r="D3412" s="83"/>
    </row>
    <row r="3413" spans="4:4" x14ac:dyDescent="0.3">
      <c r="D3413" s="83"/>
    </row>
    <row r="3414" spans="4:4" x14ac:dyDescent="0.3">
      <c r="D3414" s="83"/>
    </row>
    <row r="3415" spans="4:4" x14ac:dyDescent="0.3">
      <c r="D3415" s="83"/>
    </row>
    <row r="3416" spans="4:4" x14ac:dyDescent="0.3">
      <c r="D3416" s="83"/>
    </row>
    <row r="3417" spans="4:4" x14ac:dyDescent="0.3">
      <c r="D3417" s="83"/>
    </row>
    <row r="3418" spans="4:4" x14ac:dyDescent="0.3">
      <c r="D3418" s="83"/>
    </row>
    <row r="3419" spans="4:4" x14ac:dyDescent="0.3">
      <c r="D3419" s="83"/>
    </row>
    <row r="3420" spans="4:4" x14ac:dyDescent="0.3">
      <c r="D3420" s="83"/>
    </row>
    <row r="3421" spans="4:4" x14ac:dyDescent="0.3">
      <c r="D3421" s="83"/>
    </row>
    <row r="3422" spans="4:4" x14ac:dyDescent="0.3">
      <c r="D3422" s="83"/>
    </row>
    <row r="3423" spans="4:4" x14ac:dyDescent="0.3">
      <c r="D3423" s="83"/>
    </row>
    <row r="3424" spans="4:4" x14ac:dyDescent="0.3">
      <c r="D3424" s="83"/>
    </row>
    <row r="3425" spans="4:4" x14ac:dyDescent="0.3">
      <c r="D3425" s="83"/>
    </row>
    <row r="3426" spans="4:4" x14ac:dyDescent="0.3">
      <c r="D3426" s="83"/>
    </row>
    <row r="3427" spans="4:4" x14ac:dyDescent="0.3">
      <c r="D3427" s="83"/>
    </row>
    <row r="3428" spans="4:4" x14ac:dyDescent="0.3">
      <c r="D3428" s="83"/>
    </row>
    <row r="3429" spans="4:4" x14ac:dyDescent="0.3">
      <c r="D3429" s="83"/>
    </row>
    <row r="3430" spans="4:4" x14ac:dyDescent="0.3">
      <c r="D3430" s="83"/>
    </row>
    <row r="3431" spans="4:4" x14ac:dyDescent="0.3">
      <c r="D3431" s="83"/>
    </row>
    <row r="3432" spans="4:4" x14ac:dyDescent="0.3">
      <c r="D3432" s="83"/>
    </row>
    <row r="3433" spans="4:4" x14ac:dyDescent="0.3">
      <c r="D3433" s="83"/>
    </row>
    <row r="3434" spans="4:4" x14ac:dyDescent="0.3">
      <c r="D3434" s="83"/>
    </row>
    <row r="3435" spans="4:4" x14ac:dyDescent="0.3">
      <c r="D3435" s="83"/>
    </row>
    <row r="3436" spans="4:4" x14ac:dyDescent="0.3">
      <c r="D3436" s="83"/>
    </row>
    <row r="3437" spans="4:4" x14ac:dyDescent="0.3">
      <c r="D3437" s="83"/>
    </row>
    <row r="3438" spans="4:4" x14ac:dyDescent="0.3">
      <c r="D3438" s="83"/>
    </row>
    <row r="3439" spans="4:4" x14ac:dyDescent="0.3">
      <c r="D3439" s="83"/>
    </row>
    <row r="3440" spans="4:4" x14ac:dyDescent="0.3">
      <c r="D3440" s="83"/>
    </row>
    <row r="3441" spans="4:4" x14ac:dyDescent="0.3">
      <c r="D3441" s="83"/>
    </row>
    <row r="3442" spans="4:4" x14ac:dyDescent="0.3">
      <c r="D3442" s="83"/>
    </row>
    <row r="3443" spans="4:4" x14ac:dyDescent="0.3">
      <c r="D3443" s="83"/>
    </row>
    <row r="3444" spans="4:4" x14ac:dyDescent="0.3">
      <c r="D3444" s="83"/>
    </row>
    <row r="3445" spans="4:4" x14ac:dyDescent="0.3">
      <c r="D3445" s="83"/>
    </row>
    <row r="3446" spans="4:4" x14ac:dyDescent="0.3">
      <c r="D3446" s="83"/>
    </row>
    <row r="3447" spans="4:4" x14ac:dyDescent="0.3">
      <c r="D3447" s="83"/>
    </row>
    <row r="3448" spans="4:4" x14ac:dyDescent="0.3">
      <c r="D3448" s="83"/>
    </row>
    <row r="3449" spans="4:4" x14ac:dyDescent="0.3">
      <c r="D3449" s="83"/>
    </row>
    <row r="3450" spans="4:4" x14ac:dyDescent="0.3">
      <c r="D3450" s="83"/>
    </row>
    <row r="3451" spans="4:4" x14ac:dyDescent="0.3">
      <c r="D3451" s="83"/>
    </row>
    <row r="3452" spans="4:4" x14ac:dyDescent="0.3">
      <c r="D3452" s="83"/>
    </row>
    <row r="3453" spans="4:4" x14ac:dyDescent="0.3">
      <c r="D3453" s="83"/>
    </row>
    <row r="3454" spans="4:4" x14ac:dyDescent="0.3">
      <c r="D3454" s="83"/>
    </row>
    <row r="3455" spans="4:4" x14ac:dyDescent="0.3">
      <c r="D3455" s="83"/>
    </row>
    <row r="3456" spans="4:4" x14ac:dyDescent="0.3">
      <c r="D3456" s="83"/>
    </row>
    <row r="3457" spans="4:4" x14ac:dyDescent="0.3">
      <c r="D3457" s="83"/>
    </row>
    <row r="3458" spans="4:4" x14ac:dyDescent="0.3">
      <c r="D3458" s="83"/>
    </row>
    <row r="3459" spans="4:4" x14ac:dyDescent="0.3">
      <c r="D3459" s="83"/>
    </row>
    <row r="3460" spans="4:4" x14ac:dyDescent="0.3">
      <c r="D3460" s="83"/>
    </row>
    <row r="3461" spans="4:4" x14ac:dyDescent="0.3">
      <c r="D3461" s="83"/>
    </row>
    <row r="3462" spans="4:4" x14ac:dyDescent="0.3">
      <c r="D3462" s="83"/>
    </row>
    <row r="3463" spans="4:4" x14ac:dyDescent="0.3">
      <c r="D3463" s="83"/>
    </row>
    <row r="3464" spans="4:4" x14ac:dyDescent="0.3">
      <c r="D3464" s="83"/>
    </row>
    <row r="3465" spans="4:4" x14ac:dyDescent="0.3">
      <c r="D3465" s="83"/>
    </row>
    <row r="3466" spans="4:4" x14ac:dyDescent="0.3">
      <c r="D3466" s="83"/>
    </row>
    <row r="3467" spans="4:4" x14ac:dyDescent="0.3">
      <c r="D3467" s="83"/>
    </row>
    <row r="3468" spans="4:4" x14ac:dyDescent="0.3">
      <c r="D3468" s="83"/>
    </row>
    <row r="3469" spans="4:4" x14ac:dyDescent="0.3">
      <c r="D3469" s="83"/>
    </row>
    <row r="3470" spans="4:4" x14ac:dyDescent="0.3">
      <c r="D3470" s="83"/>
    </row>
    <row r="3471" spans="4:4" x14ac:dyDescent="0.3">
      <c r="D3471" s="83"/>
    </row>
    <row r="3472" spans="4:4" x14ac:dyDescent="0.3">
      <c r="D3472" s="83"/>
    </row>
    <row r="3473" spans="4:4" x14ac:dyDescent="0.3">
      <c r="D3473" s="83"/>
    </row>
    <row r="3474" spans="4:4" x14ac:dyDescent="0.3">
      <c r="D3474" s="83"/>
    </row>
    <row r="3475" spans="4:4" x14ac:dyDescent="0.3">
      <c r="D3475" s="83"/>
    </row>
    <row r="3476" spans="4:4" x14ac:dyDescent="0.3">
      <c r="D3476" s="83"/>
    </row>
    <row r="3477" spans="4:4" x14ac:dyDescent="0.3">
      <c r="D3477" s="83"/>
    </row>
    <row r="3478" spans="4:4" x14ac:dyDescent="0.3">
      <c r="D3478" s="83"/>
    </row>
    <row r="3479" spans="4:4" x14ac:dyDescent="0.3">
      <c r="D3479" s="83"/>
    </row>
    <row r="3480" spans="4:4" x14ac:dyDescent="0.3">
      <c r="D3480" s="83"/>
    </row>
    <row r="3481" spans="4:4" x14ac:dyDescent="0.3">
      <c r="D3481" s="83"/>
    </row>
    <row r="3482" spans="4:4" x14ac:dyDescent="0.3">
      <c r="D3482" s="83"/>
    </row>
    <row r="3483" spans="4:4" x14ac:dyDescent="0.3">
      <c r="D3483" s="83"/>
    </row>
    <row r="3484" spans="4:4" x14ac:dyDescent="0.3">
      <c r="D3484" s="83"/>
    </row>
    <row r="3485" spans="4:4" x14ac:dyDescent="0.3">
      <c r="D3485" s="83"/>
    </row>
    <row r="3486" spans="4:4" x14ac:dyDescent="0.3">
      <c r="D3486" s="83"/>
    </row>
    <row r="3487" spans="4:4" x14ac:dyDescent="0.3">
      <c r="D3487" s="83"/>
    </row>
    <row r="3488" spans="4:4" x14ac:dyDescent="0.3">
      <c r="D3488" s="83"/>
    </row>
    <row r="3489" spans="4:4" x14ac:dyDescent="0.3">
      <c r="D3489" s="83"/>
    </row>
    <row r="3490" spans="4:4" x14ac:dyDescent="0.3">
      <c r="D3490" s="83"/>
    </row>
    <row r="3491" spans="4:4" x14ac:dyDescent="0.3">
      <c r="D3491" s="83"/>
    </row>
    <row r="3492" spans="4:4" x14ac:dyDescent="0.3">
      <c r="D3492" s="83"/>
    </row>
    <row r="3493" spans="4:4" x14ac:dyDescent="0.3">
      <c r="D3493" s="83"/>
    </row>
    <row r="3494" spans="4:4" x14ac:dyDescent="0.3">
      <c r="D3494" s="83"/>
    </row>
    <row r="3495" spans="4:4" x14ac:dyDescent="0.3">
      <c r="D3495" s="83"/>
    </row>
    <row r="3496" spans="4:4" x14ac:dyDescent="0.3">
      <c r="D3496" s="83"/>
    </row>
    <row r="3497" spans="4:4" x14ac:dyDescent="0.3">
      <c r="D3497" s="83"/>
    </row>
    <row r="3498" spans="4:4" x14ac:dyDescent="0.3">
      <c r="D3498" s="83"/>
    </row>
    <row r="3499" spans="4:4" x14ac:dyDescent="0.3">
      <c r="D3499" s="83"/>
    </row>
    <row r="3500" spans="4:4" x14ac:dyDescent="0.3">
      <c r="D3500" s="83"/>
    </row>
    <row r="3501" spans="4:4" x14ac:dyDescent="0.3">
      <c r="D3501" s="83"/>
    </row>
    <row r="3502" spans="4:4" x14ac:dyDescent="0.3">
      <c r="D3502" s="83"/>
    </row>
    <row r="3503" spans="4:4" x14ac:dyDescent="0.3">
      <c r="D3503" s="83"/>
    </row>
    <row r="3504" spans="4:4" x14ac:dyDescent="0.3">
      <c r="D3504" s="83"/>
    </row>
    <row r="3505" spans="4:4" x14ac:dyDescent="0.3">
      <c r="D3505" s="83"/>
    </row>
    <row r="3506" spans="4:4" x14ac:dyDescent="0.3">
      <c r="D3506" s="83"/>
    </row>
    <row r="3507" spans="4:4" x14ac:dyDescent="0.3">
      <c r="D3507" s="83"/>
    </row>
    <row r="3508" spans="4:4" x14ac:dyDescent="0.3">
      <c r="D3508" s="83"/>
    </row>
    <row r="3509" spans="4:4" x14ac:dyDescent="0.3">
      <c r="D3509" s="83"/>
    </row>
    <row r="3510" spans="4:4" x14ac:dyDescent="0.3">
      <c r="D3510" s="83"/>
    </row>
    <row r="3511" spans="4:4" x14ac:dyDescent="0.3">
      <c r="D3511" s="83"/>
    </row>
    <row r="3512" spans="4:4" x14ac:dyDescent="0.3">
      <c r="D3512" s="83"/>
    </row>
    <row r="3513" spans="4:4" x14ac:dyDescent="0.3">
      <c r="D3513" s="83"/>
    </row>
    <row r="3514" spans="4:4" x14ac:dyDescent="0.3">
      <c r="D3514" s="83"/>
    </row>
    <row r="3515" spans="4:4" x14ac:dyDescent="0.3">
      <c r="D3515" s="83"/>
    </row>
    <row r="3516" spans="4:4" x14ac:dyDescent="0.3">
      <c r="D3516" s="83"/>
    </row>
    <row r="3517" spans="4:4" x14ac:dyDescent="0.3">
      <c r="D3517" s="83"/>
    </row>
    <row r="3518" spans="4:4" x14ac:dyDescent="0.3">
      <c r="D3518" s="83"/>
    </row>
    <row r="3519" spans="4:4" x14ac:dyDescent="0.3">
      <c r="D3519" s="83"/>
    </row>
    <row r="3520" spans="4:4" x14ac:dyDescent="0.3">
      <c r="D3520" s="83"/>
    </row>
    <row r="3521" spans="4:4" x14ac:dyDescent="0.3">
      <c r="D3521" s="83"/>
    </row>
    <row r="3522" spans="4:4" x14ac:dyDescent="0.3">
      <c r="D3522" s="83"/>
    </row>
    <row r="3523" spans="4:4" x14ac:dyDescent="0.3">
      <c r="D3523" s="83"/>
    </row>
    <row r="3524" spans="4:4" x14ac:dyDescent="0.3">
      <c r="D3524" s="83"/>
    </row>
    <row r="3525" spans="4:4" x14ac:dyDescent="0.3">
      <c r="D3525" s="83"/>
    </row>
    <row r="3526" spans="4:4" x14ac:dyDescent="0.3">
      <c r="D3526" s="83"/>
    </row>
    <row r="3527" spans="4:4" x14ac:dyDescent="0.3">
      <c r="D3527" s="83"/>
    </row>
    <row r="3528" spans="4:4" x14ac:dyDescent="0.3">
      <c r="D3528" s="83"/>
    </row>
    <row r="3529" spans="4:4" x14ac:dyDescent="0.3">
      <c r="D3529" s="83"/>
    </row>
    <row r="3530" spans="4:4" x14ac:dyDescent="0.3">
      <c r="D3530" s="83"/>
    </row>
    <row r="3531" spans="4:4" x14ac:dyDescent="0.3">
      <c r="D3531" s="83"/>
    </row>
    <row r="3532" spans="4:4" x14ac:dyDescent="0.3">
      <c r="D3532" s="83"/>
    </row>
    <row r="3533" spans="4:4" x14ac:dyDescent="0.3">
      <c r="D3533" s="83"/>
    </row>
    <row r="3534" spans="4:4" x14ac:dyDescent="0.3">
      <c r="D3534" s="83"/>
    </row>
    <row r="3535" spans="4:4" x14ac:dyDescent="0.3">
      <c r="D3535" s="83"/>
    </row>
    <row r="3536" spans="4:4" x14ac:dyDescent="0.3">
      <c r="D3536" s="83"/>
    </row>
    <row r="3537" spans="4:4" x14ac:dyDescent="0.3">
      <c r="D3537" s="83"/>
    </row>
    <row r="3538" spans="4:4" x14ac:dyDescent="0.3">
      <c r="D3538" s="83"/>
    </row>
    <row r="3539" spans="4:4" x14ac:dyDescent="0.3">
      <c r="D3539" s="83"/>
    </row>
    <row r="3540" spans="4:4" x14ac:dyDescent="0.3">
      <c r="D3540" s="83"/>
    </row>
    <row r="3541" spans="4:4" x14ac:dyDescent="0.3">
      <c r="D3541" s="83"/>
    </row>
    <row r="3542" spans="4:4" x14ac:dyDescent="0.3">
      <c r="D3542" s="83"/>
    </row>
    <row r="3543" spans="4:4" x14ac:dyDescent="0.3">
      <c r="D3543" s="83"/>
    </row>
    <row r="3544" spans="4:4" x14ac:dyDescent="0.3">
      <c r="D3544" s="83"/>
    </row>
    <row r="3545" spans="4:4" x14ac:dyDescent="0.3">
      <c r="D3545" s="83"/>
    </row>
    <row r="3546" spans="4:4" x14ac:dyDescent="0.3">
      <c r="D3546" s="83"/>
    </row>
    <row r="3547" spans="4:4" x14ac:dyDescent="0.3">
      <c r="D3547" s="83"/>
    </row>
    <row r="3548" spans="4:4" x14ac:dyDescent="0.3">
      <c r="D3548" s="83"/>
    </row>
    <row r="3549" spans="4:4" x14ac:dyDescent="0.3">
      <c r="D3549" s="83"/>
    </row>
    <row r="3550" spans="4:4" x14ac:dyDescent="0.3">
      <c r="D3550" s="83"/>
    </row>
    <row r="3551" spans="4:4" x14ac:dyDescent="0.3">
      <c r="D3551" s="83"/>
    </row>
    <row r="3552" spans="4:4" x14ac:dyDescent="0.3">
      <c r="D3552" s="83"/>
    </row>
    <row r="3553" spans="4:4" x14ac:dyDescent="0.3">
      <c r="D3553" s="83"/>
    </row>
    <row r="3554" spans="4:4" x14ac:dyDescent="0.3">
      <c r="D3554" s="83"/>
    </row>
    <row r="3555" spans="4:4" x14ac:dyDescent="0.3">
      <c r="D3555" s="83"/>
    </row>
    <row r="3556" spans="4:4" x14ac:dyDescent="0.3">
      <c r="D3556" s="83"/>
    </row>
    <row r="3557" spans="4:4" x14ac:dyDescent="0.3">
      <c r="D3557" s="83"/>
    </row>
    <row r="3558" spans="4:4" x14ac:dyDescent="0.3">
      <c r="D3558" s="83"/>
    </row>
    <row r="3559" spans="4:4" x14ac:dyDescent="0.3">
      <c r="D3559" s="83"/>
    </row>
    <row r="3560" spans="4:4" x14ac:dyDescent="0.3">
      <c r="D3560" s="83"/>
    </row>
    <row r="3561" spans="4:4" x14ac:dyDescent="0.3">
      <c r="D3561" s="83"/>
    </row>
    <row r="3562" spans="4:4" x14ac:dyDescent="0.3">
      <c r="D3562" s="83"/>
    </row>
    <row r="3563" spans="4:4" x14ac:dyDescent="0.3">
      <c r="D3563" s="83"/>
    </row>
    <row r="3564" spans="4:4" x14ac:dyDescent="0.3">
      <c r="D3564" s="83"/>
    </row>
    <row r="3565" spans="4:4" x14ac:dyDescent="0.3">
      <c r="D3565" s="83"/>
    </row>
    <row r="3566" spans="4:4" x14ac:dyDescent="0.3">
      <c r="D3566" s="83"/>
    </row>
    <row r="3567" spans="4:4" x14ac:dyDescent="0.3">
      <c r="D3567" s="83"/>
    </row>
    <row r="3568" spans="4:4" x14ac:dyDescent="0.3">
      <c r="D3568" s="83"/>
    </row>
    <row r="3569" spans="4:4" x14ac:dyDescent="0.3">
      <c r="D3569" s="83"/>
    </row>
    <row r="3570" spans="4:4" x14ac:dyDescent="0.3">
      <c r="D3570" s="83"/>
    </row>
    <row r="3571" spans="4:4" x14ac:dyDescent="0.3">
      <c r="D3571" s="83"/>
    </row>
    <row r="3572" spans="4:4" x14ac:dyDescent="0.3">
      <c r="D3572" s="83"/>
    </row>
    <row r="3573" spans="4:4" x14ac:dyDescent="0.3">
      <c r="D3573" s="83"/>
    </row>
    <row r="3574" spans="4:4" x14ac:dyDescent="0.3">
      <c r="D3574" s="83"/>
    </row>
    <row r="3575" spans="4:4" x14ac:dyDescent="0.3">
      <c r="D3575" s="83"/>
    </row>
    <row r="3576" spans="4:4" x14ac:dyDescent="0.3">
      <c r="D3576" s="83"/>
    </row>
    <row r="3577" spans="4:4" x14ac:dyDescent="0.3">
      <c r="D3577" s="83"/>
    </row>
    <row r="3578" spans="4:4" x14ac:dyDescent="0.3">
      <c r="D3578" s="83"/>
    </row>
    <row r="3579" spans="4:4" x14ac:dyDescent="0.3">
      <c r="D3579" s="83"/>
    </row>
    <row r="3580" spans="4:4" x14ac:dyDescent="0.3">
      <c r="D3580" s="83"/>
    </row>
    <row r="3581" spans="4:4" x14ac:dyDescent="0.3">
      <c r="D3581" s="83"/>
    </row>
    <row r="3582" spans="4:4" x14ac:dyDescent="0.3">
      <c r="D3582" s="83"/>
    </row>
    <row r="3583" spans="4:4" x14ac:dyDescent="0.3">
      <c r="D3583" s="83"/>
    </row>
    <row r="3584" spans="4:4" x14ac:dyDescent="0.3">
      <c r="D3584" s="83"/>
    </row>
    <row r="3585" spans="4:4" x14ac:dyDescent="0.3">
      <c r="D3585" s="83"/>
    </row>
    <row r="3586" spans="4:4" x14ac:dyDescent="0.3">
      <c r="D3586" s="83"/>
    </row>
    <row r="3587" spans="4:4" x14ac:dyDescent="0.3">
      <c r="D3587" s="83"/>
    </row>
    <row r="3588" spans="4:4" x14ac:dyDescent="0.3">
      <c r="D3588" s="83"/>
    </row>
    <row r="3589" spans="4:4" x14ac:dyDescent="0.3">
      <c r="D3589" s="83"/>
    </row>
    <row r="3590" spans="4:4" x14ac:dyDescent="0.3">
      <c r="D3590" s="83"/>
    </row>
    <row r="3591" spans="4:4" x14ac:dyDescent="0.3">
      <c r="D3591" s="83"/>
    </row>
    <row r="3592" spans="4:4" x14ac:dyDescent="0.3">
      <c r="D3592" s="83"/>
    </row>
    <row r="3593" spans="4:4" x14ac:dyDescent="0.3">
      <c r="D3593" s="83"/>
    </row>
    <row r="3594" spans="4:4" x14ac:dyDescent="0.3">
      <c r="D3594" s="83"/>
    </row>
    <row r="3595" spans="4:4" x14ac:dyDescent="0.3">
      <c r="D3595" s="83"/>
    </row>
    <row r="3596" spans="4:4" x14ac:dyDescent="0.3">
      <c r="D3596" s="83"/>
    </row>
    <row r="3597" spans="4:4" x14ac:dyDescent="0.3">
      <c r="D3597" s="83"/>
    </row>
    <row r="3598" spans="4:4" x14ac:dyDescent="0.3">
      <c r="D3598" s="83"/>
    </row>
    <row r="3599" spans="4:4" x14ac:dyDescent="0.3">
      <c r="D3599" s="83"/>
    </row>
    <row r="3600" spans="4:4" x14ac:dyDescent="0.3">
      <c r="D3600" s="83"/>
    </row>
    <row r="3601" spans="4:4" x14ac:dyDescent="0.3">
      <c r="D3601" s="83"/>
    </row>
    <row r="3602" spans="4:4" x14ac:dyDescent="0.3">
      <c r="D3602" s="83"/>
    </row>
    <row r="3603" spans="4:4" x14ac:dyDescent="0.3">
      <c r="D3603" s="83"/>
    </row>
    <row r="3604" spans="4:4" x14ac:dyDescent="0.3">
      <c r="D3604" s="83"/>
    </row>
    <row r="3605" spans="4:4" x14ac:dyDescent="0.3">
      <c r="D3605" s="83"/>
    </row>
    <row r="3606" spans="4:4" x14ac:dyDescent="0.3">
      <c r="D3606" s="83"/>
    </row>
    <row r="3607" spans="4:4" x14ac:dyDescent="0.3">
      <c r="D3607" s="83"/>
    </row>
    <row r="3608" spans="4:4" x14ac:dyDescent="0.3">
      <c r="D3608" s="83"/>
    </row>
    <row r="3609" spans="4:4" x14ac:dyDescent="0.3">
      <c r="D3609" s="83"/>
    </row>
    <row r="3610" spans="4:4" x14ac:dyDescent="0.3">
      <c r="D3610" s="83"/>
    </row>
    <row r="3611" spans="4:4" x14ac:dyDescent="0.3">
      <c r="D3611" s="83"/>
    </row>
    <row r="3612" spans="4:4" x14ac:dyDescent="0.3">
      <c r="D3612" s="83"/>
    </row>
    <row r="3613" spans="4:4" x14ac:dyDescent="0.3">
      <c r="D3613" s="83"/>
    </row>
    <row r="3614" spans="4:4" x14ac:dyDescent="0.3">
      <c r="D3614" s="83"/>
    </row>
    <row r="3615" spans="4:4" x14ac:dyDescent="0.3">
      <c r="D3615" s="83"/>
    </row>
    <row r="3616" spans="4:4" x14ac:dyDescent="0.3">
      <c r="D3616" s="83"/>
    </row>
    <row r="3617" spans="4:4" x14ac:dyDescent="0.3">
      <c r="D3617" s="83"/>
    </row>
    <row r="3618" spans="4:4" x14ac:dyDescent="0.3">
      <c r="D3618" s="83"/>
    </row>
    <row r="3619" spans="4:4" x14ac:dyDescent="0.3">
      <c r="D3619" s="83"/>
    </row>
    <row r="3620" spans="4:4" x14ac:dyDescent="0.3">
      <c r="D3620" s="83"/>
    </row>
    <row r="3621" spans="4:4" x14ac:dyDescent="0.3">
      <c r="D3621" s="83"/>
    </row>
    <row r="3622" spans="4:4" x14ac:dyDescent="0.3">
      <c r="D3622" s="83"/>
    </row>
    <row r="3623" spans="4:4" x14ac:dyDescent="0.3">
      <c r="D3623" s="83"/>
    </row>
    <row r="3624" spans="4:4" x14ac:dyDescent="0.3">
      <c r="D3624" s="83"/>
    </row>
    <row r="3625" spans="4:4" x14ac:dyDescent="0.3">
      <c r="D3625" s="83"/>
    </row>
    <row r="3626" spans="4:4" x14ac:dyDescent="0.3">
      <c r="D3626" s="83"/>
    </row>
    <row r="3627" spans="4:4" x14ac:dyDescent="0.3">
      <c r="D3627" s="83"/>
    </row>
    <row r="3628" spans="4:4" x14ac:dyDescent="0.3">
      <c r="D3628" s="83"/>
    </row>
    <row r="3629" spans="4:4" x14ac:dyDescent="0.3">
      <c r="D3629" s="83"/>
    </row>
    <row r="3630" spans="4:4" x14ac:dyDescent="0.3">
      <c r="D3630" s="83"/>
    </row>
    <row r="3631" spans="4:4" x14ac:dyDescent="0.3">
      <c r="D3631" s="83"/>
    </row>
    <row r="3632" spans="4:4" x14ac:dyDescent="0.3">
      <c r="D3632" s="83"/>
    </row>
    <row r="3633" spans="4:4" x14ac:dyDescent="0.3">
      <c r="D3633" s="83"/>
    </row>
    <row r="3634" spans="4:4" x14ac:dyDescent="0.3">
      <c r="D3634" s="83"/>
    </row>
    <row r="3635" spans="4:4" x14ac:dyDescent="0.3">
      <c r="D3635" s="83"/>
    </row>
    <row r="3636" spans="4:4" x14ac:dyDescent="0.3">
      <c r="D3636" s="83"/>
    </row>
    <row r="3637" spans="4:4" x14ac:dyDescent="0.3">
      <c r="D3637" s="83"/>
    </row>
    <row r="3638" spans="4:4" x14ac:dyDescent="0.3">
      <c r="D3638" s="83"/>
    </row>
    <row r="3639" spans="4:4" x14ac:dyDescent="0.3">
      <c r="D3639" s="83"/>
    </row>
    <row r="3640" spans="4:4" x14ac:dyDescent="0.3">
      <c r="D3640" s="83"/>
    </row>
    <row r="3641" spans="4:4" x14ac:dyDescent="0.3">
      <c r="D3641" s="83"/>
    </row>
    <row r="3642" spans="4:4" x14ac:dyDescent="0.3">
      <c r="D3642" s="83"/>
    </row>
    <row r="3643" spans="4:4" x14ac:dyDescent="0.3">
      <c r="D3643" s="83"/>
    </row>
    <row r="3644" spans="4:4" x14ac:dyDescent="0.3">
      <c r="D3644" s="83"/>
    </row>
    <row r="3645" spans="4:4" x14ac:dyDescent="0.3">
      <c r="D3645" s="83"/>
    </row>
    <row r="3646" spans="4:4" x14ac:dyDescent="0.3">
      <c r="D3646" s="83"/>
    </row>
    <row r="3647" spans="4:4" x14ac:dyDescent="0.3">
      <c r="D3647" s="83"/>
    </row>
    <row r="3648" spans="4:4" x14ac:dyDescent="0.3">
      <c r="D3648" s="83"/>
    </row>
    <row r="3649" spans="4:4" x14ac:dyDescent="0.3">
      <c r="D3649" s="83"/>
    </row>
    <row r="3650" spans="4:4" x14ac:dyDescent="0.3">
      <c r="D3650" s="83"/>
    </row>
    <row r="3651" spans="4:4" x14ac:dyDescent="0.3">
      <c r="D3651" s="83"/>
    </row>
    <row r="3652" spans="4:4" x14ac:dyDescent="0.3">
      <c r="D3652" s="83"/>
    </row>
    <row r="3653" spans="4:4" x14ac:dyDescent="0.3">
      <c r="D3653" s="83"/>
    </row>
    <row r="3654" spans="4:4" x14ac:dyDescent="0.3">
      <c r="D3654" s="83"/>
    </row>
    <row r="3655" spans="4:4" x14ac:dyDescent="0.3">
      <c r="D3655" s="83"/>
    </row>
    <row r="3656" spans="4:4" x14ac:dyDescent="0.3">
      <c r="D3656" s="83"/>
    </row>
    <row r="3657" spans="4:4" x14ac:dyDescent="0.3">
      <c r="D3657" s="83"/>
    </row>
    <row r="3658" spans="4:4" x14ac:dyDescent="0.3">
      <c r="D3658" s="83"/>
    </row>
    <row r="3659" spans="4:4" x14ac:dyDescent="0.3">
      <c r="D3659" s="83"/>
    </row>
    <row r="3660" spans="4:4" x14ac:dyDescent="0.3">
      <c r="D3660" s="83"/>
    </row>
    <row r="3661" spans="4:4" x14ac:dyDescent="0.3">
      <c r="D3661" s="83"/>
    </row>
    <row r="3662" spans="4:4" x14ac:dyDescent="0.3">
      <c r="D3662" s="83"/>
    </row>
    <row r="3663" spans="4:4" x14ac:dyDescent="0.3">
      <c r="D3663" s="83"/>
    </row>
    <row r="3664" spans="4:4" x14ac:dyDescent="0.3">
      <c r="D3664" s="83"/>
    </row>
    <row r="3665" spans="4:4" x14ac:dyDescent="0.3">
      <c r="D3665" s="83"/>
    </row>
    <row r="3666" spans="4:4" x14ac:dyDescent="0.3">
      <c r="D3666" s="83"/>
    </row>
    <row r="3667" spans="4:4" x14ac:dyDescent="0.3">
      <c r="D3667" s="83"/>
    </row>
    <row r="3668" spans="4:4" x14ac:dyDescent="0.3">
      <c r="D3668" s="83"/>
    </row>
    <row r="3669" spans="4:4" x14ac:dyDescent="0.3">
      <c r="D3669" s="83"/>
    </row>
    <row r="3670" spans="4:4" x14ac:dyDescent="0.3">
      <c r="D3670" s="83"/>
    </row>
    <row r="3671" spans="4:4" x14ac:dyDescent="0.3">
      <c r="D3671" s="83"/>
    </row>
    <row r="3672" spans="4:4" x14ac:dyDescent="0.3">
      <c r="D3672" s="83"/>
    </row>
    <row r="3673" spans="4:4" x14ac:dyDescent="0.3">
      <c r="D3673" s="83"/>
    </row>
    <row r="3674" spans="4:4" x14ac:dyDescent="0.3">
      <c r="D3674" s="83"/>
    </row>
    <row r="3675" spans="4:4" x14ac:dyDescent="0.3">
      <c r="D3675" s="83"/>
    </row>
    <row r="3676" spans="4:4" x14ac:dyDescent="0.3">
      <c r="D3676" s="83"/>
    </row>
    <row r="3677" spans="4:4" x14ac:dyDescent="0.3">
      <c r="D3677" s="83"/>
    </row>
    <row r="3678" spans="4:4" x14ac:dyDescent="0.3">
      <c r="D3678" s="83"/>
    </row>
    <row r="3679" spans="4:4" x14ac:dyDescent="0.3">
      <c r="D3679" s="83"/>
    </row>
    <row r="3680" spans="4:4" x14ac:dyDescent="0.3">
      <c r="D3680" s="83"/>
    </row>
    <row r="3681" spans="4:4" x14ac:dyDescent="0.3">
      <c r="D3681" s="83"/>
    </row>
    <row r="3682" spans="4:4" x14ac:dyDescent="0.3">
      <c r="D3682" s="83"/>
    </row>
    <row r="3683" spans="4:4" x14ac:dyDescent="0.3">
      <c r="D3683" s="83"/>
    </row>
    <row r="3684" spans="4:4" x14ac:dyDescent="0.3">
      <c r="D3684" s="83"/>
    </row>
    <row r="3685" spans="4:4" x14ac:dyDescent="0.3">
      <c r="D3685" s="83"/>
    </row>
    <row r="3686" spans="4:4" x14ac:dyDescent="0.3">
      <c r="D3686" s="83"/>
    </row>
    <row r="3687" spans="4:4" x14ac:dyDescent="0.3">
      <c r="D3687" s="83"/>
    </row>
    <row r="3688" spans="4:4" x14ac:dyDescent="0.3">
      <c r="D3688" s="83"/>
    </row>
    <row r="3689" spans="4:4" x14ac:dyDescent="0.3">
      <c r="D3689" s="83"/>
    </row>
    <row r="3690" spans="4:4" x14ac:dyDescent="0.3">
      <c r="D3690" s="83"/>
    </row>
    <row r="3691" spans="4:4" x14ac:dyDescent="0.3">
      <c r="D3691" s="83"/>
    </row>
    <row r="3692" spans="4:4" x14ac:dyDescent="0.3">
      <c r="D3692" s="83"/>
    </row>
    <row r="3693" spans="4:4" x14ac:dyDescent="0.3">
      <c r="D3693" s="83"/>
    </row>
    <row r="3694" spans="4:4" x14ac:dyDescent="0.3">
      <c r="D3694" s="83"/>
    </row>
    <row r="3695" spans="4:4" x14ac:dyDescent="0.3">
      <c r="D3695" s="83"/>
    </row>
    <row r="3696" spans="4:4" x14ac:dyDescent="0.3">
      <c r="D3696" s="83"/>
    </row>
    <row r="3697" spans="4:4" x14ac:dyDescent="0.3">
      <c r="D3697" s="83"/>
    </row>
    <row r="3698" spans="4:4" x14ac:dyDescent="0.3">
      <c r="D3698" s="83"/>
    </row>
    <row r="3699" spans="4:4" x14ac:dyDescent="0.3">
      <c r="D3699" s="83"/>
    </row>
    <row r="3700" spans="4:4" x14ac:dyDescent="0.3">
      <c r="D3700" s="83"/>
    </row>
    <row r="3701" spans="4:4" x14ac:dyDescent="0.3">
      <c r="D3701" s="83"/>
    </row>
    <row r="3702" spans="4:4" x14ac:dyDescent="0.3">
      <c r="D3702" s="83"/>
    </row>
    <row r="3703" spans="4:4" x14ac:dyDescent="0.3">
      <c r="D3703" s="83"/>
    </row>
    <row r="3704" spans="4:4" x14ac:dyDescent="0.3">
      <c r="D3704" s="83"/>
    </row>
    <row r="3705" spans="4:4" x14ac:dyDescent="0.3">
      <c r="D3705" s="83"/>
    </row>
    <row r="3706" spans="4:4" x14ac:dyDescent="0.3">
      <c r="D3706" s="83"/>
    </row>
    <row r="3707" spans="4:4" x14ac:dyDescent="0.3">
      <c r="D3707" s="83"/>
    </row>
    <row r="3708" spans="4:4" x14ac:dyDescent="0.3">
      <c r="D3708" s="83"/>
    </row>
    <row r="3709" spans="4:4" x14ac:dyDescent="0.3">
      <c r="D3709" s="83"/>
    </row>
    <row r="3710" spans="4:4" x14ac:dyDescent="0.3">
      <c r="D3710" s="83"/>
    </row>
    <row r="3711" spans="4:4" x14ac:dyDescent="0.3">
      <c r="D3711" s="83"/>
    </row>
    <row r="3712" spans="4:4" x14ac:dyDescent="0.3">
      <c r="D3712" s="83"/>
    </row>
    <row r="3713" spans="4:4" x14ac:dyDescent="0.3">
      <c r="D3713" s="83"/>
    </row>
    <row r="3714" spans="4:4" x14ac:dyDescent="0.3">
      <c r="D3714" s="83"/>
    </row>
    <row r="3715" spans="4:4" x14ac:dyDescent="0.3">
      <c r="D3715" s="83"/>
    </row>
    <row r="3716" spans="4:4" x14ac:dyDescent="0.3">
      <c r="D3716" s="83"/>
    </row>
    <row r="3717" spans="4:4" x14ac:dyDescent="0.3">
      <c r="D3717" s="83"/>
    </row>
    <row r="3718" spans="4:4" x14ac:dyDescent="0.3">
      <c r="D3718" s="83"/>
    </row>
    <row r="3719" spans="4:4" x14ac:dyDescent="0.3">
      <c r="D3719" s="83"/>
    </row>
    <row r="3720" spans="4:4" x14ac:dyDescent="0.3">
      <c r="D3720" s="83"/>
    </row>
    <row r="3721" spans="4:4" x14ac:dyDescent="0.3">
      <c r="D3721" s="83"/>
    </row>
    <row r="3722" spans="4:4" x14ac:dyDescent="0.3">
      <c r="D3722" s="83"/>
    </row>
    <row r="3723" spans="4:4" x14ac:dyDescent="0.3">
      <c r="D3723" s="83"/>
    </row>
    <row r="3724" spans="4:4" x14ac:dyDescent="0.3">
      <c r="D3724" s="83"/>
    </row>
    <row r="3725" spans="4:4" x14ac:dyDescent="0.3">
      <c r="D3725" s="83"/>
    </row>
    <row r="3726" spans="4:4" x14ac:dyDescent="0.3">
      <c r="D3726" s="83"/>
    </row>
    <row r="3727" spans="4:4" x14ac:dyDescent="0.3">
      <c r="D3727" s="83"/>
    </row>
    <row r="3728" spans="4:4" x14ac:dyDescent="0.3">
      <c r="D3728" s="83"/>
    </row>
    <row r="3729" spans="4:4" x14ac:dyDescent="0.3">
      <c r="D3729" s="83"/>
    </row>
    <row r="3730" spans="4:4" x14ac:dyDescent="0.3">
      <c r="D3730" s="83"/>
    </row>
    <row r="3731" spans="4:4" x14ac:dyDescent="0.3">
      <c r="D3731" s="83"/>
    </row>
    <row r="3732" spans="4:4" x14ac:dyDescent="0.3">
      <c r="D3732" s="83"/>
    </row>
    <row r="3733" spans="4:4" x14ac:dyDescent="0.3">
      <c r="D3733" s="83"/>
    </row>
    <row r="3734" spans="4:4" x14ac:dyDescent="0.3">
      <c r="D3734" s="83"/>
    </row>
    <row r="3735" spans="4:4" x14ac:dyDescent="0.3">
      <c r="D3735" s="83"/>
    </row>
    <row r="3736" spans="4:4" x14ac:dyDescent="0.3">
      <c r="D3736" s="83"/>
    </row>
    <row r="3737" spans="4:4" x14ac:dyDescent="0.3">
      <c r="D3737" s="83"/>
    </row>
    <row r="3738" spans="4:4" x14ac:dyDescent="0.3">
      <c r="D3738" s="83"/>
    </row>
    <row r="3739" spans="4:4" x14ac:dyDescent="0.3">
      <c r="D3739" s="83"/>
    </row>
    <row r="3740" spans="4:4" x14ac:dyDescent="0.3">
      <c r="D3740" s="83"/>
    </row>
    <row r="3741" spans="4:4" x14ac:dyDescent="0.3">
      <c r="D3741" s="83"/>
    </row>
    <row r="3742" spans="4:4" x14ac:dyDescent="0.3">
      <c r="D3742" s="83"/>
    </row>
    <row r="3743" spans="4:4" x14ac:dyDescent="0.3">
      <c r="D3743" s="83"/>
    </row>
    <row r="3744" spans="4:4" x14ac:dyDescent="0.3">
      <c r="D3744" s="83"/>
    </row>
    <row r="3745" spans="4:4" x14ac:dyDescent="0.3">
      <c r="D3745" s="83"/>
    </row>
    <row r="3746" spans="4:4" x14ac:dyDescent="0.3">
      <c r="D3746" s="83"/>
    </row>
    <row r="3747" spans="4:4" x14ac:dyDescent="0.3">
      <c r="D3747" s="83"/>
    </row>
    <row r="3748" spans="4:4" x14ac:dyDescent="0.3">
      <c r="D3748" s="83"/>
    </row>
    <row r="3749" spans="4:4" x14ac:dyDescent="0.3">
      <c r="D3749" s="83"/>
    </row>
    <row r="3750" spans="4:4" x14ac:dyDescent="0.3">
      <c r="D3750" s="83"/>
    </row>
    <row r="3751" spans="4:4" x14ac:dyDescent="0.3">
      <c r="D3751" s="83"/>
    </row>
    <row r="3752" spans="4:4" x14ac:dyDescent="0.3">
      <c r="D3752" s="83"/>
    </row>
    <row r="3753" spans="4:4" x14ac:dyDescent="0.3">
      <c r="D3753" s="83"/>
    </row>
    <row r="3754" spans="4:4" x14ac:dyDescent="0.3">
      <c r="D3754" s="83"/>
    </row>
    <row r="3755" spans="4:4" x14ac:dyDescent="0.3">
      <c r="D3755" s="83"/>
    </row>
    <row r="3756" spans="4:4" x14ac:dyDescent="0.3">
      <c r="D3756" s="83"/>
    </row>
    <row r="3757" spans="4:4" x14ac:dyDescent="0.3">
      <c r="D3757" s="83"/>
    </row>
    <row r="3758" spans="4:4" x14ac:dyDescent="0.3">
      <c r="D3758" s="83"/>
    </row>
    <row r="3759" spans="4:4" x14ac:dyDescent="0.3">
      <c r="D3759" s="83"/>
    </row>
    <row r="3760" spans="4:4" x14ac:dyDescent="0.3">
      <c r="D3760" s="83"/>
    </row>
    <row r="3761" spans="4:4" x14ac:dyDescent="0.3">
      <c r="D3761" s="83"/>
    </row>
    <row r="3762" spans="4:4" x14ac:dyDescent="0.3">
      <c r="D3762" s="83"/>
    </row>
    <row r="3763" spans="4:4" x14ac:dyDescent="0.3">
      <c r="D3763" s="83"/>
    </row>
    <row r="3764" spans="4:4" x14ac:dyDescent="0.3">
      <c r="D3764" s="83"/>
    </row>
    <row r="3765" spans="4:4" x14ac:dyDescent="0.3">
      <c r="D3765" s="83"/>
    </row>
    <row r="3766" spans="4:4" x14ac:dyDescent="0.3">
      <c r="D3766" s="83"/>
    </row>
    <row r="3767" spans="4:4" x14ac:dyDescent="0.3">
      <c r="D3767" s="83"/>
    </row>
    <row r="3768" spans="4:4" x14ac:dyDescent="0.3">
      <c r="D3768" s="83"/>
    </row>
    <row r="3769" spans="4:4" x14ac:dyDescent="0.3">
      <c r="D3769" s="83"/>
    </row>
    <row r="3770" spans="4:4" x14ac:dyDescent="0.3">
      <c r="D3770" s="83"/>
    </row>
    <row r="3771" spans="4:4" x14ac:dyDescent="0.3">
      <c r="D3771" s="83"/>
    </row>
    <row r="3772" spans="4:4" x14ac:dyDescent="0.3">
      <c r="D3772" s="83"/>
    </row>
    <row r="3773" spans="4:4" x14ac:dyDescent="0.3">
      <c r="D3773" s="83"/>
    </row>
    <row r="3774" spans="4:4" x14ac:dyDescent="0.3">
      <c r="D3774" s="83"/>
    </row>
    <row r="3775" spans="4:4" x14ac:dyDescent="0.3">
      <c r="D3775" s="83"/>
    </row>
    <row r="3776" spans="4:4" x14ac:dyDescent="0.3">
      <c r="D3776" s="83"/>
    </row>
    <row r="3777" spans="4:4" x14ac:dyDescent="0.3">
      <c r="D3777" s="83"/>
    </row>
    <row r="3778" spans="4:4" x14ac:dyDescent="0.3">
      <c r="D3778" s="83"/>
    </row>
    <row r="3779" spans="4:4" x14ac:dyDescent="0.3">
      <c r="D3779" s="83"/>
    </row>
    <row r="3780" spans="4:4" x14ac:dyDescent="0.3">
      <c r="D3780" s="83"/>
    </row>
    <row r="3781" spans="4:4" x14ac:dyDescent="0.3">
      <c r="D3781" s="83"/>
    </row>
    <row r="3782" spans="4:4" x14ac:dyDescent="0.3">
      <c r="D3782" s="83"/>
    </row>
    <row r="3783" spans="4:4" x14ac:dyDescent="0.3">
      <c r="D3783" s="83"/>
    </row>
    <row r="3784" spans="4:4" x14ac:dyDescent="0.3">
      <c r="D3784" s="83"/>
    </row>
    <row r="3785" spans="4:4" x14ac:dyDescent="0.3">
      <c r="D3785" s="83"/>
    </row>
    <row r="3786" spans="4:4" x14ac:dyDescent="0.3">
      <c r="D3786" s="83"/>
    </row>
    <row r="3787" spans="4:4" x14ac:dyDescent="0.3">
      <c r="D3787" s="83"/>
    </row>
    <row r="3788" spans="4:4" x14ac:dyDescent="0.3">
      <c r="D3788" s="83"/>
    </row>
    <row r="3789" spans="4:4" x14ac:dyDescent="0.3">
      <c r="D3789" s="83"/>
    </row>
    <row r="3790" spans="4:4" x14ac:dyDescent="0.3">
      <c r="D3790" s="83"/>
    </row>
    <row r="3791" spans="4:4" x14ac:dyDescent="0.3">
      <c r="D3791" s="83"/>
    </row>
    <row r="3792" spans="4:4" x14ac:dyDescent="0.3">
      <c r="D3792" s="83"/>
    </row>
    <row r="3793" spans="4:4" x14ac:dyDescent="0.3">
      <c r="D3793" s="83"/>
    </row>
    <row r="3794" spans="4:4" x14ac:dyDescent="0.3">
      <c r="D3794" s="83"/>
    </row>
    <row r="3795" spans="4:4" x14ac:dyDescent="0.3">
      <c r="D3795" s="83"/>
    </row>
    <row r="3796" spans="4:4" x14ac:dyDescent="0.3">
      <c r="D3796" s="83"/>
    </row>
    <row r="3797" spans="4:4" x14ac:dyDescent="0.3">
      <c r="D3797" s="83"/>
    </row>
    <row r="3798" spans="4:4" x14ac:dyDescent="0.3">
      <c r="D3798" s="83"/>
    </row>
    <row r="3799" spans="4:4" x14ac:dyDescent="0.3">
      <c r="D3799" s="83"/>
    </row>
    <row r="3800" spans="4:4" x14ac:dyDescent="0.3">
      <c r="D3800" s="83"/>
    </row>
    <row r="3801" spans="4:4" x14ac:dyDescent="0.3">
      <c r="D3801" s="83"/>
    </row>
    <row r="3802" spans="4:4" x14ac:dyDescent="0.3">
      <c r="D3802" s="83"/>
    </row>
    <row r="3803" spans="4:4" x14ac:dyDescent="0.3">
      <c r="D3803" s="83"/>
    </row>
    <row r="3804" spans="4:4" x14ac:dyDescent="0.3">
      <c r="D3804" s="83"/>
    </row>
    <row r="3805" spans="4:4" x14ac:dyDescent="0.3">
      <c r="D3805" s="83"/>
    </row>
    <row r="3806" spans="4:4" x14ac:dyDescent="0.3">
      <c r="D3806" s="83"/>
    </row>
    <row r="3807" spans="4:4" x14ac:dyDescent="0.3">
      <c r="D3807" s="83"/>
    </row>
    <row r="3808" spans="4:4" x14ac:dyDescent="0.3">
      <c r="D3808" s="83"/>
    </row>
    <row r="3809" spans="4:4" x14ac:dyDescent="0.3">
      <c r="D3809" s="83"/>
    </row>
    <row r="3810" spans="4:4" x14ac:dyDescent="0.3">
      <c r="D3810" s="83"/>
    </row>
    <row r="3811" spans="4:4" x14ac:dyDescent="0.3">
      <c r="D3811" s="83"/>
    </row>
    <row r="3812" spans="4:4" x14ac:dyDescent="0.3">
      <c r="D3812" s="83"/>
    </row>
    <row r="3813" spans="4:4" x14ac:dyDescent="0.3">
      <c r="D3813" s="83"/>
    </row>
    <row r="3814" spans="4:4" x14ac:dyDescent="0.3">
      <c r="D3814" s="83"/>
    </row>
    <row r="3815" spans="4:4" x14ac:dyDescent="0.3">
      <c r="D3815" s="83"/>
    </row>
    <row r="3816" spans="4:4" x14ac:dyDescent="0.3">
      <c r="D3816" s="83"/>
    </row>
    <row r="3817" spans="4:4" x14ac:dyDescent="0.3">
      <c r="D3817" s="83"/>
    </row>
    <row r="3818" spans="4:4" x14ac:dyDescent="0.3">
      <c r="D3818" s="83"/>
    </row>
    <row r="3819" spans="4:4" x14ac:dyDescent="0.3">
      <c r="D3819" s="83"/>
    </row>
    <row r="3820" spans="4:4" x14ac:dyDescent="0.3">
      <c r="D3820" s="83"/>
    </row>
    <row r="3821" spans="4:4" x14ac:dyDescent="0.3">
      <c r="D3821" s="83"/>
    </row>
    <row r="3822" spans="4:4" x14ac:dyDescent="0.3">
      <c r="D3822" s="83"/>
    </row>
    <row r="3823" spans="4:4" x14ac:dyDescent="0.3">
      <c r="D3823" s="83"/>
    </row>
    <row r="3824" spans="4:4" x14ac:dyDescent="0.3">
      <c r="D3824" s="83"/>
    </row>
    <row r="3825" spans="4:4" x14ac:dyDescent="0.3">
      <c r="D3825" s="83"/>
    </row>
    <row r="3826" spans="4:4" x14ac:dyDescent="0.3">
      <c r="D3826" s="83"/>
    </row>
    <row r="3827" spans="4:4" x14ac:dyDescent="0.3">
      <c r="D3827" s="83"/>
    </row>
    <row r="3828" spans="4:4" x14ac:dyDescent="0.3">
      <c r="D3828" s="83"/>
    </row>
    <row r="3829" spans="4:4" x14ac:dyDescent="0.3">
      <c r="D3829" s="83"/>
    </row>
    <row r="3830" spans="4:4" x14ac:dyDescent="0.3">
      <c r="D3830" s="83"/>
    </row>
    <row r="3831" spans="4:4" x14ac:dyDescent="0.3">
      <c r="D3831" s="83"/>
    </row>
    <row r="3832" spans="4:4" x14ac:dyDescent="0.3">
      <c r="D3832" s="83"/>
    </row>
    <row r="3833" spans="4:4" x14ac:dyDescent="0.3">
      <c r="D3833" s="83"/>
    </row>
    <row r="3834" spans="4:4" x14ac:dyDescent="0.3">
      <c r="D3834" s="83"/>
    </row>
    <row r="3835" spans="4:4" x14ac:dyDescent="0.3">
      <c r="D3835" s="83"/>
    </row>
    <row r="3836" spans="4:4" x14ac:dyDescent="0.3">
      <c r="D3836" s="83"/>
    </row>
    <row r="3837" spans="4:4" x14ac:dyDescent="0.3">
      <c r="D3837" s="83"/>
    </row>
    <row r="3838" spans="4:4" x14ac:dyDescent="0.3">
      <c r="D3838" s="83"/>
    </row>
    <row r="3839" spans="4:4" x14ac:dyDescent="0.3">
      <c r="D3839" s="83"/>
    </row>
    <row r="3840" spans="4:4" x14ac:dyDescent="0.3">
      <c r="D3840" s="83"/>
    </row>
    <row r="3841" spans="4:4" x14ac:dyDescent="0.3">
      <c r="D3841" s="83"/>
    </row>
    <row r="3842" spans="4:4" x14ac:dyDescent="0.3">
      <c r="D3842" s="83"/>
    </row>
    <row r="3843" spans="4:4" x14ac:dyDescent="0.3">
      <c r="D3843" s="83"/>
    </row>
    <row r="3844" spans="4:4" x14ac:dyDescent="0.3">
      <c r="D3844" s="83"/>
    </row>
    <row r="3845" spans="4:4" x14ac:dyDescent="0.3">
      <c r="D3845" s="83"/>
    </row>
    <row r="3846" spans="4:4" x14ac:dyDescent="0.3">
      <c r="D3846" s="83"/>
    </row>
    <row r="3847" spans="4:4" x14ac:dyDescent="0.3">
      <c r="D3847" s="83"/>
    </row>
    <row r="3848" spans="4:4" x14ac:dyDescent="0.3">
      <c r="D3848" s="83"/>
    </row>
    <row r="3849" spans="4:4" x14ac:dyDescent="0.3">
      <c r="D3849" s="83"/>
    </row>
    <row r="3850" spans="4:4" x14ac:dyDescent="0.3">
      <c r="D3850" s="83"/>
    </row>
    <row r="3851" spans="4:4" x14ac:dyDescent="0.3">
      <c r="D3851" s="83"/>
    </row>
    <row r="3852" spans="4:4" x14ac:dyDescent="0.3">
      <c r="D3852" s="83"/>
    </row>
    <row r="3853" spans="4:4" x14ac:dyDescent="0.3">
      <c r="D3853" s="83"/>
    </row>
    <row r="3854" spans="4:4" x14ac:dyDescent="0.3">
      <c r="D3854" s="83"/>
    </row>
    <row r="3855" spans="4:4" x14ac:dyDescent="0.3">
      <c r="D3855" s="83"/>
    </row>
    <row r="3856" spans="4:4" x14ac:dyDescent="0.3">
      <c r="D3856" s="83"/>
    </row>
    <row r="3857" spans="4:4" x14ac:dyDescent="0.3">
      <c r="D3857" s="83"/>
    </row>
    <row r="3858" spans="4:4" x14ac:dyDescent="0.3">
      <c r="D3858" s="83"/>
    </row>
    <row r="3859" spans="4:4" x14ac:dyDescent="0.3">
      <c r="D3859" s="83"/>
    </row>
    <row r="3860" spans="4:4" x14ac:dyDescent="0.3">
      <c r="D3860" s="83"/>
    </row>
    <row r="3861" spans="4:4" x14ac:dyDescent="0.3">
      <c r="D3861" s="83"/>
    </row>
    <row r="3862" spans="4:4" x14ac:dyDescent="0.3">
      <c r="D3862" s="83"/>
    </row>
    <row r="3863" spans="4:4" x14ac:dyDescent="0.3">
      <c r="D3863" s="83"/>
    </row>
    <row r="3864" spans="4:4" x14ac:dyDescent="0.3">
      <c r="D3864" s="83"/>
    </row>
    <row r="3865" spans="4:4" x14ac:dyDescent="0.3">
      <c r="D3865" s="83"/>
    </row>
    <row r="3866" spans="4:4" x14ac:dyDescent="0.3">
      <c r="D3866" s="83"/>
    </row>
    <row r="3867" spans="4:4" x14ac:dyDescent="0.3">
      <c r="D3867" s="83"/>
    </row>
    <row r="3868" spans="4:4" x14ac:dyDescent="0.3">
      <c r="D3868" s="83"/>
    </row>
    <row r="3869" spans="4:4" x14ac:dyDescent="0.3">
      <c r="D3869" s="83"/>
    </row>
    <row r="3870" spans="4:4" x14ac:dyDescent="0.3">
      <c r="D3870" s="83"/>
    </row>
    <row r="3871" spans="4:4" x14ac:dyDescent="0.3">
      <c r="D3871" s="83"/>
    </row>
    <row r="3872" spans="4:4" x14ac:dyDescent="0.3">
      <c r="D3872" s="83"/>
    </row>
    <row r="3873" spans="4:4" x14ac:dyDescent="0.3">
      <c r="D3873" s="83"/>
    </row>
    <row r="3874" spans="4:4" x14ac:dyDescent="0.3">
      <c r="D3874" s="83"/>
    </row>
    <row r="3875" spans="4:4" x14ac:dyDescent="0.3">
      <c r="D3875" s="83"/>
    </row>
    <row r="3876" spans="4:4" x14ac:dyDescent="0.3">
      <c r="D3876" s="83"/>
    </row>
    <row r="3877" spans="4:4" x14ac:dyDescent="0.3">
      <c r="D3877" s="83"/>
    </row>
    <row r="3878" spans="4:4" x14ac:dyDescent="0.3">
      <c r="D3878" s="83"/>
    </row>
    <row r="3879" spans="4:4" x14ac:dyDescent="0.3">
      <c r="D3879" s="83"/>
    </row>
    <row r="3880" spans="4:4" x14ac:dyDescent="0.3">
      <c r="D3880" s="83"/>
    </row>
    <row r="3881" spans="4:4" x14ac:dyDescent="0.3">
      <c r="D3881" s="83"/>
    </row>
    <row r="3882" spans="4:4" x14ac:dyDescent="0.3">
      <c r="D3882" s="83"/>
    </row>
    <row r="3883" spans="4:4" x14ac:dyDescent="0.3">
      <c r="D3883" s="83"/>
    </row>
    <row r="3884" spans="4:4" x14ac:dyDescent="0.3">
      <c r="D3884" s="83"/>
    </row>
    <row r="3885" spans="4:4" x14ac:dyDescent="0.3">
      <c r="D3885" s="83"/>
    </row>
    <row r="3886" spans="4:4" x14ac:dyDescent="0.3">
      <c r="D3886" s="83"/>
    </row>
    <row r="3887" spans="4:4" x14ac:dyDescent="0.3">
      <c r="D3887" s="83"/>
    </row>
    <row r="3888" spans="4:4" x14ac:dyDescent="0.3">
      <c r="D3888" s="83"/>
    </row>
    <row r="3889" spans="4:4" x14ac:dyDescent="0.3">
      <c r="D3889" s="83"/>
    </row>
    <row r="3890" spans="4:4" x14ac:dyDescent="0.3">
      <c r="D3890" s="83"/>
    </row>
    <row r="3891" spans="4:4" x14ac:dyDescent="0.3">
      <c r="D3891" s="83"/>
    </row>
    <row r="3892" spans="4:4" x14ac:dyDescent="0.3">
      <c r="D3892" s="83"/>
    </row>
    <row r="3893" spans="4:4" x14ac:dyDescent="0.3">
      <c r="D3893" s="83"/>
    </row>
    <row r="3894" spans="4:4" x14ac:dyDescent="0.3">
      <c r="D3894" s="83"/>
    </row>
    <row r="3895" spans="4:4" x14ac:dyDescent="0.3">
      <c r="D3895" s="83"/>
    </row>
    <row r="3896" spans="4:4" x14ac:dyDescent="0.3">
      <c r="D3896" s="83"/>
    </row>
    <row r="3897" spans="4:4" x14ac:dyDescent="0.3">
      <c r="D3897" s="83"/>
    </row>
    <row r="3898" spans="4:4" x14ac:dyDescent="0.3">
      <c r="D3898" s="83"/>
    </row>
    <row r="3899" spans="4:4" x14ac:dyDescent="0.3">
      <c r="D3899" s="83"/>
    </row>
    <row r="3900" spans="4:4" x14ac:dyDescent="0.3">
      <c r="D3900" s="83"/>
    </row>
    <row r="3901" spans="4:4" x14ac:dyDescent="0.3">
      <c r="D3901" s="83"/>
    </row>
    <row r="3902" spans="4:4" x14ac:dyDescent="0.3">
      <c r="D3902" s="83"/>
    </row>
    <row r="3903" spans="4:4" x14ac:dyDescent="0.3">
      <c r="D3903" s="83"/>
    </row>
    <row r="3904" spans="4:4" x14ac:dyDescent="0.3">
      <c r="D3904" s="83"/>
    </row>
    <row r="3905" spans="4:4" x14ac:dyDescent="0.3">
      <c r="D3905" s="83"/>
    </row>
    <row r="3906" spans="4:4" x14ac:dyDescent="0.3">
      <c r="D3906" s="83"/>
    </row>
    <row r="3907" spans="4:4" x14ac:dyDescent="0.3">
      <c r="D3907" s="83"/>
    </row>
    <row r="3908" spans="4:4" x14ac:dyDescent="0.3">
      <c r="D3908" s="83"/>
    </row>
    <row r="3909" spans="4:4" x14ac:dyDescent="0.3">
      <c r="D3909" s="83"/>
    </row>
    <row r="3910" spans="4:4" x14ac:dyDescent="0.3">
      <c r="D3910" s="83"/>
    </row>
    <row r="3911" spans="4:4" x14ac:dyDescent="0.3">
      <c r="D3911" s="83"/>
    </row>
    <row r="3912" spans="4:4" x14ac:dyDescent="0.3">
      <c r="D3912" s="83"/>
    </row>
    <row r="3913" spans="4:4" x14ac:dyDescent="0.3">
      <c r="D3913" s="83"/>
    </row>
    <row r="3914" spans="4:4" x14ac:dyDescent="0.3">
      <c r="D3914" s="83"/>
    </row>
    <row r="3915" spans="4:4" x14ac:dyDescent="0.3">
      <c r="D3915" s="83"/>
    </row>
    <row r="3916" spans="4:4" x14ac:dyDescent="0.3">
      <c r="D3916" s="83"/>
    </row>
    <row r="3917" spans="4:4" x14ac:dyDescent="0.3">
      <c r="D3917" s="83"/>
    </row>
    <row r="3918" spans="4:4" x14ac:dyDescent="0.3">
      <c r="D3918" s="83"/>
    </row>
    <row r="3919" spans="4:4" x14ac:dyDescent="0.3">
      <c r="D3919" s="83"/>
    </row>
    <row r="3920" spans="4:4" x14ac:dyDescent="0.3">
      <c r="D3920" s="83"/>
    </row>
    <row r="3921" spans="4:4" x14ac:dyDescent="0.3">
      <c r="D3921" s="83"/>
    </row>
    <row r="3922" spans="4:4" x14ac:dyDescent="0.3">
      <c r="D3922" s="83"/>
    </row>
    <row r="3923" spans="4:4" x14ac:dyDescent="0.3">
      <c r="D3923" s="83"/>
    </row>
    <row r="3924" spans="4:4" x14ac:dyDescent="0.3">
      <c r="D3924" s="83"/>
    </row>
    <row r="3925" spans="4:4" x14ac:dyDescent="0.3">
      <c r="D3925" s="83"/>
    </row>
    <row r="3926" spans="4:4" x14ac:dyDescent="0.3">
      <c r="D3926" s="83"/>
    </row>
    <row r="3927" spans="4:4" x14ac:dyDescent="0.3">
      <c r="D3927" s="83"/>
    </row>
    <row r="3928" spans="4:4" x14ac:dyDescent="0.3">
      <c r="D3928" s="83"/>
    </row>
    <row r="3929" spans="4:4" x14ac:dyDescent="0.3">
      <c r="D3929" s="83"/>
    </row>
    <row r="3930" spans="4:4" x14ac:dyDescent="0.3">
      <c r="D3930" s="83"/>
    </row>
    <row r="3931" spans="4:4" x14ac:dyDescent="0.3">
      <c r="D3931" s="83"/>
    </row>
    <row r="3932" spans="4:4" x14ac:dyDescent="0.3">
      <c r="D3932" s="83"/>
    </row>
    <row r="3933" spans="4:4" x14ac:dyDescent="0.3">
      <c r="D3933" s="83"/>
    </row>
    <row r="3934" spans="4:4" x14ac:dyDescent="0.3">
      <c r="D3934" s="83"/>
    </row>
    <row r="3935" spans="4:4" x14ac:dyDescent="0.3">
      <c r="D3935" s="83"/>
    </row>
    <row r="3936" spans="4:4" x14ac:dyDescent="0.3">
      <c r="D3936" s="83"/>
    </row>
    <row r="3937" spans="4:4" x14ac:dyDescent="0.3">
      <c r="D3937" s="83"/>
    </row>
    <row r="3938" spans="4:4" x14ac:dyDescent="0.3">
      <c r="D3938" s="83"/>
    </row>
    <row r="3939" spans="4:4" x14ac:dyDescent="0.3">
      <c r="D3939" s="83"/>
    </row>
    <row r="3940" spans="4:4" x14ac:dyDescent="0.3">
      <c r="D3940" s="83"/>
    </row>
    <row r="3941" spans="4:4" x14ac:dyDescent="0.3">
      <c r="D3941" s="83"/>
    </row>
    <row r="3942" spans="4:4" x14ac:dyDescent="0.3">
      <c r="D3942" s="83"/>
    </row>
    <row r="3943" spans="4:4" x14ac:dyDescent="0.3">
      <c r="D3943" s="83"/>
    </row>
    <row r="3944" spans="4:4" x14ac:dyDescent="0.3">
      <c r="D3944" s="83"/>
    </row>
    <row r="3945" spans="4:4" x14ac:dyDescent="0.3">
      <c r="D3945" s="83"/>
    </row>
    <row r="3946" spans="4:4" x14ac:dyDescent="0.3">
      <c r="D3946" s="83"/>
    </row>
    <row r="3947" spans="4:4" x14ac:dyDescent="0.3">
      <c r="D3947" s="83"/>
    </row>
    <row r="3948" spans="4:4" x14ac:dyDescent="0.3">
      <c r="D3948" s="83"/>
    </row>
    <row r="3949" spans="4:4" x14ac:dyDescent="0.3">
      <c r="D3949" s="83"/>
    </row>
    <row r="3950" spans="4:4" x14ac:dyDescent="0.3">
      <c r="D3950" s="83"/>
    </row>
    <row r="3951" spans="4:4" x14ac:dyDescent="0.3">
      <c r="D3951" s="83"/>
    </row>
    <row r="3952" spans="4:4" x14ac:dyDescent="0.3">
      <c r="D3952" s="83"/>
    </row>
    <row r="3953" spans="4:4" x14ac:dyDescent="0.3">
      <c r="D3953" s="83"/>
    </row>
    <row r="3954" spans="4:4" x14ac:dyDescent="0.3">
      <c r="D3954" s="83"/>
    </row>
    <row r="3955" spans="4:4" x14ac:dyDescent="0.3">
      <c r="D3955" s="83"/>
    </row>
    <row r="3956" spans="4:4" x14ac:dyDescent="0.3">
      <c r="D3956" s="83"/>
    </row>
    <row r="3957" spans="4:4" x14ac:dyDescent="0.3">
      <c r="D3957" s="83"/>
    </row>
    <row r="3958" spans="4:4" x14ac:dyDescent="0.3">
      <c r="D3958" s="83"/>
    </row>
    <row r="3959" spans="4:4" x14ac:dyDescent="0.3">
      <c r="D3959" s="83"/>
    </row>
    <row r="3960" spans="4:4" x14ac:dyDescent="0.3">
      <c r="D3960" s="83"/>
    </row>
    <row r="3961" spans="4:4" x14ac:dyDescent="0.3">
      <c r="D3961" s="83"/>
    </row>
    <row r="3962" spans="4:4" x14ac:dyDescent="0.3">
      <c r="D3962" s="83"/>
    </row>
    <row r="3963" spans="4:4" x14ac:dyDescent="0.3">
      <c r="D3963" s="83"/>
    </row>
    <row r="3964" spans="4:4" x14ac:dyDescent="0.3">
      <c r="D3964" s="83"/>
    </row>
    <row r="3965" spans="4:4" x14ac:dyDescent="0.3">
      <c r="D3965" s="83"/>
    </row>
    <row r="3966" spans="4:4" x14ac:dyDescent="0.3">
      <c r="D3966" s="83"/>
    </row>
    <row r="3967" spans="4:4" x14ac:dyDescent="0.3">
      <c r="D3967" s="83"/>
    </row>
    <row r="3968" spans="4:4" x14ac:dyDescent="0.3">
      <c r="D3968" s="83"/>
    </row>
    <row r="3969" spans="4:4" x14ac:dyDescent="0.3">
      <c r="D3969" s="83"/>
    </row>
    <row r="3970" spans="4:4" x14ac:dyDescent="0.3">
      <c r="D3970" s="83"/>
    </row>
    <row r="3971" spans="4:4" x14ac:dyDescent="0.3">
      <c r="D3971" s="83"/>
    </row>
    <row r="3972" spans="4:4" x14ac:dyDescent="0.3">
      <c r="D3972" s="83"/>
    </row>
    <row r="3973" spans="4:4" x14ac:dyDescent="0.3">
      <c r="D3973" s="83"/>
    </row>
    <row r="3974" spans="4:4" x14ac:dyDescent="0.3">
      <c r="D3974" s="83"/>
    </row>
    <row r="3975" spans="4:4" x14ac:dyDescent="0.3">
      <c r="D3975" s="83"/>
    </row>
    <row r="3976" spans="4:4" x14ac:dyDescent="0.3">
      <c r="D3976" s="83"/>
    </row>
    <row r="3977" spans="4:4" x14ac:dyDescent="0.3">
      <c r="D3977" s="83"/>
    </row>
    <row r="3978" spans="4:4" x14ac:dyDescent="0.3">
      <c r="D3978" s="83"/>
    </row>
    <row r="3979" spans="4:4" x14ac:dyDescent="0.3">
      <c r="D3979" s="83"/>
    </row>
    <row r="3980" spans="4:4" x14ac:dyDescent="0.3">
      <c r="D3980" s="83"/>
    </row>
    <row r="3981" spans="4:4" x14ac:dyDescent="0.3">
      <c r="D3981" s="83"/>
    </row>
    <row r="3982" spans="4:4" x14ac:dyDescent="0.3">
      <c r="D3982" s="83"/>
    </row>
    <row r="3983" spans="4:4" x14ac:dyDescent="0.3">
      <c r="D3983" s="83"/>
    </row>
    <row r="3984" spans="4:4" x14ac:dyDescent="0.3">
      <c r="D3984" s="83"/>
    </row>
    <row r="3985" spans="4:4" x14ac:dyDescent="0.3">
      <c r="D3985" s="83"/>
    </row>
    <row r="3986" spans="4:4" x14ac:dyDescent="0.3">
      <c r="D3986" s="83"/>
    </row>
    <row r="3987" spans="4:4" x14ac:dyDescent="0.3">
      <c r="D3987" s="83"/>
    </row>
    <row r="3988" spans="4:4" x14ac:dyDescent="0.3">
      <c r="D3988" s="83"/>
    </row>
    <row r="3989" spans="4:4" x14ac:dyDescent="0.3">
      <c r="D3989" s="83"/>
    </row>
    <row r="3990" spans="4:4" x14ac:dyDescent="0.3">
      <c r="D3990" s="83"/>
    </row>
    <row r="3991" spans="4:4" x14ac:dyDescent="0.3">
      <c r="D3991" s="83"/>
    </row>
    <row r="3992" spans="4:4" x14ac:dyDescent="0.3">
      <c r="D3992" s="83"/>
    </row>
    <row r="3993" spans="4:4" x14ac:dyDescent="0.3">
      <c r="D3993" s="83"/>
    </row>
    <row r="3994" spans="4:4" x14ac:dyDescent="0.3">
      <c r="D3994" s="83"/>
    </row>
    <row r="3995" spans="4:4" x14ac:dyDescent="0.3">
      <c r="D3995" s="83"/>
    </row>
    <row r="3996" spans="4:4" x14ac:dyDescent="0.3">
      <c r="D3996" s="83"/>
    </row>
    <row r="3997" spans="4:4" x14ac:dyDescent="0.3">
      <c r="D3997" s="83"/>
    </row>
    <row r="3998" spans="4:4" x14ac:dyDescent="0.3">
      <c r="D3998" s="83"/>
    </row>
    <row r="3999" spans="4:4" x14ac:dyDescent="0.3">
      <c r="D3999" s="83"/>
    </row>
    <row r="4000" spans="4:4" x14ac:dyDescent="0.3">
      <c r="D4000" s="83"/>
    </row>
    <row r="4001" spans="4:4" x14ac:dyDescent="0.3">
      <c r="D4001" s="83"/>
    </row>
    <row r="4002" spans="4:4" x14ac:dyDescent="0.3">
      <c r="D4002" s="83"/>
    </row>
    <row r="4003" spans="4:4" x14ac:dyDescent="0.3">
      <c r="D4003" s="83"/>
    </row>
    <row r="4004" spans="4:4" x14ac:dyDescent="0.3">
      <c r="D4004" s="83"/>
    </row>
    <row r="4005" spans="4:4" x14ac:dyDescent="0.3">
      <c r="D4005" s="83"/>
    </row>
    <row r="4006" spans="4:4" x14ac:dyDescent="0.3">
      <c r="D4006" s="83"/>
    </row>
    <row r="4007" spans="4:4" x14ac:dyDescent="0.3">
      <c r="D4007" s="83"/>
    </row>
    <row r="4008" spans="4:4" x14ac:dyDescent="0.3">
      <c r="D4008" s="83"/>
    </row>
    <row r="4009" spans="4:4" x14ac:dyDescent="0.3">
      <c r="D4009" s="83"/>
    </row>
    <row r="4010" spans="4:4" x14ac:dyDescent="0.3">
      <c r="D4010" s="83"/>
    </row>
    <row r="4011" spans="4:4" x14ac:dyDescent="0.3">
      <c r="D4011" s="83"/>
    </row>
    <row r="4012" spans="4:4" x14ac:dyDescent="0.3">
      <c r="D4012" s="83"/>
    </row>
    <row r="4013" spans="4:4" x14ac:dyDescent="0.3">
      <c r="D4013" s="83"/>
    </row>
    <row r="4014" spans="4:4" x14ac:dyDescent="0.3">
      <c r="D4014" s="83"/>
    </row>
    <row r="4015" spans="4:4" x14ac:dyDescent="0.3">
      <c r="D4015" s="83"/>
    </row>
    <row r="4016" spans="4:4" x14ac:dyDescent="0.3">
      <c r="D4016" s="83"/>
    </row>
    <row r="4017" spans="4:4" x14ac:dyDescent="0.3">
      <c r="D4017" s="83"/>
    </row>
    <row r="4018" spans="4:4" x14ac:dyDescent="0.3">
      <c r="D4018" s="83"/>
    </row>
    <row r="4019" spans="4:4" x14ac:dyDescent="0.3">
      <c r="D4019" s="83"/>
    </row>
    <row r="4020" spans="4:4" x14ac:dyDescent="0.3">
      <c r="D4020" s="83"/>
    </row>
    <row r="4021" spans="4:4" x14ac:dyDescent="0.3">
      <c r="D4021" s="83"/>
    </row>
    <row r="4022" spans="4:4" x14ac:dyDescent="0.3">
      <c r="D4022" s="83"/>
    </row>
    <row r="4023" spans="4:4" x14ac:dyDescent="0.3">
      <c r="D4023" s="83"/>
    </row>
    <row r="4024" spans="4:4" x14ac:dyDescent="0.3">
      <c r="D4024" s="83"/>
    </row>
    <row r="4025" spans="4:4" x14ac:dyDescent="0.3">
      <c r="D4025" s="83"/>
    </row>
    <row r="4026" spans="4:4" x14ac:dyDescent="0.3">
      <c r="D4026" s="83"/>
    </row>
    <row r="4027" spans="4:4" x14ac:dyDescent="0.3">
      <c r="D4027" s="83"/>
    </row>
    <row r="4028" spans="4:4" x14ac:dyDescent="0.3">
      <c r="D4028" s="83"/>
    </row>
    <row r="4029" spans="4:4" x14ac:dyDescent="0.3">
      <c r="D4029" s="83"/>
    </row>
    <row r="4030" spans="4:4" x14ac:dyDescent="0.3">
      <c r="D4030" s="83"/>
    </row>
    <row r="4031" spans="4:4" x14ac:dyDescent="0.3">
      <c r="D4031" s="83"/>
    </row>
    <row r="4032" spans="4:4" x14ac:dyDescent="0.3">
      <c r="D4032" s="83"/>
    </row>
    <row r="4033" spans="4:4" x14ac:dyDescent="0.3">
      <c r="D4033" s="83"/>
    </row>
    <row r="4034" spans="4:4" x14ac:dyDescent="0.3">
      <c r="D4034" s="83"/>
    </row>
    <row r="4035" spans="4:4" x14ac:dyDescent="0.3">
      <c r="D4035" s="83"/>
    </row>
    <row r="4036" spans="4:4" x14ac:dyDescent="0.3">
      <c r="D4036" s="83"/>
    </row>
    <row r="4037" spans="4:4" x14ac:dyDescent="0.3">
      <c r="D4037" s="83"/>
    </row>
    <row r="4038" spans="4:4" x14ac:dyDescent="0.3">
      <c r="D4038" s="83"/>
    </row>
    <row r="4039" spans="4:4" x14ac:dyDescent="0.3">
      <c r="D4039" s="83"/>
    </row>
    <row r="4040" spans="4:4" x14ac:dyDescent="0.3">
      <c r="D4040" s="83"/>
    </row>
    <row r="4041" spans="4:4" x14ac:dyDescent="0.3">
      <c r="D4041" s="83"/>
    </row>
    <row r="4042" spans="4:4" x14ac:dyDescent="0.3">
      <c r="D4042" s="83"/>
    </row>
    <row r="4043" spans="4:4" x14ac:dyDescent="0.3">
      <c r="D4043" s="83"/>
    </row>
    <row r="4044" spans="4:4" x14ac:dyDescent="0.3">
      <c r="D4044" s="83"/>
    </row>
    <row r="4045" spans="4:4" x14ac:dyDescent="0.3">
      <c r="D4045" s="83"/>
    </row>
    <row r="4046" spans="4:4" x14ac:dyDescent="0.3">
      <c r="D4046" s="83"/>
    </row>
    <row r="4047" spans="4:4" x14ac:dyDescent="0.3">
      <c r="D4047" s="83"/>
    </row>
    <row r="4048" spans="4:4" x14ac:dyDescent="0.3">
      <c r="D4048" s="83"/>
    </row>
    <row r="4049" spans="4:4" x14ac:dyDescent="0.3">
      <c r="D4049" s="83"/>
    </row>
    <row r="4050" spans="4:4" x14ac:dyDescent="0.3">
      <c r="D4050" s="83"/>
    </row>
    <row r="4051" spans="4:4" x14ac:dyDescent="0.3">
      <c r="D4051" s="83"/>
    </row>
    <row r="4052" spans="4:4" x14ac:dyDescent="0.3">
      <c r="D4052" s="83"/>
    </row>
    <row r="4053" spans="4:4" x14ac:dyDescent="0.3">
      <c r="D4053" s="83"/>
    </row>
    <row r="4054" spans="4:4" x14ac:dyDescent="0.3">
      <c r="D4054" s="83"/>
    </row>
    <row r="4055" spans="4:4" x14ac:dyDescent="0.3">
      <c r="D4055" s="83"/>
    </row>
    <row r="4056" spans="4:4" x14ac:dyDescent="0.3">
      <c r="D4056" s="83"/>
    </row>
    <row r="4057" spans="4:4" x14ac:dyDescent="0.3">
      <c r="D4057" s="83"/>
    </row>
    <row r="4058" spans="4:4" x14ac:dyDescent="0.3">
      <c r="D4058" s="83"/>
    </row>
    <row r="4059" spans="4:4" x14ac:dyDescent="0.3">
      <c r="D4059" s="83"/>
    </row>
    <row r="4060" spans="4:4" x14ac:dyDescent="0.3">
      <c r="D4060" s="83"/>
    </row>
    <row r="4061" spans="4:4" x14ac:dyDescent="0.3">
      <c r="D4061" s="83"/>
    </row>
    <row r="4062" spans="4:4" x14ac:dyDescent="0.3">
      <c r="D4062" s="83"/>
    </row>
    <row r="4063" spans="4:4" x14ac:dyDescent="0.3">
      <c r="D4063" s="83"/>
    </row>
    <row r="4064" spans="4:4" x14ac:dyDescent="0.3">
      <c r="D4064" s="83"/>
    </row>
    <row r="4065" spans="4:4" x14ac:dyDescent="0.3">
      <c r="D4065" s="83"/>
    </row>
    <row r="4066" spans="4:4" x14ac:dyDescent="0.3">
      <c r="D4066" s="83"/>
    </row>
    <row r="4067" spans="4:4" x14ac:dyDescent="0.3">
      <c r="D4067" s="83"/>
    </row>
    <row r="4068" spans="4:4" x14ac:dyDescent="0.3">
      <c r="D4068" s="83"/>
    </row>
    <row r="4069" spans="4:4" x14ac:dyDescent="0.3">
      <c r="D4069" s="83"/>
    </row>
    <row r="4070" spans="4:4" x14ac:dyDescent="0.3">
      <c r="D4070" s="83"/>
    </row>
    <row r="4071" spans="4:4" x14ac:dyDescent="0.3">
      <c r="D4071" s="83"/>
    </row>
    <row r="4072" spans="4:4" x14ac:dyDescent="0.3">
      <c r="D4072" s="83"/>
    </row>
    <row r="4073" spans="4:4" x14ac:dyDescent="0.3">
      <c r="D4073" s="83"/>
    </row>
    <row r="4074" spans="4:4" x14ac:dyDescent="0.3">
      <c r="D4074" s="83"/>
    </row>
    <row r="4075" spans="4:4" x14ac:dyDescent="0.3">
      <c r="D4075" s="83"/>
    </row>
    <row r="4076" spans="4:4" x14ac:dyDescent="0.3">
      <c r="D4076" s="83"/>
    </row>
    <row r="4077" spans="4:4" x14ac:dyDescent="0.3">
      <c r="D4077" s="83"/>
    </row>
    <row r="4078" spans="4:4" x14ac:dyDescent="0.3">
      <c r="D4078" s="83"/>
    </row>
    <row r="4079" spans="4:4" x14ac:dyDescent="0.3">
      <c r="D4079" s="83"/>
    </row>
    <row r="4080" spans="4:4" x14ac:dyDescent="0.3">
      <c r="D4080" s="83"/>
    </row>
    <row r="4081" spans="4:4" x14ac:dyDescent="0.3">
      <c r="D4081" s="83"/>
    </row>
    <row r="4082" spans="4:4" x14ac:dyDescent="0.3">
      <c r="D4082" s="83"/>
    </row>
    <row r="4083" spans="4:4" x14ac:dyDescent="0.3">
      <c r="D4083" s="83"/>
    </row>
    <row r="4084" spans="4:4" x14ac:dyDescent="0.3">
      <c r="D4084" s="83"/>
    </row>
    <row r="4085" spans="4:4" x14ac:dyDescent="0.3">
      <c r="D4085" s="83"/>
    </row>
    <row r="4086" spans="4:4" x14ac:dyDescent="0.3">
      <c r="D4086" s="83"/>
    </row>
    <row r="4087" spans="4:4" x14ac:dyDescent="0.3">
      <c r="D4087" s="83"/>
    </row>
    <row r="4088" spans="4:4" x14ac:dyDescent="0.3">
      <c r="D4088" s="83"/>
    </row>
    <row r="4089" spans="4:4" x14ac:dyDescent="0.3">
      <c r="D4089" s="83"/>
    </row>
    <row r="4090" spans="4:4" x14ac:dyDescent="0.3">
      <c r="D4090" s="83"/>
    </row>
    <row r="4091" spans="4:4" x14ac:dyDescent="0.3">
      <c r="D4091" s="83"/>
    </row>
    <row r="4092" spans="4:4" x14ac:dyDescent="0.3">
      <c r="D4092" s="83"/>
    </row>
    <row r="4093" spans="4:4" x14ac:dyDescent="0.3">
      <c r="D4093" s="83"/>
    </row>
    <row r="4094" spans="4:4" x14ac:dyDescent="0.3">
      <c r="D4094" s="83"/>
    </row>
    <row r="4095" spans="4:4" x14ac:dyDescent="0.3">
      <c r="D4095" s="83"/>
    </row>
    <row r="4096" spans="4:4" x14ac:dyDescent="0.3">
      <c r="D4096" s="83"/>
    </row>
    <row r="4097" spans="4:4" x14ac:dyDescent="0.3">
      <c r="D4097" s="83"/>
    </row>
    <row r="4098" spans="4:4" x14ac:dyDescent="0.3">
      <c r="D4098" s="83"/>
    </row>
    <row r="4099" spans="4:4" x14ac:dyDescent="0.3">
      <c r="D4099" s="83"/>
    </row>
    <row r="4100" spans="4:4" x14ac:dyDescent="0.3">
      <c r="D4100" s="83"/>
    </row>
    <row r="4101" spans="4:4" x14ac:dyDescent="0.3">
      <c r="D4101" s="83"/>
    </row>
    <row r="4102" spans="4:4" x14ac:dyDescent="0.3">
      <c r="D4102" s="83"/>
    </row>
    <row r="4103" spans="4:4" x14ac:dyDescent="0.3">
      <c r="D4103" s="83"/>
    </row>
    <row r="4104" spans="4:4" x14ac:dyDescent="0.3">
      <c r="D4104" s="83"/>
    </row>
    <row r="4105" spans="4:4" x14ac:dyDescent="0.3">
      <c r="D4105" s="83"/>
    </row>
    <row r="4106" spans="4:4" x14ac:dyDescent="0.3">
      <c r="D4106" s="83"/>
    </row>
    <row r="4107" spans="4:4" x14ac:dyDescent="0.3">
      <c r="D4107" s="83"/>
    </row>
    <row r="4108" spans="4:4" x14ac:dyDescent="0.3">
      <c r="D4108" s="83"/>
    </row>
    <row r="4109" spans="4:4" x14ac:dyDescent="0.3">
      <c r="D4109" s="83"/>
    </row>
    <row r="4110" spans="4:4" x14ac:dyDescent="0.3">
      <c r="D4110" s="83"/>
    </row>
    <row r="4111" spans="4:4" x14ac:dyDescent="0.3">
      <c r="D4111" s="83"/>
    </row>
    <row r="4112" spans="4:4" x14ac:dyDescent="0.3">
      <c r="D4112" s="83"/>
    </row>
    <row r="4113" spans="4:4" x14ac:dyDescent="0.3">
      <c r="D4113" s="83"/>
    </row>
    <row r="4114" spans="4:4" x14ac:dyDescent="0.3">
      <c r="D4114" s="83"/>
    </row>
    <row r="4115" spans="4:4" x14ac:dyDescent="0.3">
      <c r="D4115" s="83"/>
    </row>
    <row r="4116" spans="4:4" x14ac:dyDescent="0.3">
      <c r="D4116" s="83"/>
    </row>
    <row r="4117" spans="4:4" x14ac:dyDescent="0.3">
      <c r="D4117" s="83"/>
    </row>
    <row r="4118" spans="4:4" x14ac:dyDescent="0.3">
      <c r="D4118" s="83"/>
    </row>
    <row r="4119" spans="4:4" x14ac:dyDescent="0.3">
      <c r="D4119" s="83"/>
    </row>
    <row r="4120" spans="4:4" x14ac:dyDescent="0.3">
      <c r="D4120" s="83"/>
    </row>
    <row r="4121" spans="4:4" x14ac:dyDescent="0.3">
      <c r="D4121" s="83"/>
    </row>
    <row r="4122" spans="4:4" x14ac:dyDescent="0.3">
      <c r="D4122" s="83"/>
    </row>
    <row r="4123" spans="4:4" x14ac:dyDescent="0.3">
      <c r="D4123" s="83"/>
    </row>
    <row r="4124" spans="4:4" x14ac:dyDescent="0.3">
      <c r="D4124" s="83"/>
    </row>
    <row r="4125" spans="4:4" x14ac:dyDescent="0.3">
      <c r="D4125" s="83"/>
    </row>
    <row r="4126" spans="4:4" x14ac:dyDescent="0.3">
      <c r="D4126" s="83"/>
    </row>
    <row r="4127" spans="4:4" x14ac:dyDescent="0.3">
      <c r="D4127" s="83"/>
    </row>
    <row r="4128" spans="4:4" x14ac:dyDescent="0.3">
      <c r="D4128" s="83"/>
    </row>
    <row r="4129" spans="4:4" x14ac:dyDescent="0.3">
      <c r="D4129" s="83"/>
    </row>
    <row r="4130" spans="4:4" x14ac:dyDescent="0.3">
      <c r="D4130" s="83"/>
    </row>
    <row r="4131" spans="4:4" x14ac:dyDescent="0.3">
      <c r="D4131" s="83"/>
    </row>
    <row r="4132" spans="4:4" x14ac:dyDescent="0.3">
      <c r="D4132" s="83"/>
    </row>
    <row r="4133" spans="4:4" x14ac:dyDescent="0.3">
      <c r="D4133" s="83"/>
    </row>
    <row r="4134" spans="4:4" x14ac:dyDescent="0.3">
      <c r="D4134" s="83"/>
    </row>
    <row r="4135" spans="4:4" x14ac:dyDescent="0.3">
      <c r="D4135" s="83"/>
    </row>
    <row r="4136" spans="4:4" x14ac:dyDescent="0.3">
      <c r="D4136" s="83"/>
    </row>
    <row r="4137" spans="4:4" x14ac:dyDescent="0.3">
      <c r="D4137" s="83"/>
    </row>
    <row r="4138" spans="4:4" x14ac:dyDescent="0.3">
      <c r="D4138" s="83"/>
    </row>
    <row r="4139" spans="4:4" x14ac:dyDescent="0.3">
      <c r="D4139" s="83"/>
    </row>
    <row r="4140" spans="4:4" x14ac:dyDescent="0.3">
      <c r="D4140" s="83"/>
    </row>
    <row r="4141" spans="4:4" x14ac:dyDescent="0.3">
      <c r="D4141" s="83"/>
    </row>
    <row r="4142" spans="4:4" x14ac:dyDescent="0.3">
      <c r="D4142" s="83"/>
    </row>
    <row r="4143" spans="4:4" x14ac:dyDescent="0.3">
      <c r="D4143" s="83"/>
    </row>
    <row r="4144" spans="4:4" x14ac:dyDescent="0.3">
      <c r="D4144" s="83"/>
    </row>
    <row r="4145" spans="4:4" x14ac:dyDescent="0.3">
      <c r="D4145" s="83"/>
    </row>
    <row r="4146" spans="4:4" x14ac:dyDescent="0.3">
      <c r="D4146" s="83"/>
    </row>
    <row r="4147" spans="4:4" x14ac:dyDescent="0.3">
      <c r="D4147" s="83"/>
    </row>
    <row r="4148" spans="4:4" x14ac:dyDescent="0.3">
      <c r="D4148" s="83"/>
    </row>
    <row r="4149" spans="4:4" x14ac:dyDescent="0.3">
      <c r="D4149" s="83"/>
    </row>
    <row r="4150" spans="4:4" x14ac:dyDescent="0.3">
      <c r="D4150" s="83"/>
    </row>
    <row r="4151" spans="4:4" x14ac:dyDescent="0.3">
      <c r="D4151" s="83"/>
    </row>
    <row r="4152" spans="4:4" x14ac:dyDescent="0.3">
      <c r="D4152" s="83"/>
    </row>
    <row r="4153" spans="4:4" x14ac:dyDescent="0.3">
      <c r="D4153" s="83"/>
    </row>
    <row r="4154" spans="4:4" x14ac:dyDescent="0.3">
      <c r="D4154" s="83"/>
    </row>
    <row r="4155" spans="4:4" x14ac:dyDescent="0.3">
      <c r="D4155" s="83"/>
    </row>
    <row r="4156" spans="4:4" x14ac:dyDescent="0.3">
      <c r="D4156" s="83"/>
    </row>
    <row r="4157" spans="4:4" x14ac:dyDescent="0.3">
      <c r="D4157" s="83"/>
    </row>
    <row r="4158" spans="4:4" x14ac:dyDescent="0.3">
      <c r="D4158" s="83"/>
    </row>
    <row r="4159" spans="4:4" x14ac:dyDescent="0.3">
      <c r="D4159" s="83"/>
    </row>
    <row r="4160" spans="4:4" x14ac:dyDescent="0.3">
      <c r="D4160" s="83"/>
    </row>
    <row r="4161" spans="4:4" x14ac:dyDescent="0.3">
      <c r="D4161" s="83"/>
    </row>
    <row r="4162" spans="4:4" x14ac:dyDescent="0.3">
      <c r="D4162" s="83"/>
    </row>
    <row r="4163" spans="4:4" x14ac:dyDescent="0.3">
      <c r="D4163" s="83"/>
    </row>
    <row r="4164" spans="4:4" x14ac:dyDescent="0.3">
      <c r="D4164" s="83"/>
    </row>
    <row r="4165" spans="4:4" x14ac:dyDescent="0.3">
      <c r="D4165" s="83"/>
    </row>
    <row r="4166" spans="4:4" x14ac:dyDescent="0.3">
      <c r="D4166" s="83"/>
    </row>
    <row r="4167" spans="4:4" x14ac:dyDescent="0.3">
      <c r="D4167" s="83"/>
    </row>
    <row r="4168" spans="4:4" x14ac:dyDescent="0.3">
      <c r="D4168" s="83"/>
    </row>
    <row r="4169" spans="4:4" x14ac:dyDescent="0.3">
      <c r="D4169" s="83"/>
    </row>
    <row r="4170" spans="4:4" x14ac:dyDescent="0.3">
      <c r="D4170" s="83"/>
    </row>
    <row r="4171" spans="4:4" x14ac:dyDescent="0.3">
      <c r="D4171" s="83"/>
    </row>
    <row r="4172" spans="4:4" x14ac:dyDescent="0.3">
      <c r="D4172" s="83"/>
    </row>
    <row r="4173" spans="4:4" x14ac:dyDescent="0.3">
      <c r="D4173" s="83"/>
    </row>
    <row r="4174" spans="4:4" x14ac:dyDescent="0.3">
      <c r="D4174" s="83"/>
    </row>
    <row r="4175" spans="4:4" x14ac:dyDescent="0.3">
      <c r="D4175" s="83"/>
    </row>
    <row r="4176" spans="4:4" x14ac:dyDescent="0.3">
      <c r="D4176" s="83"/>
    </row>
    <row r="4177" spans="4:4" x14ac:dyDescent="0.3">
      <c r="D4177" s="83"/>
    </row>
    <row r="4178" spans="4:4" x14ac:dyDescent="0.3">
      <c r="D4178" s="83"/>
    </row>
    <row r="4179" spans="4:4" x14ac:dyDescent="0.3">
      <c r="D4179" s="83"/>
    </row>
    <row r="4180" spans="4:4" x14ac:dyDescent="0.3">
      <c r="D4180" s="83"/>
    </row>
    <row r="4181" spans="4:4" x14ac:dyDescent="0.3">
      <c r="D4181" s="83"/>
    </row>
    <row r="4182" spans="4:4" x14ac:dyDescent="0.3">
      <c r="D4182" s="83"/>
    </row>
    <row r="4183" spans="4:4" x14ac:dyDescent="0.3">
      <c r="D4183" s="83"/>
    </row>
    <row r="4184" spans="4:4" x14ac:dyDescent="0.3">
      <c r="D4184" s="83"/>
    </row>
    <row r="4185" spans="4:4" x14ac:dyDescent="0.3">
      <c r="D4185" s="83"/>
    </row>
    <row r="4186" spans="4:4" x14ac:dyDescent="0.3">
      <c r="D4186" s="83"/>
    </row>
    <row r="4187" spans="4:4" x14ac:dyDescent="0.3">
      <c r="D4187" s="83"/>
    </row>
    <row r="4188" spans="4:4" x14ac:dyDescent="0.3">
      <c r="D4188" s="83"/>
    </row>
    <row r="4189" spans="4:4" x14ac:dyDescent="0.3">
      <c r="D4189" s="83"/>
    </row>
    <row r="4190" spans="4:4" x14ac:dyDescent="0.3">
      <c r="D4190" s="83"/>
    </row>
    <row r="4191" spans="4:4" x14ac:dyDescent="0.3">
      <c r="D4191" s="83"/>
    </row>
    <row r="4192" spans="4:4" x14ac:dyDescent="0.3">
      <c r="D4192" s="83"/>
    </row>
    <row r="4193" spans="4:4" x14ac:dyDescent="0.3">
      <c r="D4193" s="83"/>
    </row>
    <row r="4194" spans="4:4" x14ac:dyDescent="0.3">
      <c r="D4194" s="83"/>
    </row>
    <row r="4195" spans="4:4" x14ac:dyDescent="0.3">
      <c r="D4195" s="83"/>
    </row>
    <row r="4196" spans="4:4" x14ac:dyDescent="0.3">
      <c r="D4196" s="83"/>
    </row>
    <row r="4197" spans="4:4" x14ac:dyDescent="0.3">
      <c r="D4197" s="83"/>
    </row>
    <row r="4198" spans="4:4" x14ac:dyDescent="0.3">
      <c r="D4198" s="83"/>
    </row>
    <row r="4199" spans="4:4" x14ac:dyDescent="0.3">
      <c r="D4199" s="83"/>
    </row>
    <row r="4200" spans="4:4" x14ac:dyDescent="0.3">
      <c r="D4200" s="83"/>
    </row>
    <row r="4201" spans="4:4" x14ac:dyDescent="0.3">
      <c r="D4201" s="83"/>
    </row>
    <row r="4202" spans="4:4" x14ac:dyDescent="0.3">
      <c r="D4202" s="83"/>
    </row>
    <row r="4203" spans="4:4" x14ac:dyDescent="0.3">
      <c r="D4203" s="83"/>
    </row>
    <row r="4204" spans="4:4" x14ac:dyDescent="0.3">
      <c r="D4204" s="83"/>
    </row>
    <row r="4205" spans="4:4" x14ac:dyDescent="0.3">
      <c r="D4205" s="83"/>
    </row>
    <row r="4206" spans="4:4" x14ac:dyDescent="0.3">
      <c r="D4206" s="83"/>
    </row>
    <row r="4207" spans="4:4" x14ac:dyDescent="0.3">
      <c r="D4207" s="83"/>
    </row>
    <row r="4208" spans="4:4" x14ac:dyDescent="0.3">
      <c r="D4208" s="83"/>
    </row>
    <row r="4209" spans="4:4" x14ac:dyDescent="0.3">
      <c r="D4209" s="83"/>
    </row>
    <row r="4210" spans="4:4" x14ac:dyDescent="0.3">
      <c r="D4210" s="83"/>
    </row>
    <row r="4211" spans="4:4" x14ac:dyDescent="0.3">
      <c r="D4211" s="83"/>
    </row>
    <row r="4212" spans="4:4" x14ac:dyDescent="0.3">
      <c r="D4212" s="83"/>
    </row>
    <row r="4213" spans="4:4" x14ac:dyDescent="0.3">
      <c r="D4213" s="83"/>
    </row>
    <row r="4214" spans="4:4" x14ac:dyDescent="0.3">
      <c r="D4214" s="83"/>
    </row>
    <row r="4215" spans="4:4" x14ac:dyDescent="0.3">
      <c r="D4215" s="83"/>
    </row>
    <row r="4216" spans="4:4" x14ac:dyDescent="0.3">
      <c r="D4216" s="83"/>
    </row>
    <row r="4217" spans="4:4" x14ac:dyDescent="0.3">
      <c r="D4217" s="83"/>
    </row>
    <row r="4218" spans="4:4" x14ac:dyDescent="0.3">
      <c r="D4218" s="83"/>
    </row>
    <row r="4219" spans="4:4" x14ac:dyDescent="0.3">
      <c r="D4219" s="83"/>
    </row>
    <row r="4220" spans="4:4" x14ac:dyDescent="0.3">
      <c r="D4220" s="83"/>
    </row>
    <row r="4221" spans="4:4" x14ac:dyDescent="0.3">
      <c r="D4221" s="83"/>
    </row>
    <row r="4222" spans="4:4" x14ac:dyDescent="0.3">
      <c r="D4222" s="83"/>
    </row>
    <row r="4223" spans="4:4" x14ac:dyDescent="0.3">
      <c r="D4223" s="83"/>
    </row>
    <row r="4224" spans="4:4" x14ac:dyDescent="0.3">
      <c r="D4224" s="83"/>
    </row>
    <row r="4225" spans="4:4" x14ac:dyDescent="0.3">
      <c r="D4225" s="83"/>
    </row>
    <row r="4226" spans="4:4" x14ac:dyDescent="0.3">
      <c r="D4226" s="83"/>
    </row>
    <row r="4227" spans="4:4" x14ac:dyDescent="0.3">
      <c r="D4227" s="83"/>
    </row>
    <row r="4228" spans="4:4" x14ac:dyDescent="0.3">
      <c r="D4228" s="83"/>
    </row>
    <row r="4229" spans="4:4" x14ac:dyDescent="0.3">
      <c r="D4229" s="83"/>
    </row>
    <row r="4230" spans="4:4" x14ac:dyDescent="0.3">
      <c r="D4230" s="83"/>
    </row>
    <row r="4231" spans="4:4" x14ac:dyDescent="0.3">
      <c r="D4231" s="83"/>
    </row>
    <row r="4232" spans="4:4" x14ac:dyDescent="0.3">
      <c r="D4232" s="83"/>
    </row>
    <row r="4233" spans="4:4" x14ac:dyDescent="0.3">
      <c r="D4233" s="83"/>
    </row>
    <row r="4234" spans="4:4" x14ac:dyDescent="0.3">
      <c r="D4234" s="83"/>
    </row>
    <row r="4235" spans="4:4" x14ac:dyDescent="0.3">
      <c r="D4235" s="83"/>
    </row>
    <row r="4236" spans="4:4" x14ac:dyDescent="0.3">
      <c r="D4236" s="83"/>
    </row>
    <row r="4237" spans="4:4" x14ac:dyDescent="0.3">
      <c r="D4237" s="83"/>
    </row>
    <row r="4238" spans="4:4" x14ac:dyDescent="0.3">
      <c r="D4238" s="83"/>
    </row>
    <row r="4239" spans="4:4" x14ac:dyDescent="0.3">
      <c r="D4239" s="83"/>
    </row>
    <row r="4240" spans="4:4" x14ac:dyDescent="0.3">
      <c r="D4240" s="83"/>
    </row>
    <row r="4241" spans="4:4" x14ac:dyDescent="0.3">
      <c r="D4241" s="83"/>
    </row>
    <row r="4242" spans="4:4" x14ac:dyDescent="0.3">
      <c r="D4242" s="83"/>
    </row>
    <row r="4243" spans="4:4" x14ac:dyDescent="0.3">
      <c r="D4243" s="83"/>
    </row>
    <row r="4244" spans="4:4" x14ac:dyDescent="0.3">
      <c r="D4244" s="83"/>
    </row>
    <row r="4245" spans="4:4" x14ac:dyDescent="0.3">
      <c r="D4245" s="83"/>
    </row>
    <row r="4246" spans="4:4" x14ac:dyDescent="0.3">
      <c r="D4246" s="83"/>
    </row>
    <row r="4247" spans="4:4" x14ac:dyDescent="0.3">
      <c r="D4247" s="83"/>
    </row>
    <row r="4248" spans="4:4" x14ac:dyDescent="0.3">
      <c r="D4248" s="83"/>
    </row>
    <row r="4249" spans="4:4" x14ac:dyDescent="0.3">
      <c r="D4249" s="83"/>
    </row>
    <row r="4250" spans="4:4" x14ac:dyDescent="0.3">
      <c r="D4250" s="83"/>
    </row>
    <row r="4251" spans="4:4" x14ac:dyDescent="0.3">
      <c r="D4251" s="83"/>
    </row>
    <row r="4252" spans="4:4" x14ac:dyDescent="0.3">
      <c r="D4252" s="83"/>
    </row>
    <row r="4253" spans="4:4" x14ac:dyDescent="0.3">
      <c r="D4253" s="83"/>
    </row>
    <row r="4254" spans="4:4" x14ac:dyDescent="0.3">
      <c r="D4254" s="83"/>
    </row>
    <row r="4255" spans="4:4" x14ac:dyDescent="0.3">
      <c r="D4255" s="83"/>
    </row>
    <row r="4256" spans="4:4" x14ac:dyDescent="0.3">
      <c r="D4256" s="83"/>
    </row>
    <row r="4257" spans="4:4" x14ac:dyDescent="0.3">
      <c r="D4257" s="83"/>
    </row>
    <row r="4258" spans="4:4" x14ac:dyDescent="0.3">
      <c r="D4258" s="83"/>
    </row>
    <row r="4259" spans="4:4" x14ac:dyDescent="0.3">
      <c r="D4259" s="83"/>
    </row>
    <row r="4260" spans="4:4" x14ac:dyDescent="0.3">
      <c r="D4260" s="83"/>
    </row>
    <row r="4261" spans="4:4" x14ac:dyDescent="0.3">
      <c r="D4261" s="83"/>
    </row>
    <row r="4262" spans="4:4" x14ac:dyDescent="0.3">
      <c r="D4262" s="83"/>
    </row>
    <row r="4263" spans="4:4" x14ac:dyDescent="0.3">
      <c r="D4263" s="83"/>
    </row>
    <row r="4264" spans="4:4" x14ac:dyDescent="0.3">
      <c r="D4264" s="83"/>
    </row>
    <row r="4265" spans="4:4" x14ac:dyDescent="0.3">
      <c r="D4265" s="83"/>
    </row>
    <row r="4266" spans="4:4" x14ac:dyDescent="0.3">
      <c r="D4266" s="83"/>
    </row>
    <row r="4267" spans="4:4" x14ac:dyDescent="0.3">
      <c r="D4267" s="83"/>
    </row>
    <row r="4268" spans="4:4" x14ac:dyDescent="0.3">
      <c r="D4268" s="83"/>
    </row>
    <row r="4269" spans="4:4" x14ac:dyDescent="0.3">
      <c r="D4269" s="83"/>
    </row>
    <row r="4270" spans="4:4" x14ac:dyDescent="0.3">
      <c r="D4270" s="83"/>
    </row>
    <row r="4271" spans="4:4" x14ac:dyDescent="0.3">
      <c r="D4271" s="83"/>
    </row>
    <row r="4272" spans="4:4" x14ac:dyDescent="0.3">
      <c r="D4272" s="83"/>
    </row>
    <row r="4273" spans="4:4" x14ac:dyDescent="0.3">
      <c r="D4273" s="83"/>
    </row>
    <row r="4274" spans="4:4" x14ac:dyDescent="0.3">
      <c r="D4274" s="83"/>
    </row>
    <row r="4275" spans="4:4" x14ac:dyDescent="0.3">
      <c r="D4275" s="83"/>
    </row>
    <row r="4276" spans="4:4" x14ac:dyDescent="0.3">
      <c r="D4276" s="83"/>
    </row>
    <row r="4277" spans="4:4" x14ac:dyDescent="0.3">
      <c r="D4277" s="83"/>
    </row>
    <row r="4278" spans="4:4" x14ac:dyDescent="0.3">
      <c r="D4278" s="83"/>
    </row>
    <row r="4279" spans="4:4" x14ac:dyDescent="0.3">
      <c r="D4279" s="83"/>
    </row>
    <row r="4280" spans="4:4" x14ac:dyDescent="0.3">
      <c r="D4280" s="83"/>
    </row>
    <row r="4281" spans="4:4" x14ac:dyDescent="0.3">
      <c r="D4281" s="83"/>
    </row>
    <row r="4282" spans="4:4" x14ac:dyDescent="0.3">
      <c r="D4282" s="83"/>
    </row>
    <row r="4283" spans="4:4" x14ac:dyDescent="0.3">
      <c r="D4283" s="83"/>
    </row>
    <row r="4284" spans="4:4" x14ac:dyDescent="0.3">
      <c r="D4284" s="83"/>
    </row>
    <row r="4285" spans="4:4" x14ac:dyDescent="0.3">
      <c r="D4285" s="83"/>
    </row>
    <row r="4286" spans="4:4" x14ac:dyDescent="0.3">
      <c r="D4286" s="83"/>
    </row>
    <row r="4287" spans="4:4" x14ac:dyDescent="0.3">
      <c r="D4287" s="83"/>
    </row>
    <row r="4288" spans="4:4" x14ac:dyDescent="0.3">
      <c r="D4288" s="83"/>
    </row>
    <row r="4289" spans="4:4" x14ac:dyDescent="0.3">
      <c r="D4289" s="83"/>
    </row>
    <row r="4290" spans="4:4" x14ac:dyDescent="0.3">
      <c r="D4290" s="83"/>
    </row>
    <row r="4291" spans="4:4" x14ac:dyDescent="0.3">
      <c r="D4291" s="83"/>
    </row>
    <row r="4292" spans="4:4" x14ac:dyDescent="0.3">
      <c r="D4292" s="83"/>
    </row>
    <row r="4293" spans="4:4" x14ac:dyDescent="0.3">
      <c r="D4293" s="83"/>
    </row>
    <row r="4294" spans="4:4" x14ac:dyDescent="0.3">
      <c r="D4294" s="83"/>
    </row>
    <row r="4295" spans="4:4" x14ac:dyDescent="0.3">
      <c r="D4295" s="83"/>
    </row>
    <row r="4296" spans="4:4" x14ac:dyDescent="0.3">
      <c r="D4296" s="83"/>
    </row>
    <row r="4297" spans="4:4" x14ac:dyDescent="0.3">
      <c r="D4297" s="83"/>
    </row>
    <row r="4298" spans="4:4" x14ac:dyDescent="0.3">
      <c r="D4298" s="83"/>
    </row>
    <row r="4299" spans="4:4" x14ac:dyDescent="0.3">
      <c r="D4299" s="83"/>
    </row>
    <row r="4300" spans="4:4" x14ac:dyDescent="0.3">
      <c r="D4300" s="83"/>
    </row>
    <row r="4301" spans="4:4" x14ac:dyDescent="0.3">
      <c r="D4301" s="83"/>
    </row>
    <row r="4302" spans="4:4" x14ac:dyDescent="0.3">
      <c r="D4302" s="83"/>
    </row>
    <row r="4303" spans="4:4" x14ac:dyDescent="0.3">
      <c r="D4303" s="83"/>
    </row>
    <row r="4304" spans="4:4" x14ac:dyDescent="0.3">
      <c r="D4304" s="83"/>
    </row>
    <row r="4305" spans="4:4" x14ac:dyDescent="0.3">
      <c r="D4305" s="83"/>
    </row>
    <row r="4306" spans="4:4" x14ac:dyDescent="0.3">
      <c r="D4306" s="83"/>
    </row>
    <row r="4307" spans="4:4" x14ac:dyDescent="0.3">
      <c r="D4307" s="83"/>
    </row>
    <row r="4308" spans="4:4" x14ac:dyDescent="0.3">
      <c r="D4308" s="83"/>
    </row>
    <row r="4309" spans="4:4" x14ac:dyDescent="0.3">
      <c r="D4309" s="83"/>
    </row>
    <row r="4310" spans="4:4" x14ac:dyDescent="0.3">
      <c r="D4310" s="83"/>
    </row>
    <row r="4311" spans="4:4" x14ac:dyDescent="0.3">
      <c r="D4311" s="83"/>
    </row>
    <row r="4312" spans="4:4" x14ac:dyDescent="0.3">
      <c r="D4312" s="83"/>
    </row>
    <row r="4313" spans="4:4" x14ac:dyDescent="0.3">
      <c r="D4313" s="83"/>
    </row>
    <row r="4314" spans="4:4" x14ac:dyDescent="0.3">
      <c r="D4314" s="83"/>
    </row>
    <row r="4315" spans="4:4" x14ac:dyDescent="0.3">
      <c r="D4315" s="83"/>
    </row>
    <row r="4316" spans="4:4" x14ac:dyDescent="0.3">
      <c r="D4316" s="83"/>
    </row>
    <row r="4317" spans="4:4" x14ac:dyDescent="0.3">
      <c r="D4317" s="83"/>
    </row>
    <row r="4318" spans="4:4" x14ac:dyDescent="0.3">
      <c r="D4318" s="83"/>
    </row>
    <row r="4319" spans="4:4" x14ac:dyDescent="0.3">
      <c r="D4319" s="83"/>
    </row>
    <row r="4320" spans="4:4" x14ac:dyDescent="0.3">
      <c r="D4320" s="83"/>
    </row>
    <row r="4321" spans="4:4" x14ac:dyDescent="0.3">
      <c r="D4321" s="83"/>
    </row>
    <row r="4322" spans="4:4" x14ac:dyDescent="0.3">
      <c r="D4322" s="83"/>
    </row>
    <row r="4323" spans="4:4" x14ac:dyDescent="0.3">
      <c r="D4323" s="83"/>
    </row>
    <row r="4324" spans="4:4" x14ac:dyDescent="0.3">
      <c r="D4324" s="83"/>
    </row>
    <row r="4325" spans="4:4" x14ac:dyDescent="0.3">
      <c r="D4325" s="83"/>
    </row>
    <row r="4326" spans="4:4" x14ac:dyDescent="0.3">
      <c r="D4326" s="83"/>
    </row>
    <row r="4327" spans="4:4" x14ac:dyDescent="0.3">
      <c r="D4327" s="83"/>
    </row>
    <row r="4328" spans="4:4" x14ac:dyDescent="0.3">
      <c r="D4328" s="83"/>
    </row>
    <row r="4329" spans="4:4" x14ac:dyDescent="0.3">
      <c r="D4329" s="83"/>
    </row>
    <row r="4330" spans="4:4" x14ac:dyDescent="0.3">
      <c r="D4330" s="83"/>
    </row>
    <row r="4331" spans="4:4" x14ac:dyDescent="0.3">
      <c r="D4331" s="83"/>
    </row>
    <row r="4332" spans="4:4" x14ac:dyDescent="0.3">
      <c r="D4332" s="83"/>
    </row>
    <row r="4333" spans="4:4" x14ac:dyDescent="0.3">
      <c r="D4333" s="83"/>
    </row>
    <row r="4334" spans="4:4" x14ac:dyDescent="0.3">
      <c r="D4334" s="83"/>
    </row>
    <row r="4335" spans="4:4" x14ac:dyDescent="0.3">
      <c r="D4335" s="83"/>
    </row>
    <row r="4336" spans="4:4" x14ac:dyDescent="0.3">
      <c r="D4336" s="83"/>
    </row>
    <row r="4337" spans="4:4" x14ac:dyDescent="0.3">
      <c r="D4337" s="83"/>
    </row>
    <row r="4338" spans="4:4" x14ac:dyDescent="0.3">
      <c r="D4338" s="83"/>
    </row>
    <row r="4339" spans="4:4" x14ac:dyDescent="0.3">
      <c r="D4339" s="83"/>
    </row>
    <row r="4340" spans="4:4" x14ac:dyDescent="0.3">
      <c r="D4340" s="83"/>
    </row>
    <row r="4341" spans="4:4" x14ac:dyDescent="0.3">
      <c r="D4341" s="83"/>
    </row>
    <row r="4342" spans="4:4" x14ac:dyDescent="0.3">
      <c r="D4342" s="83"/>
    </row>
    <row r="4343" spans="4:4" x14ac:dyDescent="0.3">
      <c r="D4343" s="83"/>
    </row>
    <row r="4344" spans="4:4" x14ac:dyDescent="0.3">
      <c r="D4344" s="83"/>
    </row>
    <row r="4345" spans="4:4" x14ac:dyDescent="0.3">
      <c r="D4345" s="83"/>
    </row>
    <row r="4346" spans="4:4" x14ac:dyDescent="0.3">
      <c r="D4346" s="83"/>
    </row>
    <row r="4347" spans="4:4" x14ac:dyDescent="0.3">
      <c r="D4347" s="83"/>
    </row>
    <row r="4348" spans="4:4" x14ac:dyDescent="0.3">
      <c r="D4348" s="83"/>
    </row>
    <row r="4349" spans="4:4" x14ac:dyDescent="0.3">
      <c r="D4349" s="83"/>
    </row>
    <row r="4350" spans="4:4" x14ac:dyDescent="0.3">
      <c r="D4350" s="83"/>
    </row>
    <row r="4351" spans="4:4" x14ac:dyDescent="0.3">
      <c r="D4351" s="83"/>
    </row>
    <row r="4352" spans="4:4" x14ac:dyDescent="0.3">
      <c r="D4352" s="83"/>
    </row>
    <row r="4353" spans="4:4" x14ac:dyDescent="0.3">
      <c r="D4353" s="83"/>
    </row>
    <row r="4354" spans="4:4" x14ac:dyDescent="0.3">
      <c r="D4354" s="83"/>
    </row>
    <row r="4355" spans="4:4" x14ac:dyDescent="0.3">
      <c r="D4355" s="83"/>
    </row>
    <row r="4356" spans="4:4" x14ac:dyDescent="0.3">
      <c r="D4356" s="83"/>
    </row>
    <row r="4357" spans="4:4" x14ac:dyDescent="0.3">
      <c r="D4357" s="83"/>
    </row>
    <row r="4358" spans="4:4" x14ac:dyDescent="0.3">
      <c r="D4358" s="83"/>
    </row>
    <row r="4359" spans="4:4" x14ac:dyDescent="0.3">
      <c r="D4359" s="83"/>
    </row>
    <row r="4360" spans="4:4" x14ac:dyDescent="0.3">
      <c r="D4360" s="83"/>
    </row>
    <row r="4361" spans="4:4" x14ac:dyDescent="0.3">
      <c r="D4361" s="83"/>
    </row>
    <row r="4362" spans="4:4" x14ac:dyDescent="0.3">
      <c r="D4362" s="83"/>
    </row>
    <row r="4363" spans="4:4" x14ac:dyDescent="0.3">
      <c r="D4363" s="83"/>
    </row>
    <row r="4364" spans="4:4" x14ac:dyDescent="0.3">
      <c r="D4364" s="83"/>
    </row>
    <row r="4365" spans="4:4" x14ac:dyDescent="0.3">
      <c r="D4365" s="83"/>
    </row>
    <row r="4366" spans="4:4" x14ac:dyDescent="0.3">
      <c r="D4366" s="83"/>
    </row>
    <row r="4367" spans="4:4" x14ac:dyDescent="0.3">
      <c r="D4367" s="83"/>
    </row>
    <row r="4368" spans="4:4" x14ac:dyDescent="0.3">
      <c r="D4368" s="83"/>
    </row>
    <row r="4369" spans="4:4" x14ac:dyDescent="0.3">
      <c r="D4369" s="83"/>
    </row>
    <row r="4370" spans="4:4" x14ac:dyDescent="0.3">
      <c r="D4370" s="83"/>
    </row>
    <row r="4371" spans="4:4" x14ac:dyDescent="0.3">
      <c r="D4371" s="83"/>
    </row>
    <row r="4372" spans="4:4" x14ac:dyDescent="0.3">
      <c r="D4372" s="83"/>
    </row>
    <row r="4373" spans="4:4" x14ac:dyDescent="0.3">
      <c r="D4373" s="83"/>
    </row>
    <row r="4374" spans="4:4" x14ac:dyDescent="0.3">
      <c r="D4374" s="83"/>
    </row>
    <row r="4375" spans="4:4" x14ac:dyDescent="0.3">
      <c r="D4375" s="83"/>
    </row>
    <row r="4376" spans="4:4" x14ac:dyDescent="0.3">
      <c r="D4376" s="83"/>
    </row>
    <row r="4377" spans="4:4" x14ac:dyDescent="0.3">
      <c r="D4377" s="83"/>
    </row>
    <row r="4378" spans="4:4" x14ac:dyDescent="0.3">
      <c r="D4378" s="83"/>
    </row>
    <row r="4379" spans="4:4" x14ac:dyDescent="0.3">
      <c r="D4379" s="83"/>
    </row>
    <row r="4380" spans="4:4" x14ac:dyDescent="0.3">
      <c r="D4380" s="83"/>
    </row>
    <row r="4381" spans="4:4" x14ac:dyDescent="0.3">
      <c r="D4381" s="83"/>
    </row>
    <row r="4382" spans="4:4" x14ac:dyDescent="0.3">
      <c r="D4382" s="83"/>
    </row>
    <row r="4383" spans="4:4" x14ac:dyDescent="0.3">
      <c r="D4383" s="83"/>
    </row>
    <row r="4384" spans="4:4" x14ac:dyDescent="0.3">
      <c r="D4384" s="83"/>
    </row>
    <row r="4385" spans="4:4" x14ac:dyDescent="0.3">
      <c r="D4385" s="83"/>
    </row>
    <row r="4386" spans="4:4" x14ac:dyDescent="0.3">
      <c r="D4386" s="83"/>
    </row>
    <row r="4387" spans="4:4" x14ac:dyDescent="0.3">
      <c r="D4387" s="83"/>
    </row>
    <row r="4388" spans="4:4" x14ac:dyDescent="0.3">
      <c r="D4388" s="83"/>
    </row>
    <row r="4389" spans="4:4" x14ac:dyDescent="0.3">
      <c r="D4389" s="83"/>
    </row>
    <row r="4390" spans="4:4" x14ac:dyDescent="0.3">
      <c r="D4390" s="83"/>
    </row>
    <row r="4391" spans="4:4" x14ac:dyDescent="0.3">
      <c r="D4391" s="83"/>
    </row>
    <row r="4392" spans="4:4" x14ac:dyDescent="0.3">
      <c r="D4392" s="83"/>
    </row>
    <row r="4393" spans="4:4" x14ac:dyDescent="0.3">
      <c r="D4393" s="83"/>
    </row>
    <row r="4394" spans="4:4" x14ac:dyDescent="0.3">
      <c r="D4394" s="83"/>
    </row>
    <row r="4395" spans="4:4" x14ac:dyDescent="0.3">
      <c r="D4395" s="83"/>
    </row>
    <row r="4396" spans="4:4" x14ac:dyDescent="0.3">
      <c r="D4396" s="83"/>
    </row>
    <row r="4397" spans="4:4" x14ac:dyDescent="0.3">
      <c r="D4397" s="83"/>
    </row>
    <row r="4398" spans="4:4" x14ac:dyDescent="0.3">
      <c r="D4398" s="83"/>
    </row>
    <row r="4399" spans="4:4" x14ac:dyDescent="0.3">
      <c r="D4399" s="83"/>
    </row>
    <row r="4400" spans="4:4" x14ac:dyDescent="0.3">
      <c r="D4400" s="83"/>
    </row>
    <row r="4401" spans="4:4" x14ac:dyDescent="0.3">
      <c r="D4401" s="83"/>
    </row>
    <row r="4402" spans="4:4" x14ac:dyDescent="0.3">
      <c r="D4402" s="83"/>
    </row>
    <row r="4403" spans="4:4" x14ac:dyDescent="0.3">
      <c r="D4403" s="83"/>
    </row>
    <row r="4404" spans="4:4" x14ac:dyDescent="0.3">
      <c r="D4404" s="83"/>
    </row>
    <row r="4405" spans="4:4" x14ac:dyDescent="0.3">
      <c r="D4405" s="83"/>
    </row>
    <row r="4406" spans="4:4" x14ac:dyDescent="0.3">
      <c r="D4406" s="83"/>
    </row>
    <row r="4407" spans="4:4" x14ac:dyDescent="0.3">
      <c r="D4407" s="83"/>
    </row>
    <row r="4408" spans="4:4" x14ac:dyDescent="0.3">
      <c r="D4408" s="83"/>
    </row>
    <row r="4409" spans="4:4" x14ac:dyDescent="0.3">
      <c r="D4409" s="83"/>
    </row>
    <row r="4410" spans="4:4" x14ac:dyDescent="0.3">
      <c r="D4410" s="83"/>
    </row>
    <row r="4411" spans="4:4" x14ac:dyDescent="0.3">
      <c r="D4411" s="83"/>
    </row>
    <row r="4412" spans="4:4" x14ac:dyDescent="0.3">
      <c r="D4412" s="83"/>
    </row>
    <row r="4413" spans="4:4" x14ac:dyDescent="0.3">
      <c r="D4413" s="83"/>
    </row>
    <row r="4414" spans="4:4" x14ac:dyDescent="0.3">
      <c r="D4414" s="83"/>
    </row>
    <row r="4415" spans="4:4" x14ac:dyDescent="0.3">
      <c r="D4415" s="83"/>
    </row>
    <row r="4416" spans="4:4" x14ac:dyDescent="0.3">
      <c r="D4416" s="83"/>
    </row>
    <row r="4417" spans="4:4" x14ac:dyDescent="0.3">
      <c r="D4417" s="83"/>
    </row>
    <row r="4418" spans="4:4" x14ac:dyDescent="0.3">
      <c r="D4418" s="83"/>
    </row>
    <row r="4419" spans="4:4" x14ac:dyDescent="0.3">
      <c r="D4419" s="83"/>
    </row>
    <row r="4420" spans="4:4" x14ac:dyDescent="0.3">
      <c r="D4420" s="83"/>
    </row>
    <row r="4421" spans="4:4" x14ac:dyDescent="0.3">
      <c r="D4421" s="83"/>
    </row>
    <row r="4422" spans="4:4" x14ac:dyDescent="0.3">
      <c r="D4422" s="83"/>
    </row>
    <row r="4423" spans="4:4" x14ac:dyDescent="0.3">
      <c r="D4423" s="83"/>
    </row>
    <row r="4424" spans="4:4" x14ac:dyDescent="0.3">
      <c r="D4424" s="83"/>
    </row>
    <row r="4425" spans="4:4" x14ac:dyDescent="0.3">
      <c r="D4425" s="83"/>
    </row>
    <row r="4426" spans="4:4" x14ac:dyDescent="0.3">
      <c r="D4426" s="83"/>
    </row>
    <row r="4427" spans="4:4" x14ac:dyDescent="0.3">
      <c r="D4427" s="83"/>
    </row>
    <row r="4428" spans="4:4" x14ac:dyDescent="0.3">
      <c r="D4428" s="83"/>
    </row>
    <row r="4429" spans="4:4" x14ac:dyDescent="0.3">
      <c r="D4429" s="83"/>
    </row>
    <row r="4430" spans="4:4" x14ac:dyDescent="0.3">
      <c r="D4430" s="83"/>
    </row>
    <row r="4431" spans="4:4" x14ac:dyDescent="0.3">
      <c r="D4431" s="83"/>
    </row>
    <row r="4432" spans="4:4" x14ac:dyDescent="0.3">
      <c r="D4432" s="83"/>
    </row>
    <row r="4433" spans="4:4" x14ac:dyDescent="0.3">
      <c r="D4433" s="83"/>
    </row>
    <row r="4434" spans="4:4" x14ac:dyDescent="0.3">
      <c r="D4434" s="83"/>
    </row>
    <row r="4435" spans="4:4" x14ac:dyDescent="0.3">
      <c r="D4435" s="83"/>
    </row>
    <row r="4436" spans="4:4" x14ac:dyDescent="0.3">
      <c r="D4436" s="83"/>
    </row>
    <row r="4437" spans="4:4" x14ac:dyDescent="0.3">
      <c r="D4437" s="83"/>
    </row>
    <row r="4438" spans="4:4" x14ac:dyDescent="0.3">
      <c r="D4438" s="83"/>
    </row>
    <row r="4439" spans="4:4" x14ac:dyDescent="0.3">
      <c r="D4439" s="83"/>
    </row>
    <row r="4440" spans="4:4" x14ac:dyDescent="0.3">
      <c r="D4440" s="83"/>
    </row>
    <row r="4441" spans="4:4" x14ac:dyDescent="0.3">
      <c r="D4441" s="83"/>
    </row>
    <row r="4442" spans="4:4" x14ac:dyDescent="0.3">
      <c r="D4442" s="83"/>
    </row>
    <row r="4443" spans="4:4" x14ac:dyDescent="0.3">
      <c r="D4443" s="83"/>
    </row>
    <row r="4444" spans="4:4" x14ac:dyDescent="0.3">
      <c r="D4444" s="83"/>
    </row>
    <row r="4445" spans="4:4" x14ac:dyDescent="0.3">
      <c r="D4445" s="83"/>
    </row>
    <row r="4446" spans="4:4" x14ac:dyDescent="0.3">
      <c r="D4446" s="83"/>
    </row>
    <row r="4447" spans="4:4" x14ac:dyDescent="0.3">
      <c r="D4447" s="83"/>
    </row>
    <row r="4448" spans="4:4" x14ac:dyDescent="0.3">
      <c r="D4448" s="83"/>
    </row>
    <row r="4449" spans="4:4" x14ac:dyDescent="0.3">
      <c r="D4449" s="83"/>
    </row>
    <row r="4450" spans="4:4" x14ac:dyDescent="0.3">
      <c r="D4450" s="83"/>
    </row>
    <row r="4451" spans="4:4" x14ac:dyDescent="0.3">
      <c r="D4451" s="83"/>
    </row>
    <row r="4452" spans="4:4" x14ac:dyDescent="0.3">
      <c r="D4452" s="83"/>
    </row>
    <row r="4453" spans="4:4" x14ac:dyDescent="0.3">
      <c r="D4453" s="83"/>
    </row>
    <row r="4454" spans="4:4" x14ac:dyDescent="0.3">
      <c r="D4454" s="83"/>
    </row>
    <row r="4455" spans="4:4" x14ac:dyDescent="0.3">
      <c r="D4455" s="83"/>
    </row>
    <row r="4456" spans="4:4" x14ac:dyDescent="0.3">
      <c r="D4456" s="83"/>
    </row>
    <row r="4457" spans="4:4" x14ac:dyDescent="0.3">
      <c r="D4457" s="83"/>
    </row>
    <row r="4458" spans="4:4" x14ac:dyDescent="0.3">
      <c r="D4458" s="83"/>
    </row>
    <row r="4459" spans="4:4" x14ac:dyDescent="0.3">
      <c r="D4459" s="83"/>
    </row>
    <row r="4460" spans="4:4" x14ac:dyDescent="0.3">
      <c r="D4460" s="83"/>
    </row>
    <row r="4461" spans="4:4" x14ac:dyDescent="0.3">
      <c r="D4461" s="83"/>
    </row>
    <row r="4462" spans="4:4" x14ac:dyDescent="0.3">
      <c r="D4462" s="83"/>
    </row>
    <row r="4463" spans="4:4" x14ac:dyDescent="0.3">
      <c r="D4463" s="83"/>
    </row>
    <row r="4464" spans="4:4" x14ac:dyDescent="0.3">
      <c r="D4464" s="83"/>
    </row>
    <row r="4465" spans="4:4" x14ac:dyDescent="0.3">
      <c r="D4465" s="83"/>
    </row>
    <row r="4466" spans="4:4" x14ac:dyDescent="0.3">
      <c r="D4466" s="83"/>
    </row>
    <row r="4467" spans="4:4" x14ac:dyDescent="0.3">
      <c r="D4467" s="83"/>
    </row>
    <row r="4468" spans="4:4" x14ac:dyDescent="0.3">
      <c r="D4468" s="83"/>
    </row>
    <row r="4469" spans="4:4" x14ac:dyDescent="0.3">
      <c r="D4469" s="83"/>
    </row>
    <row r="4470" spans="4:4" x14ac:dyDescent="0.3">
      <c r="D4470" s="83"/>
    </row>
    <row r="4471" spans="4:4" x14ac:dyDescent="0.3">
      <c r="D4471" s="83"/>
    </row>
    <row r="4472" spans="4:4" x14ac:dyDescent="0.3">
      <c r="D4472" s="83"/>
    </row>
    <row r="4473" spans="4:4" x14ac:dyDescent="0.3">
      <c r="D4473" s="83"/>
    </row>
    <row r="4474" spans="4:4" x14ac:dyDescent="0.3">
      <c r="D4474" s="83"/>
    </row>
    <row r="4475" spans="4:4" x14ac:dyDescent="0.3">
      <c r="D4475" s="83"/>
    </row>
    <row r="4476" spans="4:4" x14ac:dyDescent="0.3">
      <c r="D4476" s="83"/>
    </row>
    <row r="4477" spans="4:4" x14ac:dyDescent="0.3">
      <c r="D4477" s="83"/>
    </row>
    <row r="4478" spans="4:4" x14ac:dyDescent="0.3">
      <c r="D4478" s="83"/>
    </row>
    <row r="4479" spans="4:4" x14ac:dyDescent="0.3">
      <c r="D4479" s="83"/>
    </row>
    <row r="4480" spans="4:4" x14ac:dyDescent="0.3">
      <c r="D4480" s="83"/>
    </row>
    <row r="4481" spans="4:4" x14ac:dyDescent="0.3">
      <c r="D4481" s="83"/>
    </row>
    <row r="4482" spans="4:4" x14ac:dyDescent="0.3">
      <c r="D4482" s="83"/>
    </row>
    <row r="4483" spans="4:4" x14ac:dyDescent="0.3">
      <c r="D4483" s="83"/>
    </row>
    <row r="4484" spans="4:4" x14ac:dyDescent="0.3">
      <c r="D4484" s="83"/>
    </row>
    <row r="4485" spans="4:4" x14ac:dyDescent="0.3">
      <c r="D4485" s="83"/>
    </row>
    <row r="4486" spans="4:4" x14ac:dyDescent="0.3">
      <c r="D4486" s="83"/>
    </row>
    <row r="4487" spans="4:4" x14ac:dyDescent="0.3">
      <c r="D4487" s="83"/>
    </row>
    <row r="4488" spans="4:4" x14ac:dyDescent="0.3">
      <c r="D4488" s="83"/>
    </row>
    <row r="4489" spans="4:4" x14ac:dyDescent="0.3">
      <c r="D4489" s="83"/>
    </row>
    <row r="4490" spans="4:4" x14ac:dyDescent="0.3">
      <c r="D4490" s="83"/>
    </row>
    <row r="4491" spans="4:4" x14ac:dyDescent="0.3">
      <c r="D4491" s="83"/>
    </row>
    <row r="4492" spans="4:4" x14ac:dyDescent="0.3">
      <c r="D4492" s="83"/>
    </row>
    <row r="4493" spans="4:4" x14ac:dyDescent="0.3">
      <c r="D4493" s="83"/>
    </row>
    <row r="4494" spans="4:4" x14ac:dyDescent="0.3">
      <c r="D4494" s="83"/>
    </row>
    <row r="4495" spans="4:4" x14ac:dyDescent="0.3">
      <c r="D4495" s="83"/>
    </row>
    <row r="4496" spans="4:4" x14ac:dyDescent="0.3">
      <c r="D4496" s="83"/>
    </row>
    <row r="4497" spans="4:4" x14ac:dyDescent="0.3">
      <c r="D4497" s="83"/>
    </row>
    <row r="4498" spans="4:4" x14ac:dyDescent="0.3">
      <c r="D4498" s="83"/>
    </row>
    <row r="4499" spans="4:4" x14ac:dyDescent="0.3">
      <c r="D4499" s="83"/>
    </row>
    <row r="4500" spans="4:4" x14ac:dyDescent="0.3">
      <c r="D4500" s="83"/>
    </row>
    <row r="4501" spans="4:4" x14ac:dyDescent="0.3">
      <c r="D4501" s="83"/>
    </row>
    <row r="4502" spans="4:4" x14ac:dyDescent="0.3">
      <c r="D4502" s="83"/>
    </row>
    <row r="4503" spans="4:4" x14ac:dyDescent="0.3">
      <c r="D4503" s="83"/>
    </row>
    <row r="4504" spans="4:4" x14ac:dyDescent="0.3">
      <c r="D4504" s="83"/>
    </row>
    <row r="4505" spans="4:4" x14ac:dyDescent="0.3">
      <c r="D4505" s="83"/>
    </row>
    <row r="4506" spans="4:4" x14ac:dyDescent="0.3">
      <c r="D4506" s="83"/>
    </row>
    <row r="4507" spans="4:4" x14ac:dyDescent="0.3">
      <c r="D4507" s="83"/>
    </row>
    <row r="4508" spans="4:4" x14ac:dyDescent="0.3">
      <c r="D4508" s="83"/>
    </row>
    <row r="4509" spans="4:4" x14ac:dyDescent="0.3">
      <c r="D4509" s="83"/>
    </row>
    <row r="4510" spans="4:4" x14ac:dyDescent="0.3">
      <c r="D4510" s="83"/>
    </row>
    <row r="4511" spans="4:4" x14ac:dyDescent="0.3">
      <c r="D4511" s="83"/>
    </row>
    <row r="4512" spans="4:4" x14ac:dyDescent="0.3">
      <c r="D4512" s="83"/>
    </row>
    <row r="4513" spans="4:4" x14ac:dyDescent="0.3">
      <c r="D4513" s="83"/>
    </row>
    <row r="4514" spans="4:4" x14ac:dyDescent="0.3">
      <c r="D4514" s="83"/>
    </row>
    <row r="4515" spans="4:4" x14ac:dyDescent="0.3">
      <c r="D4515" s="83"/>
    </row>
    <row r="4516" spans="4:4" x14ac:dyDescent="0.3">
      <c r="D4516" s="83"/>
    </row>
    <row r="4517" spans="4:4" x14ac:dyDescent="0.3">
      <c r="D4517" s="83"/>
    </row>
    <row r="4518" spans="4:4" x14ac:dyDescent="0.3">
      <c r="D4518" s="83"/>
    </row>
    <row r="4519" spans="4:4" x14ac:dyDescent="0.3">
      <c r="D4519" s="83"/>
    </row>
    <row r="4520" spans="4:4" x14ac:dyDescent="0.3">
      <c r="D4520" s="83"/>
    </row>
    <row r="4521" spans="4:4" x14ac:dyDescent="0.3">
      <c r="D4521" s="83"/>
    </row>
    <row r="4522" spans="4:4" x14ac:dyDescent="0.3">
      <c r="D4522" s="83"/>
    </row>
    <row r="4523" spans="4:4" x14ac:dyDescent="0.3">
      <c r="D4523" s="83"/>
    </row>
    <row r="4524" spans="4:4" x14ac:dyDescent="0.3">
      <c r="D4524" s="83"/>
    </row>
    <row r="4525" spans="4:4" x14ac:dyDescent="0.3">
      <c r="D4525" s="83"/>
    </row>
    <row r="4526" spans="4:4" x14ac:dyDescent="0.3">
      <c r="D4526" s="83"/>
    </row>
    <row r="4527" spans="4:4" x14ac:dyDescent="0.3">
      <c r="D4527" s="83"/>
    </row>
    <row r="4528" spans="4:4" x14ac:dyDescent="0.3">
      <c r="D4528" s="83"/>
    </row>
    <row r="4529" spans="4:4" x14ac:dyDescent="0.3">
      <c r="D4529" s="83"/>
    </row>
    <row r="4530" spans="4:4" x14ac:dyDescent="0.3">
      <c r="D4530" s="83"/>
    </row>
    <row r="4531" spans="4:4" x14ac:dyDescent="0.3">
      <c r="D4531" s="83"/>
    </row>
    <row r="4532" spans="4:4" x14ac:dyDescent="0.3">
      <c r="D4532" s="83"/>
    </row>
    <row r="4533" spans="4:4" x14ac:dyDescent="0.3">
      <c r="D4533" s="83"/>
    </row>
    <row r="4534" spans="4:4" x14ac:dyDescent="0.3">
      <c r="D4534" s="83"/>
    </row>
    <row r="4535" spans="4:4" x14ac:dyDescent="0.3">
      <c r="D4535" s="83"/>
    </row>
    <row r="4536" spans="4:4" x14ac:dyDescent="0.3">
      <c r="D4536" s="83"/>
    </row>
    <row r="4537" spans="4:4" x14ac:dyDescent="0.3">
      <c r="D4537" s="83"/>
    </row>
    <row r="4538" spans="4:4" x14ac:dyDescent="0.3">
      <c r="D4538" s="83"/>
    </row>
    <row r="4539" spans="4:4" x14ac:dyDescent="0.3">
      <c r="D4539" s="83"/>
    </row>
    <row r="4540" spans="4:4" x14ac:dyDescent="0.3">
      <c r="D4540" s="83"/>
    </row>
    <row r="4541" spans="4:4" x14ac:dyDescent="0.3">
      <c r="D4541" s="83"/>
    </row>
    <row r="4542" spans="4:4" x14ac:dyDescent="0.3">
      <c r="D4542" s="83"/>
    </row>
    <row r="4543" spans="4:4" x14ac:dyDescent="0.3">
      <c r="D4543" s="83"/>
    </row>
    <row r="4544" spans="4:4" x14ac:dyDescent="0.3">
      <c r="D4544" s="83"/>
    </row>
    <row r="4545" spans="4:4" x14ac:dyDescent="0.3">
      <c r="D4545" s="83"/>
    </row>
    <row r="4546" spans="4:4" x14ac:dyDescent="0.3">
      <c r="D4546" s="83"/>
    </row>
    <row r="4547" spans="4:4" x14ac:dyDescent="0.3">
      <c r="D4547" s="83"/>
    </row>
    <row r="4548" spans="4:4" x14ac:dyDescent="0.3">
      <c r="D4548" s="83"/>
    </row>
    <row r="4549" spans="4:4" x14ac:dyDescent="0.3">
      <c r="D4549" s="83"/>
    </row>
    <row r="4550" spans="4:4" x14ac:dyDescent="0.3">
      <c r="D4550" s="83"/>
    </row>
    <row r="4551" spans="4:4" x14ac:dyDescent="0.3">
      <c r="D4551" s="83"/>
    </row>
    <row r="4552" spans="4:4" x14ac:dyDescent="0.3">
      <c r="D4552" s="83"/>
    </row>
    <row r="4553" spans="4:4" x14ac:dyDescent="0.3">
      <c r="D4553" s="83"/>
    </row>
    <row r="4554" spans="4:4" x14ac:dyDescent="0.3">
      <c r="D4554" s="83"/>
    </row>
    <row r="4555" spans="4:4" x14ac:dyDescent="0.3">
      <c r="D4555" s="83"/>
    </row>
    <row r="4556" spans="4:4" x14ac:dyDescent="0.3">
      <c r="D4556" s="83"/>
    </row>
    <row r="4557" spans="4:4" x14ac:dyDescent="0.3">
      <c r="D4557" s="83"/>
    </row>
    <row r="4558" spans="4:4" x14ac:dyDescent="0.3">
      <c r="D4558" s="83"/>
    </row>
    <row r="4559" spans="4:4" x14ac:dyDescent="0.3">
      <c r="D4559" s="83"/>
    </row>
    <row r="4560" spans="4:4" x14ac:dyDescent="0.3">
      <c r="D4560" s="83"/>
    </row>
    <row r="4561" spans="4:4" x14ac:dyDescent="0.3">
      <c r="D4561" s="83"/>
    </row>
    <row r="4562" spans="4:4" x14ac:dyDescent="0.3">
      <c r="D4562" s="83"/>
    </row>
    <row r="4563" spans="4:4" x14ac:dyDescent="0.3">
      <c r="D4563" s="83"/>
    </row>
    <row r="4564" spans="4:4" x14ac:dyDescent="0.3">
      <c r="D4564" s="83"/>
    </row>
    <row r="4565" spans="4:4" x14ac:dyDescent="0.3">
      <c r="D4565" s="83"/>
    </row>
    <row r="4566" spans="4:4" x14ac:dyDescent="0.3">
      <c r="D4566" s="83"/>
    </row>
    <row r="4567" spans="4:4" x14ac:dyDescent="0.3">
      <c r="D4567" s="83"/>
    </row>
    <row r="4568" spans="4:4" x14ac:dyDescent="0.3">
      <c r="D4568" s="83"/>
    </row>
    <row r="4569" spans="4:4" x14ac:dyDescent="0.3">
      <c r="D4569" s="83"/>
    </row>
    <row r="4570" spans="4:4" x14ac:dyDescent="0.3">
      <c r="D4570" s="83"/>
    </row>
    <row r="4571" spans="4:4" x14ac:dyDescent="0.3">
      <c r="D4571" s="83"/>
    </row>
    <row r="4572" spans="4:4" x14ac:dyDescent="0.3">
      <c r="D4572" s="83"/>
    </row>
    <row r="4573" spans="4:4" x14ac:dyDescent="0.3">
      <c r="D4573" s="83"/>
    </row>
    <row r="4574" spans="4:4" x14ac:dyDescent="0.3">
      <c r="D4574" s="83"/>
    </row>
    <row r="4575" spans="4:4" x14ac:dyDescent="0.3">
      <c r="D4575" s="83"/>
    </row>
    <row r="4576" spans="4:4" x14ac:dyDescent="0.3">
      <c r="D4576" s="83"/>
    </row>
    <row r="4577" spans="4:4" x14ac:dyDescent="0.3">
      <c r="D4577" s="83"/>
    </row>
    <row r="4578" spans="4:4" x14ac:dyDescent="0.3">
      <c r="D4578" s="83"/>
    </row>
    <row r="4579" spans="4:4" x14ac:dyDescent="0.3">
      <c r="D4579" s="83"/>
    </row>
    <row r="4580" spans="4:4" x14ac:dyDescent="0.3">
      <c r="D4580" s="83"/>
    </row>
    <row r="4581" spans="4:4" x14ac:dyDescent="0.3">
      <c r="D4581" s="83"/>
    </row>
    <row r="4582" spans="4:4" x14ac:dyDescent="0.3">
      <c r="D4582" s="83"/>
    </row>
    <row r="4583" spans="4:4" x14ac:dyDescent="0.3">
      <c r="D4583" s="83"/>
    </row>
    <row r="4584" spans="4:4" x14ac:dyDescent="0.3">
      <c r="D4584" s="83"/>
    </row>
    <row r="4585" spans="4:4" x14ac:dyDescent="0.3">
      <c r="D4585" s="83"/>
    </row>
    <row r="4586" spans="4:4" x14ac:dyDescent="0.3">
      <c r="D4586" s="83"/>
    </row>
    <row r="4587" spans="4:4" x14ac:dyDescent="0.3">
      <c r="D4587" s="83"/>
    </row>
    <row r="4588" spans="4:4" x14ac:dyDescent="0.3">
      <c r="D4588" s="83"/>
    </row>
    <row r="4589" spans="4:4" x14ac:dyDescent="0.3">
      <c r="D4589" s="83"/>
    </row>
    <row r="4590" spans="4:4" x14ac:dyDescent="0.3">
      <c r="D4590" s="83"/>
    </row>
    <row r="4591" spans="4:4" x14ac:dyDescent="0.3">
      <c r="D4591" s="83"/>
    </row>
    <row r="4592" spans="4:4" x14ac:dyDescent="0.3">
      <c r="D4592" s="83"/>
    </row>
    <row r="4593" spans="4:4" x14ac:dyDescent="0.3">
      <c r="D4593" s="83"/>
    </row>
    <row r="4594" spans="4:4" x14ac:dyDescent="0.3">
      <c r="D4594" s="83"/>
    </row>
    <row r="4595" spans="4:4" x14ac:dyDescent="0.3">
      <c r="D4595" s="83"/>
    </row>
    <row r="4596" spans="4:4" x14ac:dyDescent="0.3">
      <c r="D4596" s="83"/>
    </row>
    <row r="4597" spans="4:4" x14ac:dyDescent="0.3">
      <c r="D4597" s="83"/>
    </row>
    <row r="4598" spans="4:4" x14ac:dyDescent="0.3">
      <c r="D4598" s="83"/>
    </row>
    <row r="4599" spans="4:4" x14ac:dyDescent="0.3">
      <c r="D4599" s="83"/>
    </row>
    <row r="4600" spans="4:4" x14ac:dyDescent="0.3">
      <c r="D4600" s="83"/>
    </row>
    <row r="4601" spans="4:4" x14ac:dyDescent="0.3">
      <c r="D4601" s="83"/>
    </row>
    <row r="4602" spans="4:4" x14ac:dyDescent="0.3">
      <c r="D4602" s="83"/>
    </row>
    <row r="4603" spans="4:4" x14ac:dyDescent="0.3">
      <c r="D4603" s="83"/>
    </row>
    <row r="4604" spans="4:4" x14ac:dyDescent="0.3">
      <c r="D4604" s="83"/>
    </row>
    <row r="4605" spans="4:4" x14ac:dyDescent="0.3">
      <c r="D4605" s="83"/>
    </row>
    <row r="4606" spans="4:4" x14ac:dyDescent="0.3">
      <c r="D4606" s="83"/>
    </row>
    <row r="4607" spans="4:4" x14ac:dyDescent="0.3">
      <c r="D4607" s="83"/>
    </row>
    <row r="4608" spans="4:4" x14ac:dyDescent="0.3">
      <c r="D4608" s="83"/>
    </row>
    <row r="4609" spans="4:4" x14ac:dyDescent="0.3">
      <c r="D4609" s="83"/>
    </row>
    <row r="4610" spans="4:4" x14ac:dyDescent="0.3">
      <c r="D4610" s="83"/>
    </row>
    <row r="4611" spans="4:4" x14ac:dyDescent="0.3">
      <c r="D4611" s="83"/>
    </row>
    <row r="4612" spans="4:4" x14ac:dyDescent="0.3">
      <c r="D4612" s="83"/>
    </row>
    <row r="4613" spans="4:4" x14ac:dyDescent="0.3">
      <c r="D4613" s="83"/>
    </row>
    <row r="4614" spans="4:4" x14ac:dyDescent="0.3">
      <c r="D4614" s="83"/>
    </row>
    <row r="4615" spans="4:4" x14ac:dyDescent="0.3">
      <c r="D4615" s="83"/>
    </row>
    <row r="4616" spans="4:4" x14ac:dyDescent="0.3">
      <c r="D4616" s="83"/>
    </row>
    <row r="4617" spans="4:4" x14ac:dyDescent="0.3">
      <c r="D4617" s="83"/>
    </row>
    <row r="4618" spans="4:4" x14ac:dyDescent="0.3">
      <c r="D4618" s="83"/>
    </row>
    <row r="4619" spans="4:4" x14ac:dyDescent="0.3">
      <c r="D4619" s="83"/>
    </row>
    <row r="4620" spans="4:4" x14ac:dyDescent="0.3">
      <c r="D4620" s="83"/>
    </row>
    <row r="4621" spans="4:4" x14ac:dyDescent="0.3">
      <c r="D4621" s="83"/>
    </row>
    <row r="4622" spans="4:4" x14ac:dyDescent="0.3">
      <c r="D4622" s="83"/>
    </row>
    <row r="4623" spans="4:4" x14ac:dyDescent="0.3">
      <c r="D4623" s="83"/>
    </row>
    <row r="4624" spans="4:4" x14ac:dyDescent="0.3">
      <c r="D4624" s="83"/>
    </row>
    <row r="4625" spans="4:4" x14ac:dyDescent="0.3">
      <c r="D4625" s="83"/>
    </row>
    <row r="4626" spans="4:4" x14ac:dyDescent="0.3">
      <c r="D4626" s="83"/>
    </row>
    <row r="4627" spans="4:4" x14ac:dyDescent="0.3">
      <c r="D4627" s="83"/>
    </row>
    <row r="4628" spans="4:4" x14ac:dyDescent="0.3">
      <c r="D4628" s="83"/>
    </row>
    <row r="4629" spans="4:4" x14ac:dyDescent="0.3">
      <c r="D4629" s="83"/>
    </row>
    <row r="4630" spans="4:4" x14ac:dyDescent="0.3">
      <c r="D4630" s="83"/>
    </row>
    <row r="4631" spans="4:4" x14ac:dyDescent="0.3">
      <c r="D4631" s="83"/>
    </row>
    <row r="4632" spans="4:4" x14ac:dyDescent="0.3">
      <c r="D4632" s="83"/>
    </row>
    <row r="4633" spans="4:4" x14ac:dyDescent="0.3">
      <c r="D4633" s="83"/>
    </row>
    <row r="4634" spans="4:4" x14ac:dyDescent="0.3">
      <c r="D4634" s="83"/>
    </row>
    <row r="4635" spans="4:4" x14ac:dyDescent="0.3">
      <c r="D4635" s="83"/>
    </row>
    <row r="4636" spans="4:4" x14ac:dyDescent="0.3">
      <c r="D4636" s="83"/>
    </row>
    <row r="4637" spans="4:4" x14ac:dyDescent="0.3">
      <c r="D4637" s="83"/>
    </row>
    <row r="4638" spans="4:4" x14ac:dyDescent="0.3">
      <c r="D4638" s="83"/>
    </row>
    <row r="4639" spans="4:4" x14ac:dyDescent="0.3">
      <c r="D4639" s="83"/>
    </row>
    <row r="4640" spans="4:4" x14ac:dyDescent="0.3">
      <c r="D4640" s="83"/>
    </row>
    <row r="4641" spans="4:4" x14ac:dyDescent="0.3">
      <c r="D4641" s="83"/>
    </row>
    <row r="4642" spans="4:4" x14ac:dyDescent="0.3">
      <c r="D4642" s="83"/>
    </row>
    <row r="4643" spans="4:4" x14ac:dyDescent="0.3">
      <c r="D4643" s="83"/>
    </row>
    <row r="4644" spans="4:4" x14ac:dyDescent="0.3">
      <c r="D4644" s="83"/>
    </row>
    <row r="4645" spans="4:4" x14ac:dyDescent="0.3">
      <c r="D4645" s="83"/>
    </row>
    <row r="4646" spans="4:4" x14ac:dyDescent="0.3">
      <c r="D4646" s="83"/>
    </row>
    <row r="4647" spans="4:4" x14ac:dyDescent="0.3">
      <c r="D4647" s="83"/>
    </row>
    <row r="4648" spans="4:4" x14ac:dyDescent="0.3">
      <c r="D4648" s="83"/>
    </row>
    <row r="4649" spans="4:4" x14ac:dyDescent="0.3">
      <c r="D4649" s="83"/>
    </row>
    <row r="4650" spans="4:4" x14ac:dyDescent="0.3">
      <c r="D4650" s="83"/>
    </row>
    <row r="4651" spans="4:4" x14ac:dyDescent="0.3">
      <c r="D4651" s="83"/>
    </row>
    <row r="4652" spans="4:4" x14ac:dyDescent="0.3">
      <c r="D4652" s="83"/>
    </row>
    <row r="4653" spans="4:4" x14ac:dyDescent="0.3">
      <c r="D4653" s="83"/>
    </row>
    <row r="4654" spans="4:4" x14ac:dyDescent="0.3">
      <c r="D4654" s="83"/>
    </row>
    <row r="4655" spans="4:4" x14ac:dyDescent="0.3">
      <c r="D4655" s="83"/>
    </row>
    <row r="4656" spans="4:4" x14ac:dyDescent="0.3">
      <c r="D4656" s="83"/>
    </row>
    <row r="4657" spans="4:4" x14ac:dyDescent="0.3">
      <c r="D4657" s="83"/>
    </row>
    <row r="4658" spans="4:4" x14ac:dyDescent="0.3">
      <c r="D4658" s="83"/>
    </row>
    <row r="4659" spans="4:4" x14ac:dyDescent="0.3">
      <c r="D4659" s="83"/>
    </row>
    <row r="4660" spans="4:4" x14ac:dyDescent="0.3">
      <c r="D4660" s="83"/>
    </row>
    <row r="4661" spans="4:4" x14ac:dyDescent="0.3">
      <c r="D4661" s="83"/>
    </row>
    <row r="4662" spans="4:4" x14ac:dyDescent="0.3">
      <c r="D4662" s="83"/>
    </row>
    <row r="4663" spans="4:4" x14ac:dyDescent="0.3">
      <c r="D4663" s="83"/>
    </row>
    <row r="4664" spans="4:4" x14ac:dyDescent="0.3">
      <c r="D4664" s="83"/>
    </row>
    <row r="4665" spans="4:4" x14ac:dyDescent="0.3">
      <c r="D4665" s="83"/>
    </row>
    <row r="4666" spans="4:4" x14ac:dyDescent="0.3">
      <c r="D4666" s="83"/>
    </row>
    <row r="4667" spans="4:4" x14ac:dyDescent="0.3">
      <c r="D4667" s="83"/>
    </row>
    <row r="4668" spans="4:4" x14ac:dyDescent="0.3">
      <c r="D4668" s="83"/>
    </row>
    <row r="4669" spans="4:4" x14ac:dyDescent="0.3">
      <c r="D4669" s="83"/>
    </row>
    <row r="4670" spans="4:4" x14ac:dyDescent="0.3">
      <c r="D4670" s="83"/>
    </row>
    <row r="4671" spans="4:4" x14ac:dyDescent="0.3">
      <c r="D4671" s="83"/>
    </row>
    <row r="4672" spans="4:4" x14ac:dyDescent="0.3">
      <c r="D4672" s="83"/>
    </row>
    <row r="4673" spans="4:4" x14ac:dyDescent="0.3">
      <c r="D4673" s="83"/>
    </row>
    <row r="4674" spans="4:4" x14ac:dyDescent="0.3">
      <c r="D4674" s="83"/>
    </row>
    <row r="4675" spans="4:4" x14ac:dyDescent="0.3">
      <c r="D4675" s="83"/>
    </row>
    <row r="4676" spans="4:4" x14ac:dyDescent="0.3">
      <c r="D4676" s="83"/>
    </row>
    <row r="4677" spans="4:4" x14ac:dyDescent="0.3">
      <c r="D4677" s="83"/>
    </row>
    <row r="4678" spans="4:4" x14ac:dyDescent="0.3">
      <c r="D4678" s="83"/>
    </row>
    <row r="4679" spans="4:4" x14ac:dyDescent="0.3">
      <c r="D4679" s="83"/>
    </row>
    <row r="4680" spans="4:4" x14ac:dyDescent="0.3">
      <c r="D4680" s="83"/>
    </row>
    <row r="4681" spans="4:4" x14ac:dyDescent="0.3">
      <c r="D4681" s="83"/>
    </row>
    <row r="4682" spans="4:4" x14ac:dyDescent="0.3">
      <c r="D4682" s="83"/>
    </row>
    <row r="4683" spans="4:4" x14ac:dyDescent="0.3">
      <c r="D4683" s="83"/>
    </row>
    <row r="4684" spans="4:4" x14ac:dyDescent="0.3">
      <c r="D4684" s="83"/>
    </row>
    <row r="4685" spans="4:4" x14ac:dyDescent="0.3">
      <c r="D4685" s="83"/>
    </row>
    <row r="4686" spans="4:4" x14ac:dyDescent="0.3">
      <c r="D4686" s="83"/>
    </row>
    <row r="4687" spans="4:4" x14ac:dyDescent="0.3">
      <c r="D4687" s="83"/>
    </row>
    <row r="4688" spans="4:4" x14ac:dyDescent="0.3">
      <c r="D4688" s="83"/>
    </row>
    <row r="4689" spans="4:4" x14ac:dyDescent="0.3">
      <c r="D4689" s="83"/>
    </row>
    <row r="4690" spans="4:4" x14ac:dyDescent="0.3">
      <c r="D4690" s="83"/>
    </row>
    <row r="4691" spans="4:4" x14ac:dyDescent="0.3">
      <c r="D4691" s="83"/>
    </row>
    <row r="4692" spans="4:4" x14ac:dyDescent="0.3">
      <c r="D4692" s="83"/>
    </row>
    <row r="4693" spans="4:4" x14ac:dyDescent="0.3">
      <c r="D4693" s="83"/>
    </row>
    <row r="4694" spans="4:4" x14ac:dyDescent="0.3">
      <c r="D4694" s="83"/>
    </row>
    <row r="4695" spans="4:4" x14ac:dyDescent="0.3">
      <c r="D4695" s="83"/>
    </row>
    <row r="4696" spans="4:4" x14ac:dyDescent="0.3">
      <c r="D4696" s="83"/>
    </row>
    <row r="4697" spans="4:4" x14ac:dyDescent="0.3">
      <c r="D4697" s="83"/>
    </row>
    <row r="4698" spans="4:4" x14ac:dyDescent="0.3">
      <c r="D4698" s="83"/>
    </row>
    <row r="4699" spans="4:4" x14ac:dyDescent="0.3">
      <c r="D4699" s="83"/>
    </row>
    <row r="4700" spans="4:4" x14ac:dyDescent="0.3">
      <c r="D4700" s="83"/>
    </row>
    <row r="4701" spans="4:4" x14ac:dyDescent="0.3">
      <c r="D4701" s="83"/>
    </row>
    <row r="4702" spans="4:4" x14ac:dyDescent="0.3">
      <c r="D4702" s="83"/>
    </row>
    <row r="4703" spans="4:4" x14ac:dyDescent="0.3">
      <c r="D4703" s="83"/>
    </row>
    <row r="4704" spans="4:4" x14ac:dyDescent="0.3">
      <c r="D4704" s="83"/>
    </row>
    <row r="4705" spans="4:4" x14ac:dyDescent="0.3">
      <c r="D4705" s="83"/>
    </row>
    <row r="4706" spans="4:4" x14ac:dyDescent="0.3">
      <c r="D4706" s="83"/>
    </row>
    <row r="4707" spans="4:4" x14ac:dyDescent="0.3">
      <c r="D4707" s="83"/>
    </row>
    <row r="4708" spans="4:4" x14ac:dyDescent="0.3">
      <c r="D4708" s="83"/>
    </row>
    <row r="4709" spans="4:4" x14ac:dyDescent="0.3">
      <c r="D4709" s="83"/>
    </row>
    <row r="4710" spans="4:4" x14ac:dyDescent="0.3">
      <c r="D4710" s="83"/>
    </row>
    <row r="4711" spans="4:4" x14ac:dyDescent="0.3">
      <c r="D4711" s="83"/>
    </row>
    <row r="4712" spans="4:4" x14ac:dyDescent="0.3">
      <c r="D4712" s="83"/>
    </row>
    <row r="4713" spans="4:4" x14ac:dyDescent="0.3">
      <c r="D4713" s="83"/>
    </row>
    <row r="4714" spans="4:4" x14ac:dyDescent="0.3">
      <c r="D4714" s="83"/>
    </row>
    <row r="4715" spans="4:4" x14ac:dyDescent="0.3">
      <c r="D4715" s="83"/>
    </row>
    <row r="4716" spans="4:4" x14ac:dyDescent="0.3">
      <c r="D4716" s="83"/>
    </row>
    <row r="4717" spans="4:4" x14ac:dyDescent="0.3">
      <c r="D4717" s="83"/>
    </row>
    <row r="4718" spans="4:4" x14ac:dyDescent="0.3">
      <c r="D4718" s="83"/>
    </row>
    <row r="4719" spans="4:4" x14ac:dyDescent="0.3">
      <c r="D4719" s="83"/>
    </row>
    <row r="4720" spans="4:4" x14ac:dyDescent="0.3">
      <c r="D4720" s="83"/>
    </row>
    <row r="4721" spans="4:4" x14ac:dyDescent="0.3">
      <c r="D4721" s="83"/>
    </row>
    <row r="4722" spans="4:4" x14ac:dyDescent="0.3">
      <c r="D4722" s="83"/>
    </row>
    <row r="4723" spans="4:4" x14ac:dyDescent="0.3">
      <c r="D4723" s="83"/>
    </row>
    <row r="4724" spans="4:4" x14ac:dyDescent="0.3">
      <c r="D4724" s="83"/>
    </row>
    <row r="4725" spans="4:4" x14ac:dyDescent="0.3">
      <c r="D4725" s="83"/>
    </row>
    <row r="4726" spans="4:4" x14ac:dyDescent="0.3">
      <c r="D4726" s="83"/>
    </row>
    <row r="4727" spans="4:4" x14ac:dyDescent="0.3">
      <c r="D4727" s="83"/>
    </row>
    <row r="4728" spans="4:4" x14ac:dyDescent="0.3">
      <c r="D4728" s="83"/>
    </row>
    <row r="4729" spans="4:4" x14ac:dyDescent="0.3">
      <c r="D4729" s="83"/>
    </row>
    <row r="4730" spans="4:4" x14ac:dyDescent="0.3">
      <c r="D4730" s="83"/>
    </row>
    <row r="4731" spans="4:4" x14ac:dyDescent="0.3">
      <c r="D4731" s="83"/>
    </row>
    <row r="4732" spans="4:4" x14ac:dyDescent="0.3">
      <c r="D4732" s="83"/>
    </row>
    <row r="4733" spans="4:4" x14ac:dyDescent="0.3">
      <c r="D4733" s="83"/>
    </row>
    <row r="4734" spans="4:4" x14ac:dyDescent="0.3">
      <c r="D4734" s="83"/>
    </row>
    <row r="4735" spans="4:4" x14ac:dyDescent="0.3">
      <c r="D4735" s="83"/>
    </row>
    <row r="4736" spans="4:4" x14ac:dyDescent="0.3">
      <c r="D4736" s="83"/>
    </row>
    <row r="4737" spans="4:4" x14ac:dyDescent="0.3">
      <c r="D4737" s="83"/>
    </row>
    <row r="4738" spans="4:4" x14ac:dyDescent="0.3">
      <c r="D4738" s="83"/>
    </row>
    <row r="4739" spans="4:4" x14ac:dyDescent="0.3">
      <c r="D4739" s="83"/>
    </row>
    <row r="4740" spans="4:4" x14ac:dyDescent="0.3">
      <c r="D4740" s="83"/>
    </row>
    <row r="4741" spans="4:4" x14ac:dyDescent="0.3">
      <c r="D4741" s="83"/>
    </row>
    <row r="4742" spans="4:4" x14ac:dyDescent="0.3">
      <c r="D4742" s="83"/>
    </row>
    <row r="4743" spans="4:4" x14ac:dyDescent="0.3">
      <c r="D4743" s="83"/>
    </row>
    <row r="4744" spans="4:4" x14ac:dyDescent="0.3">
      <c r="D4744" s="83"/>
    </row>
    <row r="4745" spans="4:4" x14ac:dyDescent="0.3">
      <c r="D4745" s="83"/>
    </row>
    <row r="4746" spans="4:4" x14ac:dyDescent="0.3">
      <c r="D4746" s="83"/>
    </row>
    <row r="4747" spans="4:4" x14ac:dyDescent="0.3">
      <c r="D4747" s="83"/>
    </row>
    <row r="4748" spans="4:4" x14ac:dyDescent="0.3">
      <c r="D4748" s="83"/>
    </row>
    <row r="4749" spans="4:4" x14ac:dyDescent="0.3">
      <c r="D4749" s="83"/>
    </row>
    <row r="4750" spans="4:4" x14ac:dyDescent="0.3">
      <c r="D4750" s="83"/>
    </row>
    <row r="4751" spans="4:4" x14ac:dyDescent="0.3">
      <c r="D4751" s="83"/>
    </row>
    <row r="4752" spans="4:4" x14ac:dyDescent="0.3">
      <c r="D4752" s="83"/>
    </row>
    <row r="4753" spans="4:4" x14ac:dyDescent="0.3">
      <c r="D4753" s="83"/>
    </row>
    <row r="4754" spans="4:4" x14ac:dyDescent="0.3">
      <c r="D4754" s="83"/>
    </row>
    <row r="4755" spans="4:4" x14ac:dyDescent="0.3">
      <c r="D4755" s="83"/>
    </row>
    <row r="4756" spans="4:4" x14ac:dyDescent="0.3">
      <c r="D4756" s="83"/>
    </row>
    <row r="4757" spans="4:4" x14ac:dyDescent="0.3">
      <c r="D4757" s="83"/>
    </row>
    <row r="4758" spans="4:4" x14ac:dyDescent="0.3">
      <c r="D4758" s="83"/>
    </row>
    <row r="4759" spans="4:4" x14ac:dyDescent="0.3">
      <c r="D4759" s="83"/>
    </row>
    <row r="4760" spans="4:4" x14ac:dyDescent="0.3">
      <c r="D4760" s="83"/>
    </row>
    <row r="4761" spans="4:4" x14ac:dyDescent="0.3">
      <c r="D4761" s="83"/>
    </row>
    <row r="4762" spans="4:4" x14ac:dyDescent="0.3">
      <c r="D4762" s="83"/>
    </row>
    <row r="4763" spans="4:4" x14ac:dyDescent="0.3">
      <c r="D4763" s="83"/>
    </row>
    <row r="4764" spans="4:4" x14ac:dyDescent="0.3">
      <c r="D4764" s="83"/>
    </row>
    <row r="4765" spans="4:4" x14ac:dyDescent="0.3">
      <c r="D4765" s="83"/>
    </row>
    <row r="4766" spans="4:4" x14ac:dyDescent="0.3">
      <c r="D4766" s="83"/>
    </row>
    <row r="4767" spans="4:4" x14ac:dyDescent="0.3">
      <c r="D4767" s="83"/>
    </row>
    <row r="4768" spans="4:4" x14ac:dyDescent="0.3">
      <c r="D4768" s="83"/>
    </row>
    <row r="4769" spans="4:4" x14ac:dyDescent="0.3">
      <c r="D4769" s="83"/>
    </row>
    <row r="4770" spans="4:4" x14ac:dyDescent="0.3">
      <c r="D4770" s="83"/>
    </row>
    <row r="4771" spans="4:4" x14ac:dyDescent="0.3">
      <c r="D4771" s="83"/>
    </row>
    <row r="4772" spans="4:4" x14ac:dyDescent="0.3">
      <c r="D4772" s="83"/>
    </row>
    <row r="4773" spans="4:4" x14ac:dyDescent="0.3">
      <c r="D4773" s="83"/>
    </row>
    <row r="4774" spans="4:4" x14ac:dyDescent="0.3">
      <c r="D4774" s="83"/>
    </row>
    <row r="4775" spans="4:4" x14ac:dyDescent="0.3">
      <c r="D4775" s="83"/>
    </row>
    <row r="4776" spans="4:4" x14ac:dyDescent="0.3">
      <c r="D4776" s="83"/>
    </row>
    <row r="4777" spans="4:4" x14ac:dyDescent="0.3">
      <c r="D4777" s="83"/>
    </row>
    <row r="4778" spans="4:4" x14ac:dyDescent="0.3">
      <c r="D4778" s="83"/>
    </row>
    <row r="4779" spans="4:4" x14ac:dyDescent="0.3">
      <c r="D4779" s="83"/>
    </row>
    <row r="4780" spans="4:4" x14ac:dyDescent="0.3">
      <c r="D4780" s="83"/>
    </row>
    <row r="4781" spans="4:4" x14ac:dyDescent="0.3">
      <c r="D4781" s="83"/>
    </row>
    <row r="4782" spans="4:4" x14ac:dyDescent="0.3">
      <c r="D4782" s="83"/>
    </row>
    <row r="4783" spans="4:4" x14ac:dyDescent="0.3">
      <c r="D4783" s="83"/>
    </row>
    <row r="4784" spans="4:4" x14ac:dyDescent="0.3">
      <c r="D4784" s="83"/>
    </row>
    <row r="4785" spans="4:4" x14ac:dyDescent="0.3">
      <c r="D4785" s="83"/>
    </row>
    <row r="4786" spans="4:4" x14ac:dyDescent="0.3">
      <c r="D4786" s="83"/>
    </row>
    <row r="4787" spans="4:4" x14ac:dyDescent="0.3">
      <c r="D4787" s="83"/>
    </row>
    <row r="4788" spans="4:4" x14ac:dyDescent="0.3">
      <c r="D4788" s="83"/>
    </row>
    <row r="4789" spans="4:4" x14ac:dyDescent="0.3">
      <c r="D4789" s="83"/>
    </row>
    <row r="4790" spans="4:4" x14ac:dyDescent="0.3">
      <c r="D4790" s="83"/>
    </row>
    <row r="4791" spans="4:4" x14ac:dyDescent="0.3">
      <c r="D4791" s="83"/>
    </row>
    <row r="4792" spans="4:4" x14ac:dyDescent="0.3">
      <c r="D4792" s="83"/>
    </row>
    <row r="4793" spans="4:4" x14ac:dyDescent="0.3">
      <c r="D4793" s="83"/>
    </row>
    <row r="4794" spans="4:4" x14ac:dyDescent="0.3">
      <c r="D4794" s="83"/>
    </row>
    <row r="4795" spans="4:4" x14ac:dyDescent="0.3">
      <c r="D4795" s="83"/>
    </row>
    <row r="4796" spans="4:4" x14ac:dyDescent="0.3">
      <c r="D4796" s="83"/>
    </row>
    <row r="4797" spans="4:4" x14ac:dyDescent="0.3">
      <c r="D4797" s="83"/>
    </row>
    <row r="4798" spans="4:4" x14ac:dyDescent="0.3">
      <c r="D4798" s="83"/>
    </row>
    <row r="4799" spans="4:4" x14ac:dyDescent="0.3">
      <c r="D4799" s="83"/>
    </row>
    <row r="4800" spans="4:4" x14ac:dyDescent="0.3">
      <c r="D4800" s="83"/>
    </row>
    <row r="4801" spans="4:4" x14ac:dyDescent="0.3">
      <c r="D4801" s="83"/>
    </row>
    <row r="4802" spans="4:4" x14ac:dyDescent="0.3">
      <c r="D4802" s="83"/>
    </row>
    <row r="4803" spans="4:4" x14ac:dyDescent="0.3">
      <c r="D4803" s="83"/>
    </row>
    <row r="4804" spans="4:4" x14ac:dyDescent="0.3">
      <c r="D4804" s="83"/>
    </row>
    <row r="4805" spans="4:4" x14ac:dyDescent="0.3">
      <c r="D4805" s="83"/>
    </row>
    <row r="4806" spans="4:4" x14ac:dyDescent="0.3">
      <c r="D4806" s="83"/>
    </row>
    <row r="4807" spans="4:4" x14ac:dyDescent="0.3">
      <c r="D4807" s="83"/>
    </row>
    <row r="4808" spans="4:4" x14ac:dyDescent="0.3">
      <c r="D4808" s="83"/>
    </row>
    <row r="4809" spans="4:4" x14ac:dyDescent="0.3">
      <c r="D4809" s="83"/>
    </row>
    <row r="4810" spans="4:4" x14ac:dyDescent="0.3">
      <c r="D4810" s="83"/>
    </row>
    <row r="4811" spans="4:4" x14ac:dyDescent="0.3">
      <c r="D4811" s="83"/>
    </row>
    <row r="4812" spans="4:4" x14ac:dyDescent="0.3">
      <c r="D4812" s="83"/>
    </row>
    <row r="4813" spans="4:4" x14ac:dyDescent="0.3">
      <c r="D4813" s="83"/>
    </row>
    <row r="4814" spans="4:4" x14ac:dyDescent="0.3">
      <c r="D4814" s="83"/>
    </row>
    <row r="4815" spans="4:4" x14ac:dyDescent="0.3">
      <c r="D4815" s="83"/>
    </row>
    <row r="4816" spans="4:4" x14ac:dyDescent="0.3">
      <c r="D4816" s="83"/>
    </row>
    <row r="4817" spans="4:4" x14ac:dyDescent="0.3">
      <c r="D4817" s="83"/>
    </row>
    <row r="4818" spans="4:4" x14ac:dyDescent="0.3">
      <c r="D4818" s="83"/>
    </row>
    <row r="4819" spans="4:4" x14ac:dyDescent="0.3">
      <c r="D4819" s="83"/>
    </row>
    <row r="4820" spans="4:4" x14ac:dyDescent="0.3">
      <c r="D4820" s="83"/>
    </row>
    <row r="4821" spans="4:4" x14ac:dyDescent="0.3">
      <c r="D4821" s="83"/>
    </row>
    <row r="4822" spans="4:4" x14ac:dyDescent="0.3">
      <c r="D4822" s="83"/>
    </row>
    <row r="4823" spans="4:4" x14ac:dyDescent="0.3">
      <c r="D4823" s="83"/>
    </row>
    <row r="4824" spans="4:4" x14ac:dyDescent="0.3">
      <c r="D4824" s="83"/>
    </row>
    <row r="4825" spans="4:4" x14ac:dyDescent="0.3">
      <c r="D4825" s="83"/>
    </row>
    <row r="4826" spans="4:4" x14ac:dyDescent="0.3">
      <c r="D4826" s="83"/>
    </row>
    <row r="4827" spans="4:4" x14ac:dyDescent="0.3">
      <c r="D4827" s="83"/>
    </row>
    <row r="4828" spans="4:4" x14ac:dyDescent="0.3">
      <c r="D4828" s="83"/>
    </row>
    <row r="4829" spans="4:4" x14ac:dyDescent="0.3">
      <c r="D4829" s="83"/>
    </row>
    <row r="4830" spans="4:4" x14ac:dyDescent="0.3">
      <c r="D4830" s="83"/>
    </row>
    <row r="4831" spans="4:4" x14ac:dyDescent="0.3">
      <c r="D4831" s="83"/>
    </row>
    <row r="4832" spans="4:4" x14ac:dyDescent="0.3">
      <c r="D4832" s="83"/>
    </row>
    <row r="4833" spans="4:4" x14ac:dyDescent="0.3">
      <c r="D4833" s="83"/>
    </row>
    <row r="4834" spans="4:4" x14ac:dyDescent="0.3">
      <c r="D4834" s="83"/>
    </row>
    <row r="4835" spans="4:4" x14ac:dyDescent="0.3">
      <c r="D4835" s="83"/>
    </row>
    <row r="4836" spans="4:4" x14ac:dyDescent="0.3">
      <c r="D4836" s="83"/>
    </row>
    <row r="4837" spans="4:4" x14ac:dyDescent="0.3">
      <c r="D4837" s="83"/>
    </row>
    <row r="4838" spans="4:4" x14ac:dyDescent="0.3">
      <c r="D4838" s="83"/>
    </row>
    <row r="4839" spans="4:4" x14ac:dyDescent="0.3">
      <c r="D4839" s="83"/>
    </row>
    <row r="4840" spans="4:4" x14ac:dyDescent="0.3">
      <c r="D4840" s="83"/>
    </row>
    <row r="4841" spans="4:4" x14ac:dyDescent="0.3">
      <c r="D4841" s="83"/>
    </row>
    <row r="4842" spans="4:4" x14ac:dyDescent="0.3">
      <c r="D4842" s="83"/>
    </row>
    <row r="4843" spans="4:4" x14ac:dyDescent="0.3">
      <c r="D4843" s="83"/>
    </row>
    <row r="4844" spans="4:4" x14ac:dyDescent="0.3">
      <c r="D4844" s="83"/>
    </row>
    <row r="4845" spans="4:4" x14ac:dyDescent="0.3">
      <c r="D4845" s="83"/>
    </row>
    <row r="4846" spans="4:4" x14ac:dyDescent="0.3">
      <c r="D4846" s="83"/>
    </row>
    <row r="4847" spans="4:4" x14ac:dyDescent="0.3">
      <c r="D4847" s="83"/>
    </row>
    <row r="4848" spans="4:4" x14ac:dyDescent="0.3">
      <c r="D4848" s="83"/>
    </row>
    <row r="4849" spans="4:4" x14ac:dyDescent="0.3">
      <c r="D4849" s="83"/>
    </row>
    <row r="4850" spans="4:4" x14ac:dyDescent="0.3">
      <c r="D4850" s="83"/>
    </row>
    <row r="4851" spans="4:4" x14ac:dyDescent="0.3">
      <c r="D4851" s="83"/>
    </row>
    <row r="4852" spans="4:4" x14ac:dyDescent="0.3">
      <c r="D4852" s="83"/>
    </row>
    <row r="4853" spans="4:4" x14ac:dyDescent="0.3">
      <c r="D4853" s="83"/>
    </row>
    <row r="4854" spans="4:4" x14ac:dyDescent="0.3">
      <c r="D4854" s="83"/>
    </row>
    <row r="4855" spans="4:4" x14ac:dyDescent="0.3">
      <c r="D4855" s="83"/>
    </row>
    <row r="4856" spans="4:4" x14ac:dyDescent="0.3">
      <c r="D4856" s="83"/>
    </row>
    <row r="4857" spans="4:4" x14ac:dyDescent="0.3">
      <c r="D4857" s="83"/>
    </row>
    <row r="4858" spans="4:4" x14ac:dyDescent="0.3">
      <c r="D4858" s="83"/>
    </row>
    <row r="4859" spans="4:4" x14ac:dyDescent="0.3">
      <c r="D4859" s="83"/>
    </row>
    <row r="4860" spans="4:4" x14ac:dyDescent="0.3">
      <c r="D4860" s="83"/>
    </row>
    <row r="4861" spans="4:4" x14ac:dyDescent="0.3">
      <c r="D4861" s="83"/>
    </row>
    <row r="4862" spans="4:4" x14ac:dyDescent="0.3">
      <c r="D4862" s="83"/>
    </row>
    <row r="4863" spans="4:4" x14ac:dyDescent="0.3">
      <c r="D4863" s="83"/>
    </row>
    <row r="4864" spans="4:4" x14ac:dyDescent="0.3">
      <c r="D4864" s="83"/>
    </row>
    <row r="4865" spans="4:4" x14ac:dyDescent="0.3">
      <c r="D4865" s="83"/>
    </row>
    <row r="4866" spans="4:4" x14ac:dyDescent="0.3">
      <c r="D4866" s="83"/>
    </row>
    <row r="4867" spans="4:4" x14ac:dyDescent="0.3">
      <c r="D4867" s="83"/>
    </row>
    <row r="4868" spans="4:4" x14ac:dyDescent="0.3">
      <c r="D4868" s="83"/>
    </row>
    <row r="4869" spans="4:4" x14ac:dyDescent="0.3">
      <c r="D4869" s="83"/>
    </row>
    <row r="4870" spans="4:4" x14ac:dyDescent="0.3">
      <c r="D4870" s="83"/>
    </row>
    <row r="4871" spans="4:4" x14ac:dyDescent="0.3">
      <c r="D4871" s="83"/>
    </row>
    <row r="4872" spans="4:4" x14ac:dyDescent="0.3">
      <c r="D4872" s="83"/>
    </row>
    <row r="4873" spans="4:4" x14ac:dyDescent="0.3">
      <c r="D4873" s="83"/>
    </row>
    <row r="4874" spans="4:4" x14ac:dyDescent="0.3">
      <c r="D4874" s="83"/>
    </row>
    <row r="4875" spans="4:4" x14ac:dyDescent="0.3">
      <c r="D4875" s="83"/>
    </row>
    <row r="4876" spans="4:4" x14ac:dyDescent="0.3">
      <c r="D4876" s="83"/>
    </row>
    <row r="4877" spans="4:4" x14ac:dyDescent="0.3">
      <c r="D4877" s="83"/>
    </row>
    <row r="4878" spans="4:4" x14ac:dyDescent="0.3">
      <c r="D4878" s="83"/>
    </row>
    <row r="4879" spans="4:4" x14ac:dyDescent="0.3">
      <c r="D4879" s="83"/>
    </row>
    <row r="4880" spans="4:4" x14ac:dyDescent="0.3">
      <c r="D4880" s="83"/>
    </row>
    <row r="4881" spans="4:4" x14ac:dyDescent="0.3">
      <c r="D4881" s="83"/>
    </row>
    <row r="4882" spans="4:4" x14ac:dyDescent="0.3">
      <c r="D4882" s="83"/>
    </row>
    <row r="4883" spans="4:4" x14ac:dyDescent="0.3">
      <c r="D4883" s="83"/>
    </row>
    <row r="4884" spans="4:4" x14ac:dyDescent="0.3">
      <c r="D4884" s="83"/>
    </row>
    <row r="4885" spans="4:4" x14ac:dyDescent="0.3">
      <c r="D4885" s="83"/>
    </row>
    <row r="4886" spans="4:4" x14ac:dyDescent="0.3">
      <c r="D4886" s="83"/>
    </row>
    <row r="4887" spans="4:4" x14ac:dyDescent="0.3">
      <c r="D4887" s="83"/>
    </row>
    <row r="4888" spans="4:4" x14ac:dyDescent="0.3">
      <c r="D4888" s="83"/>
    </row>
    <row r="4889" spans="4:4" x14ac:dyDescent="0.3">
      <c r="D4889" s="83"/>
    </row>
    <row r="4890" spans="4:4" x14ac:dyDescent="0.3">
      <c r="D4890" s="83"/>
    </row>
    <row r="4891" spans="4:4" x14ac:dyDescent="0.3">
      <c r="D4891" s="83"/>
    </row>
    <row r="4892" spans="4:4" x14ac:dyDescent="0.3">
      <c r="D4892" s="83"/>
    </row>
    <row r="4893" spans="4:4" x14ac:dyDescent="0.3">
      <c r="D4893" s="83"/>
    </row>
    <row r="4894" spans="4:4" x14ac:dyDescent="0.3">
      <c r="D4894" s="83"/>
    </row>
    <row r="4895" spans="4:4" x14ac:dyDescent="0.3">
      <c r="D4895" s="83"/>
    </row>
    <row r="4896" spans="4:4" x14ac:dyDescent="0.3">
      <c r="D4896" s="83"/>
    </row>
    <row r="4897" spans="4:4" x14ac:dyDescent="0.3">
      <c r="D4897" s="83"/>
    </row>
    <row r="4898" spans="4:4" x14ac:dyDescent="0.3">
      <c r="D4898" s="83"/>
    </row>
    <row r="4899" spans="4:4" x14ac:dyDescent="0.3">
      <c r="D4899" s="83"/>
    </row>
    <row r="4900" spans="4:4" x14ac:dyDescent="0.3">
      <c r="D4900" s="83"/>
    </row>
    <row r="4901" spans="4:4" x14ac:dyDescent="0.3">
      <c r="D4901" s="83"/>
    </row>
    <row r="4902" spans="4:4" x14ac:dyDescent="0.3">
      <c r="D4902" s="83"/>
    </row>
    <row r="4903" spans="4:4" x14ac:dyDescent="0.3">
      <c r="D4903" s="83"/>
    </row>
    <row r="4904" spans="4:4" x14ac:dyDescent="0.3">
      <c r="D4904" s="83"/>
    </row>
    <row r="4905" spans="4:4" x14ac:dyDescent="0.3">
      <c r="D4905" s="83"/>
    </row>
    <row r="4906" spans="4:4" x14ac:dyDescent="0.3">
      <c r="D4906" s="83"/>
    </row>
    <row r="4907" spans="4:4" x14ac:dyDescent="0.3">
      <c r="D4907" s="83"/>
    </row>
    <row r="4908" spans="4:4" x14ac:dyDescent="0.3">
      <c r="D4908" s="83"/>
    </row>
    <row r="4909" spans="4:4" x14ac:dyDescent="0.3">
      <c r="D4909" s="83"/>
    </row>
    <row r="4910" spans="4:4" x14ac:dyDescent="0.3">
      <c r="D4910" s="83"/>
    </row>
    <row r="4911" spans="4:4" x14ac:dyDescent="0.3">
      <c r="D4911" s="83"/>
    </row>
    <row r="4912" spans="4:4" x14ac:dyDescent="0.3">
      <c r="D4912" s="83"/>
    </row>
    <row r="4913" spans="4:4" x14ac:dyDescent="0.3">
      <c r="D4913" s="83"/>
    </row>
    <row r="4914" spans="4:4" x14ac:dyDescent="0.3">
      <c r="D4914" s="83"/>
    </row>
    <row r="4915" spans="4:4" x14ac:dyDescent="0.3">
      <c r="D4915" s="83"/>
    </row>
    <row r="4916" spans="4:4" x14ac:dyDescent="0.3">
      <c r="D4916" s="83"/>
    </row>
    <row r="4917" spans="4:4" x14ac:dyDescent="0.3">
      <c r="D4917" s="83"/>
    </row>
    <row r="4918" spans="4:4" x14ac:dyDescent="0.3">
      <c r="D4918" s="83"/>
    </row>
    <row r="4919" spans="4:4" x14ac:dyDescent="0.3">
      <c r="D4919" s="83"/>
    </row>
    <row r="4920" spans="4:4" x14ac:dyDescent="0.3">
      <c r="D4920" s="83"/>
    </row>
    <row r="4921" spans="4:4" x14ac:dyDescent="0.3">
      <c r="D4921" s="83"/>
    </row>
    <row r="4922" spans="4:4" x14ac:dyDescent="0.3">
      <c r="D4922" s="83"/>
    </row>
    <row r="4923" spans="4:4" x14ac:dyDescent="0.3">
      <c r="D4923" s="83"/>
    </row>
    <row r="4924" spans="4:4" x14ac:dyDescent="0.3">
      <c r="D4924" s="83"/>
    </row>
    <row r="4925" spans="4:4" x14ac:dyDescent="0.3">
      <c r="D4925" s="83"/>
    </row>
    <row r="4926" spans="4:4" x14ac:dyDescent="0.3">
      <c r="D4926" s="83"/>
    </row>
    <row r="4927" spans="4:4" x14ac:dyDescent="0.3">
      <c r="D4927" s="83"/>
    </row>
    <row r="4928" spans="4:4" x14ac:dyDescent="0.3">
      <c r="D4928" s="83"/>
    </row>
    <row r="4929" spans="4:4" x14ac:dyDescent="0.3">
      <c r="D4929" s="83"/>
    </row>
    <row r="4930" spans="4:4" x14ac:dyDescent="0.3">
      <c r="D4930" s="83"/>
    </row>
    <row r="4931" spans="4:4" x14ac:dyDescent="0.3">
      <c r="D4931" s="83"/>
    </row>
    <row r="4932" spans="4:4" x14ac:dyDescent="0.3">
      <c r="D4932" s="83"/>
    </row>
    <row r="4933" spans="4:4" x14ac:dyDescent="0.3">
      <c r="D4933" s="83"/>
    </row>
    <row r="4934" spans="4:4" x14ac:dyDescent="0.3">
      <c r="D4934" s="83"/>
    </row>
    <row r="4935" spans="4:4" x14ac:dyDescent="0.3">
      <c r="D4935" s="83"/>
    </row>
    <row r="4936" spans="4:4" x14ac:dyDescent="0.3">
      <c r="D4936" s="83"/>
    </row>
    <row r="4937" spans="4:4" x14ac:dyDescent="0.3">
      <c r="D4937" s="83"/>
    </row>
    <row r="4938" spans="4:4" x14ac:dyDescent="0.3">
      <c r="D4938" s="83"/>
    </row>
    <row r="4939" spans="4:4" x14ac:dyDescent="0.3">
      <c r="D4939" s="83"/>
    </row>
    <row r="4940" spans="4:4" x14ac:dyDescent="0.3">
      <c r="D4940" s="83"/>
    </row>
    <row r="4941" spans="4:4" x14ac:dyDescent="0.3">
      <c r="D4941" s="83"/>
    </row>
    <row r="4942" spans="4:4" x14ac:dyDescent="0.3">
      <c r="D4942" s="83"/>
    </row>
    <row r="4943" spans="4:4" x14ac:dyDescent="0.3">
      <c r="D4943" s="83"/>
    </row>
    <row r="4944" spans="4:4" x14ac:dyDescent="0.3">
      <c r="D4944" s="83"/>
    </row>
    <row r="4945" spans="4:4" x14ac:dyDescent="0.3">
      <c r="D4945" s="83"/>
    </row>
    <row r="4946" spans="4:4" x14ac:dyDescent="0.3">
      <c r="D4946" s="83"/>
    </row>
    <row r="4947" spans="4:4" x14ac:dyDescent="0.3">
      <c r="D4947" s="83"/>
    </row>
    <row r="4948" spans="4:4" x14ac:dyDescent="0.3">
      <c r="D4948" s="83"/>
    </row>
    <row r="4949" spans="4:4" x14ac:dyDescent="0.3">
      <c r="D4949" s="83"/>
    </row>
    <row r="4950" spans="4:4" x14ac:dyDescent="0.3">
      <c r="D4950" s="83"/>
    </row>
    <row r="4951" spans="4:4" x14ac:dyDescent="0.3">
      <c r="D4951" s="83"/>
    </row>
    <row r="4952" spans="4:4" x14ac:dyDescent="0.3">
      <c r="D4952" s="83"/>
    </row>
    <row r="4953" spans="4:4" x14ac:dyDescent="0.3">
      <c r="D4953" s="83"/>
    </row>
    <row r="4954" spans="4:4" x14ac:dyDescent="0.3">
      <c r="D4954" s="83"/>
    </row>
    <row r="4955" spans="4:4" x14ac:dyDescent="0.3">
      <c r="D4955" s="83"/>
    </row>
    <row r="4956" spans="4:4" x14ac:dyDescent="0.3">
      <c r="D4956" s="83"/>
    </row>
    <row r="4957" spans="4:4" x14ac:dyDescent="0.3">
      <c r="D4957" s="83"/>
    </row>
    <row r="4958" spans="4:4" x14ac:dyDescent="0.3">
      <c r="D4958" s="83"/>
    </row>
    <row r="4959" spans="4:4" x14ac:dyDescent="0.3">
      <c r="D4959" s="83"/>
    </row>
    <row r="4960" spans="4:4" x14ac:dyDescent="0.3">
      <c r="D4960" s="83"/>
    </row>
    <row r="4961" spans="4:4" x14ac:dyDescent="0.3">
      <c r="D4961" s="83"/>
    </row>
    <row r="4962" spans="4:4" x14ac:dyDescent="0.3">
      <c r="D4962" s="83"/>
    </row>
    <row r="4963" spans="4:4" x14ac:dyDescent="0.3">
      <c r="D4963" s="83"/>
    </row>
    <row r="4964" spans="4:4" x14ac:dyDescent="0.3">
      <c r="D4964" s="83"/>
    </row>
    <row r="4965" spans="4:4" x14ac:dyDescent="0.3">
      <c r="D4965" s="83"/>
    </row>
    <row r="4966" spans="4:4" x14ac:dyDescent="0.3">
      <c r="D4966" s="83"/>
    </row>
    <row r="4967" spans="4:4" x14ac:dyDescent="0.3">
      <c r="D4967" s="83"/>
    </row>
    <row r="4968" spans="4:4" x14ac:dyDescent="0.3">
      <c r="D4968" s="83"/>
    </row>
    <row r="4969" spans="4:4" x14ac:dyDescent="0.3">
      <c r="D4969" s="83"/>
    </row>
    <row r="4970" spans="4:4" x14ac:dyDescent="0.3">
      <c r="D4970" s="83"/>
    </row>
    <row r="4971" spans="4:4" x14ac:dyDescent="0.3">
      <c r="D4971" s="83"/>
    </row>
    <row r="4972" spans="4:4" x14ac:dyDescent="0.3">
      <c r="D4972" s="83"/>
    </row>
    <row r="4973" spans="4:4" x14ac:dyDescent="0.3">
      <c r="D4973" s="83"/>
    </row>
    <row r="4974" spans="4:4" x14ac:dyDescent="0.3">
      <c r="D4974" s="83"/>
    </row>
    <row r="4975" spans="4:4" x14ac:dyDescent="0.3">
      <c r="D4975" s="83"/>
    </row>
    <row r="4976" spans="4:4" x14ac:dyDescent="0.3">
      <c r="D4976" s="83"/>
    </row>
    <row r="4977" spans="4:4" x14ac:dyDescent="0.3">
      <c r="D4977" s="83"/>
    </row>
    <row r="4978" spans="4:4" x14ac:dyDescent="0.3">
      <c r="D4978" s="83"/>
    </row>
    <row r="4979" spans="4:4" x14ac:dyDescent="0.3">
      <c r="D4979" s="83"/>
    </row>
    <row r="4980" spans="4:4" x14ac:dyDescent="0.3">
      <c r="D4980" s="83"/>
    </row>
    <row r="4981" spans="4:4" x14ac:dyDescent="0.3">
      <c r="D4981" s="83"/>
    </row>
    <row r="4982" spans="4:4" x14ac:dyDescent="0.3">
      <c r="D4982" s="83"/>
    </row>
    <row r="4983" spans="4:4" x14ac:dyDescent="0.3">
      <c r="D4983" s="83"/>
    </row>
    <row r="4984" spans="4:4" x14ac:dyDescent="0.3">
      <c r="D4984" s="83"/>
    </row>
    <row r="4985" spans="4:4" x14ac:dyDescent="0.3">
      <c r="D4985" s="83"/>
    </row>
    <row r="4986" spans="4:4" x14ac:dyDescent="0.3">
      <c r="D4986" s="83"/>
    </row>
    <row r="4987" spans="4:4" x14ac:dyDescent="0.3">
      <c r="D4987" s="83"/>
    </row>
    <row r="4988" spans="4:4" x14ac:dyDescent="0.3">
      <c r="D4988" s="83"/>
    </row>
    <row r="4989" spans="4:4" x14ac:dyDescent="0.3">
      <c r="D4989" s="83"/>
    </row>
    <row r="4990" spans="4:4" x14ac:dyDescent="0.3">
      <c r="D4990" s="83"/>
    </row>
    <row r="4991" spans="4:4" x14ac:dyDescent="0.3">
      <c r="D4991" s="83"/>
    </row>
    <row r="4992" spans="4:4" x14ac:dyDescent="0.3">
      <c r="D4992" s="83"/>
    </row>
    <row r="4993" spans="4:4" x14ac:dyDescent="0.3">
      <c r="D4993" s="83"/>
    </row>
    <row r="4994" spans="4:4" x14ac:dyDescent="0.3">
      <c r="D4994" s="83"/>
    </row>
    <row r="4995" spans="4:4" x14ac:dyDescent="0.3">
      <c r="D4995" s="83"/>
    </row>
    <row r="4996" spans="4:4" x14ac:dyDescent="0.3">
      <c r="D4996" s="83"/>
    </row>
    <row r="4997" spans="4:4" x14ac:dyDescent="0.3">
      <c r="D4997" s="83"/>
    </row>
    <row r="4998" spans="4:4" x14ac:dyDescent="0.3">
      <c r="D4998" s="83"/>
    </row>
    <row r="4999" spans="4:4" x14ac:dyDescent="0.3">
      <c r="D4999" s="83"/>
    </row>
    <row r="5000" spans="4:4" x14ac:dyDescent="0.3">
      <c r="D5000" s="83"/>
    </row>
  </sheetData>
  <sheetProtection algorithmName="SHA-512" hashValue="AjgG2fe0NLUp1A3FKVr2/6LIW8QD4tksmlkO/7B2NGJYqkRCj0iyoj4DSFJQbgl/AILNHMo3ZkPDaQXoYtBfIg==" saltValue="J0QJ7jR0jC79DxMgOhjW1g==" spinCount="100000" sheet="1" objects="1" scenarios="1"/>
  <protectedRanges>
    <protectedRange sqref="F9:F267" name="Modra"/>
  </protectedRanges>
  <mergeCells count="4">
    <mergeCell ref="A1:G1"/>
    <mergeCell ref="C2:G2"/>
    <mergeCell ref="C3:G3"/>
    <mergeCell ref="C4:G4"/>
  </mergeCells>
  <pageMargins left="0.59027779999999996" right="0.1965278" top="0.78749999999999998" bottom="0.78749999999999998" header="0.3" footer="0.3"/>
  <pageSetup paperSize="9" scale="95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  <pageSetUpPr fitToPage="1"/>
  </sheetPr>
  <dimension ref="A1:BG5000"/>
  <sheetViews>
    <sheetView zoomScale="50" zoomScaleNormal="50" workbookViewId="0">
      <pane ySplit="7" topLeftCell="A20" activePane="bottomLeft" state="frozen"/>
      <selection pane="bottomLeft" activeCell="AS29" sqref="AS29"/>
    </sheetView>
  </sheetViews>
  <sheetFormatPr defaultColWidth="8.83203125" defaultRowHeight="13.5" outlineLevelRow="1" x14ac:dyDescent="0.3"/>
  <cols>
    <col min="1" max="1" width="3.5" customWidth="1"/>
    <col min="2" max="2" width="12.83203125" style="138" customWidth="1"/>
    <col min="3" max="3" width="63.33203125" style="138" customWidth="1"/>
    <col min="4" max="4" width="4.83203125" customWidth="1"/>
    <col min="5" max="5" width="10.83203125" customWidth="1"/>
    <col min="6" max="6" width="9.83203125" customWidth="1"/>
    <col min="7" max="7" width="12.83203125" customWidth="1"/>
    <col min="8" max="17" width="0" hidden="1" customWidth="1"/>
    <col min="18" max="18" width="6.83203125" customWidth="1"/>
    <col min="19" max="19" width="8.5" customWidth="1"/>
    <col min="20" max="23" width="0" hidden="1" customWidth="1"/>
    <col min="28" max="28" width="0" hidden="1" customWidth="1"/>
    <col min="30" max="40" width="0" hidden="1" customWidth="1"/>
    <col min="52" max="52" width="98.83203125" customWidth="1"/>
  </cols>
  <sheetData>
    <row r="1" spans="1:59" ht="15.75" customHeight="1" x14ac:dyDescent="0.3">
      <c r="A1" s="307" t="s">
        <v>121</v>
      </c>
      <c r="B1" s="307"/>
      <c r="C1" s="307"/>
      <c r="D1" s="307"/>
      <c r="E1" s="307"/>
      <c r="F1" s="307"/>
      <c r="G1" s="307"/>
      <c r="AF1" t="s">
        <v>122</v>
      </c>
    </row>
    <row r="2" spans="1:59" ht="25.15" customHeight="1" x14ac:dyDescent="0.3">
      <c r="A2" s="139" t="s">
        <v>118</v>
      </c>
      <c r="B2" s="134" t="s">
        <v>5</v>
      </c>
      <c r="C2" s="308" t="s">
        <v>6</v>
      </c>
      <c r="D2" s="309"/>
      <c r="E2" s="309"/>
      <c r="F2" s="309"/>
      <c r="G2" s="310"/>
      <c r="AF2" t="s">
        <v>123</v>
      </c>
    </row>
    <row r="3" spans="1:59" ht="25.15" customHeight="1" x14ac:dyDescent="0.3">
      <c r="A3" s="139" t="s">
        <v>119</v>
      </c>
      <c r="B3" s="134" t="s">
        <v>55</v>
      </c>
      <c r="C3" s="308"/>
      <c r="D3" s="309"/>
      <c r="E3" s="309"/>
      <c r="F3" s="309"/>
      <c r="G3" s="310"/>
      <c r="AB3" s="138" t="s">
        <v>123</v>
      </c>
      <c r="AF3" t="s">
        <v>124</v>
      </c>
    </row>
    <row r="4" spans="1:59" ht="25.15" customHeight="1" x14ac:dyDescent="0.3">
      <c r="A4" s="140" t="s">
        <v>120</v>
      </c>
      <c r="B4" s="141" t="s">
        <v>60</v>
      </c>
      <c r="C4" s="311" t="s">
        <v>61</v>
      </c>
      <c r="D4" s="312"/>
      <c r="E4" s="312"/>
      <c r="F4" s="312"/>
      <c r="G4" s="313"/>
      <c r="AF4" t="s">
        <v>125</v>
      </c>
    </row>
    <row r="5" spans="1:59" x14ac:dyDescent="0.3">
      <c r="D5" s="83"/>
    </row>
    <row r="6" spans="1:59" ht="40.5" x14ac:dyDescent="0.3">
      <c r="A6" s="142" t="s">
        <v>126</v>
      </c>
      <c r="B6" s="143" t="s">
        <v>127</v>
      </c>
      <c r="C6" s="143" t="s">
        <v>128</v>
      </c>
      <c r="D6" s="144" t="s">
        <v>129</v>
      </c>
      <c r="E6" s="142" t="s">
        <v>130</v>
      </c>
      <c r="F6" s="145" t="s">
        <v>131</v>
      </c>
      <c r="G6" s="142" t="s">
        <v>25</v>
      </c>
      <c r="H6" s="146" t="s">
        <v>132</v>
      </c>
      <c r="I6" s="146" t="s">
        <v>133</v>
      </c>
      <c r="J6" s="146" t="s">
        <v>134</v>
      </c>
      <c r="K6" s="146" t="s">
        <v>135</v>
      </c>
      <c r="L6" s="146" t="s">
        <v>136</v>
      </c>
      <c r="M6" s="146" t="s">
        <v>137</v>
      </c>
      <c r="N6" s="146" t="s">
        <v>138</v>
      </c>
      <c r="O6" s="146" t="s">
        <v>139</v>
      </c>
      <c r="P6" s="146" t="s">
        <v>140</v>
      </c>
      <c r="Q6" s="146" t="s">
        <v>141</v>
      </c>
      <c r="R6" s="146" t="s">
        <v>142</v>
      </c>
      <c r="S6" s="146" t="s">
        <v>143</v>
      </c>
      <c r="T6" s="146" t="s">
        <v>144</v>
      </c>
      <c r="U6" s="146" t="s">
        <v>145</v>
      </c>
      <c r="V6" s="146" t="s">
        <v>146</v>
      </c>
      <c r="W6" s="146" t="s">
        <v>147</v>
      </c>
    </row>
    <row r="7" spans="1:59" hidden="1" x14ac:dyDescent="0.3">
      <c r="A7" s="131"/>
      <c r="B7" s="135"/>
      <c r="C7" s="135"/>
      <c r="D7" s="137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</row>
    <row r="8" spans="1:59" x14ac:dyDescent="0.3">
      <c r="A8" s="149" t="s">
        <v>148</v>
      </c>
      <c r="B8" s="150" t="s">
        <v>71</v>
      </c>
      <c r="C8" s="151" t="s">
        <v>72</v>
      </c>
      <c r="D8" s="152"/>
      <c r="E8" s="153"/>
      <c r="F8" s="154"/>
      <c r="G8" s="154">
        <f>SUMIF(AF9:AF25,"&lt;&gt;NOR",G9:G25)</f>
        <v>7087.5499999999993</v>
      </c>
      <c r="H8" s="154"/>
      <c r="I8" s="154">
        <f>SUM(I9:I25)</f>
        <v>0</v>
      </c>
      <c r="J8" s="154"/>
      <c r="K8" s="154">
        <f>SUM(K9:K25)</f>
        <v>10218.23</v>
      </c>
      <c r="L8" s="154"/>
      <c r="M8" s="154">
        <f>SUM(M9:M25)</f>
        <v>8575.9354999999996</v>
      </c>
      <c r="N8" s="154"/>
      <c r="O8" s="154">
        <f>SUM(O9:O25)</f>
        <v>0</v>
      </c>
      <c r="P8" s="154"/>
      <c r="Q8" s="154">
        <f>SUM(Q9:Q25)</f>
        <v>0</v>
      </c>
      <c r="R8" s="154"/>
      <c r="S8" s="155"/>
      <c r="T8" s="156"/>
      <c r="U8" s="156">
        <f>SUM(U9:U25)</f>
        <v>7.42</v>
      </c>
      <c r="V8" s="156"/>
      <c r="W8" s="156"/>
      <c r="AF8" t="s">
        <v>149</v>
      </c>
    </row>
    <row r="9" spans="1:59" ht="22.5" outlineLevel="1" x14ac:dyDescent="0.3">
      <c r="A9" s="157">
        <v>1</v>
      </c>
      <c r="B9" s="158" t="s">
        <v>238</v>
      </c>
      <c r="C9" s="159" t="s">
        <v>537</v>
      </c>
      <c r="D9" s="160" t="s">
        <v>152</v>
      </c>
      <c r="E9" s="161">
        <v>11.2896</v>
      </c>
      <c r="F9" s="162">
        <v>228</v>
      </c>
      <c r="G9" s="163">
        <f>ROUND(E9*F9,2)</f>
        <v>2574.0300000000002</v>
      </c>
      <c r="H9" s="162">
        <v>0</v>
      </c>
      <c r="I9" s="163">
        <f>ROUND(E9*H9,2)</f>
        <v>0</v>
      </c>
      <c r="J9" s="162">
        <v>480.5</v>
      </c>
      <c r="K9" s="163">
        <f>ROUND(E9*J9,2)</f>
        <v>5424.65</v>
      </c>
      <c r="L9" s="163">
        <v>21</v>
      </c>
      <c r="M9" s="163">
        <f>G9*(1+L9/100)</f>
        <v>3114.5763000000002</v>
      </c>
      <c r="N9" s="163">
        <v>0</v>
      </c>
      <c r="O9" s="163">
        <f>ROUND(E9*N9,2)</f>
        <v>0</v>
      </c>
      <c r="P9" s="163">
        <v>0</v>
      </c>
      <c r="Q9" s="163">
        <f>ROUND(E9*P9,2)</f>
        <v>0</v>
      </c>
      <c r="R9" s="163" t="s">
        <v>153</v>
      </c>
      <c r="S9" s="164" t="s">
        <v>154</v>
      </c>
      <c r="T9" s="165">
        <v>0.36499999999999999</v>
      </c>
      <c r="U9" s="165">
        <f>ROUND(E9*T9,2)</f>
        <v>4.12</v>
      </c>
      <c r="V9" s="165"/>
      <c r="W9" s="165" t="s">
        <v>155</v>
      </c>
      <c r="X9" s="166"/>
      <c r="Y9" s="166"/>
      <c r="Z9" s="166"/>
      <c r="AA9" s="166"/>
      <c r="AB9" s="166"/>
      <c r="AC9" s="166"/>
      <c r="AD9" s="166"/>
      <c r="AE9" s="166"/>
      <c r="AF9" s="166" t="s">
        <v>156</v>
      </c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</row>
    <row r="10" spans="1:59" ht="33.75" outlineLevel="1" x14ac:dyDescent="0.3">
      <c r="A10" s="167"/>
      <c r="B10" s="168"/>
      <c r="C10" s="169" t="s">
        <v>240</v>
      </c>
      <c r="D10" s="169"/>
      <c r="E10" s="169"/>
      <c r="F10" s="169"/>
      <c r="G10" s="169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6"/>
      <c r="Y10" s="166"/>
      <c r="Z10" s="166"/>
      <c r="AA10" s="166"/>
      <c r="AB10" s="166"/>
      <c r="AC10" s="166"/>
      <c r="AD10" s="166"/>
      <c r="AE10" s="166"/>
      <c r="AF10" s="166" t="s">
        <v>158</v>
      </c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73" t="str">
        <f>C10</f>
        <v>zapažených i nezapažených s urovnáním dna do předepsaného profilu a spádu, s přehozením výkopku na přilehlém terénu na vzdálenost do 3 m od podélné osy rýhy nebo s naložením výkopku na dopravní prostředek.</v>
      </c>
      <c r="BA10" s="166"/>
      <c r="BB10" s="166"/>
      <c r="BC10" s="166"/>
      <c r="BD10" s="166"/>
      <c r="BE10" s="166"/>
      <c r="BF10" s="166"/>
      <c r="BG10" s="166"/>
    </row>
    <row r="11" spans="1:59" outlineLevel="1" x14ac:dyDescent="0.3">
      <c r="A11" s="167"/>
      <c r="B11" s="168"/>
      <c r="C11" s="170" t="s">
        <v>538</v>
      </c>
      <c r="D11" s="171"/>
      <c r="E11" s="172">
        <v>11.2896</v>
      </c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6"/>
      <c r="Y11" s="166"/>
      <c r="Z11" s="166"/>
      <c r="AA11" s="166"/>
      <c r="AB11" s="166"/>
      <c r="AC11" s="166"/>
      <c r="AD11" s="166"/>
      <c r="AE11" s="166"/>
      <c r="AF11" s="166" t="s">
        <v>160</v>
      </c>
      <c r="AG11" s="166">
        <v>0</v>
      </c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</row>
    <row r="12" spans="1:59" ht="22.5" outlineLevel="1" x14ac:dyDescent="0.3">
      <c r="A12" s="157">
        <v>2</v>
      </c>
      <c r="B12" s="158" t="s">
        <v>243</v>
      </c>
      <c r="C12" s="159" t="s">
        <v>539</v>
      </c>
      <c r="D12" s="160" t="s">
        <v>152</v>
      </c>
      <c r="E12" s="161">
        <v>5.6448</v>
      </c>
      <c r="F12" s="162">
        <v>28.5</v>
      </c>
      <c r="G12" s="163">
        <f>ROUND(E12*F12,2)</f>
        <v>160.88</v>
      </c>
      <c r="H12" s="162">
        <v>0</v>
      </c>
      <c r="I12" s="163">
        <f>ROUND(E12*H12,2)</f>
        <v>0</v>
      </c>
      <c r="J12" s="162">
        <v>164.5</v>
      </c>
      <c r="K12" s="163">
        <f>ROUND(E12*J12,2)</f>
        <v>928.57</v>
      </c>
      <c r="L12" s="163">
        <v>21</v>
      </c>
      <c r="M12" s="163">
        <f>G12*(1+L12/100)</f>
        <v>194.66479999999999</v>
      </c>
      <c r="N12" s="163">
        <v>0</v>
      </c>
      <c r="O12" s="163">
        <f>ROUND(E12*N12,2)</f>
        <v>0</v>
      </c>
      <c r="P12" s="163">
        <v>0</v>
      </c>
      <c r="Q12" s="163">
        <f>ROUND(E12*P12,2)</f>
        <v>0</v>
      </c>
      <c r="R12" s="163" t="s">
        <v>153</v>
      </c>
      <c r="S12" s="164" t="s">
        <v>154</v>
      </c>
      <c r="T12" s="165">
        <v>0.38979999999999998</v>
      </c>
      <c r="U12" s="165">
        <f>ROUND(E12*T12,2)</f>
        <v>2.2000000000000002</v>
      </c>
      <c r="V12" s="165"/>
      <c r="W12" s="165" t="s">
        <v>155</v>
      </c>
      <c r="X12" s="166"/>
      <c r="Y12" s="166"/>
      <c r="Z12" s="166"/>
      <c r="AA12" s="166"/>
      <c r="AB12" s="166"/>
      <c r="AC12" s="166"/>
      <c r="AD12" s="166"/>
      <c r="AE12" s="166"/>
      <c r="AF12" s="166" t="s">
        <v>156</v>
      </c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</row>
    <row r="13" spans="1:59" ht="33.75" outlineLevel="1" x14ac:dyDescent="0.3">
      <c r="A13" s="167"/>
      <c r="B13" s="168"/>
      <c r="C13" s="169" t="s">
        <v>240</v>
      </c>
      <c r="D13" s="169"/>
      <c r="E13" s="169"/>
      <c r="F13" s="169"/>
      <c r="G13" s="169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6"/>
      <c r="Y13" s="166"/>
      <c r="Z13" s="166"/>
      <c r="AA13" s="166"/>
      <c r="AB13" s="166"/>
      <c r="AC13" s="166"/>
      <c r="AD13" s="166"/>
      <c r="AE13" s="166"/>
      <c r="AF13" s="166" t="s">
        <v>158</v>
      </c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73" t="str">
        <f>C13</f>
        <v>zapažených i nezapažených s urovnáním dna do předepsaného profilu a spádu, s přehozením výkopku na přilehlém terénu na vzdálenost do 3 m od podélné osy rýhy nebo s naložením výkopku na dopravní prostředek.</v>
      </c>
      <c r="BA13" s="166"/>
      <c r="BB13" s="166"/>
      <c r="BC13" s="166"/>
      <c r="BD13" s="166"/>
      <c r="BE13" s="166"/>
      <c r="BF13" s="166"/>
      <c r="BG13" s="166"/>
    </row>
    <row r="14" spans="1:59" outlineLevel="1" x14ac:dyDescent="0.3">
      <c r="A14" s="167"/>
      <c r="B14" s="168"/>
      <c r="C14" s="170" t="s">
        <v>540</v>
      </c>
      <c r="D14" s="171"/>
      <c r="E14" s="172">
        <v>5.6448</v>
      </c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6"/>
      <c r="Y14" s="166"/>
      <c r="Z14" s="166"/>
      <c r="AA14" s="166"/>
      <c r="AB14" s="166"/>
      <c r="AC14" s="166"/>
      <c r="AD14" s="166"/>
      <c r="AE14" s="166"/>
      <c r="AF14" s="166" t="s">
        <v>160</v>
      </c>
      <c r="AG14" s="166">
        <v>0</v>
      </c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</row>
    <row r="15" spans="1:59" ht="22.5" outlineLevel="1" x14ac:dyDescent="0.3">
      <c r="A15" s="157">
        <v>3</v>
      </c>
      <c r="B15" s="158" t="s">
        <v>150</v>
      </c>
      <c r="C15" s="159" t="s">
        <v>151</v>
      </c>
      <c r="D15" s="160" t="s">
        <v>152</v>
      </c>
      <c r="E15" s="161">
        <v>6.51112</v>
      </c>
      <c r="F15" s="162">
        <v>285</v>
      </c>
      <c r="G15" s="163">
        <f>ROUND(E15*F15,2)</f>
        <v>1855.67</v>
      </c>
      <c r="H15" s="162">
        <v>0</v>
      </c>
      <c r="I15" s="163">
        <f>ROUND(E15*H15,2)</f>
        <v>0</v>
      </c>
      <c r="J15" s="162">
        <v>264.5</v>
      </c>
      <c r="K15" s="163">
        <f>ROUND(E15*J15,2)</f>
        <v>1722.19</v>
      </c>
      <c r="L15" s="163">
        <v>21</v>
      </c>
      <c r="M15" s="163">
        <f>G15*(1+L15/100)</f>
        <v>2245.3607000000002</v>
      </c>
      <c r="N15" s="163">
        <v>0</v>
      </c>
      <c r="O15" s="163">
        <f>ROUND(E15*N15,2)</f>
        <v>0</v>
      </c>
      <c r="P15" s="163">
        <v>0</v>
      </c>
      <c r="Q15" s="163">
        <f>ROUND(E15*P15,2)</f>
        <v>0</v>
      </c>
      <c r="R15" s="163" t="s">
        <v>153</v>
      </c>
      <c r="S15" s="164" t="s">
        <v>154</v>
      </c>
      <c r="T15" s="165">
        <v>1.0999999999999999E-2</v>
      </c>
      <c r="U15" s="165">
        <f>ROUND(E15*T15,2)</f>
        <v>7.0000000000000007E-2</v>
      </c>
      <c r="V15" s="165"/>
      <c r="W15" s="165" t="s">
        <v>155</v>
      </c>
      <c r="X15" s="166"/>
      <c r="Y15" s="166"/>
      <c r="Z15" s="166"/>
      <c r="AA15" s="166"/>
      <c r="AB15" s="166"/>
      <c r="AC15" s="166"/>
      <c r="AD15" s="166"/>
      <c r="AE15" s="166"/>
      <c r="AF15" s="166" t="s">
        <v>156</v>
      </c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</row>
    <row r="16" spans="1:59" ht="22.5" outlineLevel="1" x14ac:dyDescent="0.3">
      <c r="A16" s="167"/>
      <c r="B16" s="168"/>
      <c r="C16" s="169" t="s">
        <v>157</v>
      </c>
      <c r="D16" s="169"/>
      <c r="E16" s="169"/>
      <c r="F16" s="169"/>
      <c r="G16" s="169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6"/>
      <c r="Y16" s="166"/>
      <c r="Z16" s="166"/>
      <c r="AA16" s="166"/>
      <c r="AB16" s="166"/>
      <c r="AC16" s="166"/>
      <c r="AD16" s="166"/>
      <c r="AE16" s="166"/>
      <c r="AF16" s="166" t="s">
        <v>158</v>
      </c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</row>
    <row r="17" spans="1:59" outlineLevel="1" x14ac:dyDescent="0.3">
      <c r="A17" s="167"/>
      <c r="B17" s="168"/>
      <c r="C17" s="170" t="s">
        <v>538</v>
      </c>
      <c r="D17" s="171"/>
      <c r="E17" s="172">
        <v>11.2896</v>
      </c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6"/>
      <c r="Y17" s="166"/>
      <c r="Z17" s="166"/>
      <c r="AA17" s="166"/>
      <c r="AB17" s="166"/>
      <c r="AC17" s="166"/>
      <c r="AD17" s="166"/>
      <c r="AE17" s="166"/>
      <c r="AF17" s="166" t="s">
        <v>160</v>
      </c>
      <c r="AG17" s="166">
        <v>0</v>
      </c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</row>
    <row r="18" spans="1:59" outlineLevel="1" x14ac:dyDescent="0.3">
      <c r="A18" s="167"/>
      <c r="B18" s="168"/>
      <c r="C18" s="170" t="s">
        <v>541</v>
      </c>
      <c r="D18" s="171"/>
      <c r="E18" s="172">
        <v>-4.7784800000000001</v>
      </c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6"/>
      <c r="Y18" s="166"/>
      <c r="Z18" s="166"/>
      <c r="AA18" s="166"/>
      <c r="AB18" s="166"/>
      <c r="AC18" s="166"/>
      <c r="AD18" s="166"/>
      <c r="AE18" s="166"/>
      <c r="AF18" s="166" t="s">
        <v>160</v>
      </c>
      <c r="AG18" s="166">
        <v>0</v>
      </c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</row>
    <row r="19" spans="1:59" outlineLevel="1" x14ac:dyDescent="0.3">
      <c r="A19" s="176">
        <v>4</v>
      </c>
      <c r="B19" s="177" t="s">
        <v>256</v>
      </c>
      <c r="C19" s="178" t="s">
        <v>542</v>
      </c>
      <c r="D19" s="179" t="s">
        <v>152</v>
      </c>
      <c r="E19" s="180">
        <v>6.51112</v>
      </c>
      <c r="F19" s="181">
        <v>13.68</v>
      </c>
      <c r="G19" s="182">
        <f>ROUND(E19*F19,2)</f>
        <v>89.07</v>
      </c>
      <c r="H19" s="181">
        <v>0</v>
      </c>
      <c r="I19" s="182">
        <f>ROUND(E19*H19,2)</f>
        <v>0</v>
      </c>
      <c r="J19" s="181">
        <v>16.3</v>
      </c>
      <c r="K19" s="182">
        <f>ROUND(E19*J19,2)</f>
        <v>106.13</v>
      </c>
      <c r="L19" s="182">
        <v>21</v>
      </c>
      <c r="M19" s="182">
        <f>G19*(1+L19/100)</f>
        <v>107.77469999999998</v>
      </c>
      <c r="N19" s="182">
        <v>0</v>
      </c>
      <c r="O19" s="182">
        <f>ROUND(E19*N19,2)</f>
        <v>0</v>
      </c>
      <c r="P19" s="182">
        <v>0</v>
      </c>
      <c r="Q19" s="182">
        <f>ROUND(E19*P19,2)</f>
        <v>0</v>
      </c>
      <c r="R19" s="182" t="s">
        <v>153</v>
      </c>
      <c r="S19" s="183" t="s">
        <v>154</v>
      </c>
      <c r="T19" s="165">
        <v>8.9999999999999993E-3</v>
      </c>
      <c r="U19" s="165">
        <f>ROUND(E19*T19,2)</f>
        <v>0.06</v>
      </c>
      <c r="V19" s="165"/>
      <c r="W19" s="165" t="s">
        <v>155</v>
      </c>
      <c r="X19" s="166"/>
      <c r="Y19" s="166"/>
      <c r="Z19" s="166"/>
      <c r="AA19" s="166"/>
      <c r="AB19" s="166"/>
      <c r="AC19" s="166"/>
      <c r="AD19" s="166"/>
      <c r="AE19" s="166"/>
      <c r="AF19" s="166" t="s">
        <v>156</v>
      </c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</row>
    <row r="20" spans="1:59" outlineLevel="1" x14ac:dyDescent="0.3">
      <c r="A20" s="157">
        <v>5</v>
      </c>
      <c r="B20" s="158" t="s">
        <v>258</v>
      </c>
      <c r="C20" s="159" t="s">
        <v>543</v>
      </c>
      <c r="D20" s="160" t="s">
        <v>152</v>
      </c>
      <c r="E20" s="161">
        <v>4.7784800000000001</v>
      </c>
      <c r="F20" s="162">
        <v>131.1</v>
      </c>
      <c r="G20" s="163">
        <f>ROUND(E20*F20,2)</f>
        <v>626.46</v>
      </c>
      <c r="H20" s="162">
        <v>0</v>
      </c>
      <c r="I20" s="163">
        <f>ROUND(E20*H20,2)</f>
        <v>0</v>
      </c>
      <c r="J20" s="162">
        <v>121</v>
      </c>
      <c r="K20" s="163">
        <f>ROUND(E20*J20,2)</f>
        <v>578.20000000000005</v>
      </c>
      <c r="L20" s="163">
        <v>21</v>
      </c>
      <c r="M20" s="163">
        <f>G20*(1+L20/100)</f>
        <v>758.01660000000004</v>
      </c>
      <c r="N20" s="163">
        <v>0</v>
      </c>
      <c r="O20" s="163">
        <f>ROUND(E20*N20,2)</f>
        <v>0</v>
      </c>
      <c r="P20" s="163">
        <v>0</v>
      </c>
      <c r="Q20" s="163">
        <f>ROUND(E20*P20,2)</f>
        <v>0</v>
      </c>
      <c r="R20" s="163" t="s">
        <v>153</v>
      </c>
      <c r="S20" s="164" t="s">
        <v>154</v>
      </c>
      <c r="T20" s="165">
        <v>0.20200000000000001</v>
      </c>
      <c r="U20" s="165">
        <f>ROUND(E20*T20,2)</f>
        <v>0.97</v>
      </c>
      <c r="V20" s="165"/>
      <c r="W20" s="165" t="s">
        <v>155</v>
      </c>
      <c r="X20" s="166"/>
      <c r="Y20" s="166"/>
      <c r="Z20" s="166"/>
      <c r="AA20" s="166"/>
      <c r="AB20" s="166"/>
      <c r="AC20" s="166"/>
      <c r="AD20" s="166"/>
      <c r="AE20" s="166"/>
      <c r="AF20" s="166" t="s">
        <v>156</v>
      </c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</row>
    <row r="21" spans="1:59" outlineLevel="1" x14ac:dyDescent="0.3">
      <c r="A21" s="167"/>
      <c r="B21" s="168"/>
      <c r="C21" s="169" t="s">
        <v>260</v>
      </c>
      <c r="D21" s="169"/>
      <c r="E21" s="169"/>
      <c r="F21" s="169"/>
      <c r="G21" s="169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6"/>
      <c r="Y21" s="166"/>
      <c r="Z21" s="166"/>
      <c r="AA21" s="166"/>
      <c r="AB21" s="166"/>
      <c r="AC21" s="166"/>
      <c r="AD21" s="166"/>
      <c r="AE21" s="166"/>
      <c r="AF21" s="166" t="s">
        <v>158</v>
      </c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</row>
    <row r="22" spans="1:59" ht="22.5" outlineLevel="1" x14ac:dyDescent="0.3">
      <c r="A22" s="167"/>
      <c r="B22" s="168"/>
      <c r="C22" s="175" t="s">
        <v>261</v>
      </c>
      <c r="D22" s="175"/>
      <c r="E22" s="175"/>
      <c r="F22" s="175"/>
      <c r="G22" s="17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6"/>
      <c r="Y22" s="166"/>
      <c r="Z22" s="166"/>
      <c r="AA22" s="166"/>
      <c r="AB22" s="166"/>
      <c r="AC22" s="166"/>
      <c r="AD22" s="166"/>
      <c r="AE22" s="166"/>
      <c r="AF22" s="166" t="s">
        <v>173</v>
      </c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</row>
    <row r="23" spans="1:59" outlineLevel="1" x14ac:dyDescent="0.3">
      <c r="A23" s="167"/>
      <c r="B23" s="168"/>
      <c r="C23" s="170" t="s">
        <v>544</v>
      </c>
      <c r="D23" s="171"/>
      <c r="E23" s="172">
        <v>4.7784800000000001</v>
      </c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6"/>
      <c r="Y23" s="166"/>
      <c r="Z23" s="166"/>
      <c r="AA23" s="166"/>
      <c r="AB23" s="166"/>
      <c r="AC23" s="166"/>
      <c r="AD23" s="166"/>
      <c r="AE23" s="166"/>
      <c r="AF23" s="166" t="s">
        <v>160</v>
      </c>
      <c r="AG23" s="166">
        <v>0</v>
      </c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</row>
    <row r="24" spans="1:59" outlineLevel="1" x14ac:dyDescent="0.3">
      <c r="A24" s="157">
        <v>6</v>
      </c>
      <c r="B24" s="158" t="s">
        <v>271</v>
      </c>
      <c r="C24" s="159" t="s">
        <v>545</v>
      </c>
      <c r="D24" s="160" t="s">
        <v>273</v>
      </c>
      <c r="E24" s="161">
        <v>10.41779</v>
      </c>
      <c r="F24" s="162">
        <v>171</v>
      </c>
      <c r="G24" s="163">
        <f>ROUND(E24*F24,2)</f>
        <v>1781.44</v>
      </c>
      <c r="H24" s="162">
        <v>0</v>
      </c>
      <c r="I24" s="163">
        <f>ROUND(E24*H24,2)</f>
        <v>0</v>
      </c>
      <c r="J24" s="162">
        <v>140</v>
      </c>
      <c r="K24" s="163">
        <f>ROUND(E24*J24,2)</f>
        <v>1458.49</v>
      </c>
      <c r="L24" s="163">
        <v>21</v>
      </c>
      <c r="M24" s="163">
        <f>G24*(1+L24/100)</f>
        <v>2155.5423999999998</v>
      </c>
      <c r="N24" s="163">
        <v>0</v>
      </c>
      <c r="O24" s="163">
        <f>ROUND(E24*N24,2)</f>
        <v>0</v>
      </c>
      <c r="P24" s="163">
        <v>0</v>
      </c>
      <c r="Q24" s="163">
        <f>ROUND(E24*P24,2)</f>
        <v>0</v>
      </c>
      <c r="R24" s="163" t="s">
        <v>153</v>
      </c>
      <c r="S24" s="164" t="s">
        <v>154</v>
      </c>
      <c r="T24" s="165">
        <v>0</v>
      </c>
      <c r="U24" s="165">
        <f>ROUND(E24*T24,2)</f>
        <v>0</v>
      </c>
      <c r="V24" s="165"/>
      <c r="W24" s="165" t="s">
        <v>155</v>
      </c>
      <c r="X24" s="166"/>
      <c r="Y24" s="166"/>
      <c r="Z24" s="166"/>
      <c r="AA24" s="166"/>
      <c r="AB24" s="166"/>
      <c r="AC24" s="166"/>
      <c r="AD24" s="166"/>
      <c r="AE24" s="166"/>
      <c r="AF24" s="166" t="s">
        <v>156</v>
      </c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</row>
    <row r="25" spans="1:59" outlineLevel="1" x14ac:dyDescent="0.3">
      <c r="A25" s="167"/>
      <c r="B25" s="168"/>
      <c r="C25" s="170" t="s">
        <v>546</v>
      </c>
      <c r="D25" s="171"/>
      <c r="E25" s="172">
        <v>10.41779</v>
      </c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6"/>
      <c r="Y25" s="166"/>
      <c r="Z25" s="166"/>
      <c r="AA25" s="166"/>
      <c r="AB25" s="166"/>
      <c r="AC25" s="166"/>
      <c r="AD25" s="166"/>
      <c r="AE25" s="166"/>
      <c r="AF25" s="166" t="s">
        <v>160</v>
      </c>
      <c r="AG25" s="166">
        <v>0</v>
      </c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</row>
    <row r="26" spans="1:59" x14ac:dyDescent="0.3">
      <c r="A26" s="149" t="s">
        <v>148</v>
      </c>
      <c r="B26" s="150" t="s">
        <v>73</v>
      </c>
      <c r="C26" s="151" t="s">
        <v>74</v>
      </c>
      <c r="D26" s="152"/>
      <c r="E26" s="153"/>
      <c r="F26" s="154"/>
      <c r="G26" s="154">
        <f>SUMIF(AF27:AF29,"&lt;&gt;NOR",G27:G29)</f>
        <v>6952.18</v>
      </c>
      <c r="H26" s="154"/>
      <c r="I26" s="154">
        <f>SUM(I27:I29)</f>
        <v>4531.51</v>
      </c>
      <c r="J26" s="154"/>
      <c r="K26" s="154">
        <f>SUM(K27:K29)</f>
        <v>613.32000000000005</v>
      </c>
      <c r="L26" s="154"/>
      <c r="M26" s="154">
        <f>SUM(M27:M29)</f>
        <v>8412.1378000000004</v>
      </c>
      <c r="N26" s="154"/>
      <c r="O26" s="154">
        <f>SUM(O27:O29)</f>
        <v>5.6</v>
      </c>
      <c r="P26" s="154"/>
      <c r="Q26" s="154">
        <f>SUM(Q27:Q29)</f>
        <v>0</v>
      </c>
      <c r="R26" s="154"/>
      <c r="S26" s="155"/>
      <c r="T26" s="156"/>
      <c r="U26" s="156">
        <f>SUM(U27:U29)</f>
        <v>1.06</v>
      </c>
      <c r="V26" s="156"/>
      <c r="W26" s="156"/>
      <c r="AF26" t="s">
        <v>149</v>
      </c>
    </row>
    <row r="27" spans="1:59" outlineLevel="1" x14ac:dyDescent="0.3">
      <c r="A27" s="157">
        <v>7</v>
      </c>
      <c r="B27" s="158" t="s">
        <v>275</v>
      </c>
      <c r="C27" s="159" t="s">
        <v>547</v>
      </c>
      <c r="D27" s="160" t="s">
        <v>152</v>
      </c>
      <c r="E27" s="161">
        <v>2.2176</v>
      </c>
      <c r="F27" s="162">
        <v>3135</v>
      </c>
      <c r="G27" s="163">
        <f>ROUND(E27*F27,2)</f>
        <v>6952.18</v>
      </c>
      <c r="H27" s="162">
        <v>2043.43</v>
      </c>
      <c r="I27" s="163">
        <f>ROUND(E27*H27,2)</f>
        <v>4531.51</v>
      </c>
      <c r="J27" s="162">
        <v>276.57</v>
      </c>
      <c r="K27" s="163">
        <f>ROUND(E27*J27,2)</f>
        <v>613.32000000000005</v>
      </c>
      <c r="L27" s="163">
        <v>21</v>
      </c>
      <c r="M27" s="163">
        <f>G27*(1+L27/100)</f>
        <v>8412.1378000000004</v>
      </c>
      <c r="N27" s="163">
        <v>2.5249999999999999</v>
      </c>
      <c r="O27" s="163">
        <f>ROUND(E27*N27,2)</f>
        <v>5.6</v>
      </c>
      <c r="P27" s="163">
        <v>0</v>
      </c>
      <c r="Q27" s="163">
        <f>ROUND(E27*P27,2)</f>
        <v>0</v>
      </c>
      <c r="R27" s="163" t="s">
        <v>277</v>
      </c>
      <c r="S27" s="164" t="s">
        <v>154</v>
      </c>
      <c r="T27" s="165">
        <v>0.47699999999999998</v>
      </c>
      <c r="U27" s="165">
        <f>ROUND(E27*T27,2)</f>
        <v>1.06</v>
      </c>
      <c r="V27" s="165"/>
      <c r="W27" s="165" t="s">
        <v>155</v>
      </c>
      <c r="X27" s="166"/>
      <c r="Y27" s="166"/>
      <c r="Z27" s="166"/>
      <c r="AA27" s="166"/>
      <c r="AB27" s="166"/>
      <c r="AC27" s="166"/>
      <c r="AD27" s="166"/>
      <c r="AE27" s="166"/>
      <c r="AF27" s="166" t="s">
        <v>156</v>
      </c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</row>
    <row r="28" spans="1:59" outlineLevel="1" x14ac:dyDescent="0.3">
      <c r="A28" s="167"/>
      <c r="B28" s="168"/>
      <c r="C28" s="169" t="s">
        <v>278</v>
      </c>
      <c r="D28" s="169"/>
      <c r="E28" s="169"/>
      <c r="F28" s="169"/>
      <c r="G28" s="169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6"/>
      <c r="Y28" s="166"/>
      <c r="Z28" s="166"/>
      <c r="AA28" s="166"/>
      <c r="AB28" s="166"/>
      <c r="AC28" s="166"/>
      <c r="AD28" s="166"/>
      <c r="AE28" s="166"/>
      <c r="AF28" s="166" t="s">
        <v>158</v>
      </c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6"/>
      <c r="BB28" s="166"/>
      <c r="BC28" s="166"/>
      <c r="BD28" s="166"/>
      <c r="BE28" s="166"/>
      <c r="BF28" s="166"/>
      <c r="BG28" s="166"/>
    </row>
    <row r="29" spans="1:59" outlineLevel="1" x14ac:dyDescent="0.3">
      <c r="A29" s="167"/>
      <c r="B29" s="168"/>
      <c r="C29" s="170" t="s">
        <v>548</v>
      </c>
      <c r="D29" s="171"/>
      <c r="E29" s="172">
        <v>2.2176</v>
      </c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6"/>
      <c r="Y29" s="166"/>
      <c r="Z29" s="166"/>
      <c r="AA29" s="166"/>
      <c r="AB29" s="166"/>
      <c r="AC29" s="166"/>
      <c r="AD29" s="166"/>
      <c r="AE29" s="166"/>
      <c r="AF29" s="166" t="s">
        <v>160</v>
      </c>
      <c r="AG29" s="166">
        <v>0</v>
      </c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</row>
    <row r="30" spans="1:59" x14ac:dyDescent="0.3">
      <c r="A30" s="149" t="s">
        <v>148</v>
      </c>
      <c r="B30" s="150" t="s">
        <v>75</v>
      </c>
      <c r="C30" s="151" t="s">
        <v>76</v>
      </c>
      <c r="D30" s="152"/>
      <c r="E30" s="153"/>
      <c r="F30" s="154"/>
      <c r="G30" s="154">
        <f>SUMIF(AF31:AF43,"&lt;&gt;NOR",G31:G43)</f>
        <v>107993.73000000001</v>
      </c>
      <c r="H30" s="154"/>
      <c r="I30" s="154">
        <f>SUM(I31:I43)</f>
        <v>52428.229999999996</v>
      </c>
      <c r="J30" s="154"/>
      <c r="K30" s="154">
        <f>SUM(K31:K43)</f>
        <v>34574.089999999997</v>
      </c>
      <c r="L30" s="154"/>
      <c r="M30" s="154">
        <f>SUM(M31:M43)</f>
        <v>130672.41329999999</v>
      </c>
      <c r="N30" s="154"/>
      <c r="O30" s="154">
        <f>SUM(O31:O43)</f>
        <v>20.340000000000003</v>
      </c>
      <c r="P30" s="154"/>
      <c r="Q30" s="154">
        <f>SUM(Q31:Q43)</f>
        <v>0</v>
      </c>
      <c r="R30" s="154"/>
      <c r="S30" s="155"/>
      <c r="T30" s="156"/>
      <c r="U30" s="156">
        <f>SUM(U31:U43)</f>
        <v>69.440000000000012</v>
      </c>
      <c r="V30" s="156"/>
      <c r="W30" s="156"/>
      <c r="AF30" t="s">
        <v>149</v>
      </c>
    </row>
    <row r="31" spans="1:59" ht="22.5" outlineLevel="1" x14ac:dyDescent="0.3">
      <c r="A31" s="157">
        <v>8</v>
      </c>
      <c r="B31" s="158" t="s">
        <v>306</v>
      </c>
      <c r="C31" s="159" t="s">
        <v>549</v>
      </c>
      <c r="D31" s="160" t="s">
        <v>152</v>
      </c>
      <c r="E31" s="161">
        <v>6.5982000000000003</v>
      </c>
      <c r="F31" s="162">
        <v>5130</v>
      </c>
      <c r="G31" s="163">
        <f>ROUND(E31*F31,2)</f>
        <v>33848.769999999997</v>
      </c>
      <c r="H31" s="162">
        <v>2573.59</v>
      </c>
      <c r="I31" s="163">
        <f>ROUND(E31*H31,2)</f>
        <v>16981.060000000001</v>
      </c>
      <c r="J31" s="162">
        <v>586.41</v>
      </c>
      <c r="K31" s="163">
        <f>ROUND(E31*J31,2)</f>
        <v>3869.25</v>
      </c>
      <c r="L31" s="163">
        <v>21</v>
      </c>
      <c r="M31" s="163">
        <f>G31*(1+L31/100)</f>
        <v>40957.011699999995</v>
      </c>
      <c r="N31" s="163">
        <v>2.5301300000000002</v>
      </c>
      <c r="O31" s="163">
        <f>ROUND(E31*N31,2)</f>
        <v>16.690000000000001</v>
      </c>
      <c r="P31" s="163">
        <v>0</v>
      </c>
      <c r="Q31" s="163">
        <f>ROUND(E31*P31,2)</f>
        <v>0</v>
      </c>
      <c r="R31" s="163" t="s">
        <v>277</v>
      </c>
      <c r="S31" s="164" t="s">
        <v>154</v>
      </c>
      <c r="T31" s="165">
        <v>1.212</v>
      </c>
      <c r="U31" s="165">
        <f>ROUND(E31*T31,2)</f>
        <v>8</v>
      </c>
      <c r="V31" s="165"/>
      <c r="W31" s="165" t="s">
        <v>155</v>
      </c>
      <c r="X31" s="166"/>
      <c r="Y31" s="166"/>
      <c r="Z31" s="166"/>
      <c r="AA31" s="166"/>
      <c r="AB31" s="166"/>
      <c r="AC31" s="166"/>
      <c r="AD31" s="166"/>
      <c r="AE31" s="166"/>
      <c r="AF31" s="166" t="s">
        <v>156</v>
      </c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</row>
    <row r="32" spans="1:59" ht="33.75" outlineLevel="1" x14ac:dyDescent="0.3">
      <c r="A32" s="167"/>
      <c r="B32" s="168"/>
      <c r="C32" s="169" t="s">
        <v>308</v>
      </c>
      <c r="D32" s="169"/>
      <c r="E32" s="169"/>
      <c r="F32" s="169"/>
      <c r="G32" s="169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6"/>
      <c r="Y32" s="166"/>
      <c r="Z32" s="166"/>
      <c r="AA32" s="166"/>
      <c r="AB32" s="166"/>
      <c r="AC32" s="166"/>
      <c r="AD32" s="166"/>
      <c r="AE32" s="166"/>
      <c r="AF32" s="166" t="s">
        <v>158</v>
      </c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73" t="str">
        <f>C32</f>
        <v>nosných, výplňových, obkladových, půdních, štítových, poprsních apod. (bez výztuže), s pomocným lešením o výšce podlahy do 1900 mm a pro zatížení 1,5 kPa,</v>
      </c>
      <c r="BA32" s="166"/>
      <c r="BB32" s="166"/>
      <c r="BC32" s="166"/>
      <c r="BD32" s="166"/>
      <c r="BE32" s="166"/>
      <c r="BF32" s="166"/>
      <c r="BG32" s="166"/>
    </row>
    <row r="33" spans="1:59" outlineLevel="1" x14ac:dyDescent="0.3">
      <c r="A33" s="167"/>
      <c r="B33" s="168"/>
      <c r="C33" s="170" t="s">
        <v>550</v>
      </c>
      <c r="D33" s="171"/>
      <c r="E33" s="172">
        <v>6.5982000000000003</v>
      </c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6"/>
      <c r="Y33" s="166"/>
      <c r="Z33" s="166"/>
      <c r="AA33" s="166"/>
      <c r="AB33" s="166"/>
      <c r="AC33" s="166"/>
      <c r="AD33" s="166"/>
      <c r="AE33" s="166"/>
      <c r="AF33" s="166" t="s">
        <v>160</v>
      </c>
      <c r="AG33" s="166">
        <v>0</v>
      </c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</row>
    <row r="34" spans="1:59" ht="22.5" outlineLevel="1" x14ac:dyDescent="0.3">
      <c r="A34" s="157">
        <v>9</v>
      </c>
      <c r="B34" s="158" t="s">
        <v>312</v>
      </c>
      <c r="C34" s="159" t="s">
        <v>551</v>
      </c>
      <c r="D34" s="160" t="s">
        <v>165</v>
      </c>
      <c r="E34" s="161">
        <v>45.744</v>
      </c>
      <c r="F34" s="162">
        <v>741</v>
      </c>
      <c r="G34" s="163">
        <f>ROUND(E34*F34,2)</f>
        <v>33896.300000000003</v>
      </c>
      <c r="H34" s="162">
        <v>272.33</v>
      </c>
      <c r="I34" s="163">
        <f>ROUND(E34*H34,2)</f>
        <v>12457.46</v>
      </c>
      <c r="J34" s="162">
        <v>287.67</v>
      </c>
      <c r="K34" s="163">
        <f>ROUND(E34*J34,2)</f>
        <v>13159.18</v>
      </c>
      <c r="L34" s="163">
        <v>21</v>
      </c>
      <c r="M34" s="163">
        <f>G34*(1+L34/100)</f>
        <v>41014.523000000001</v>
      </c>
      <c r="N34" s="163">
        <v>6.0310000000000002E-2</v>
      </c>
      <c r="O34" s="163">
        <f>ROUND(E34*N34,2)</f>
        <v>2.76</v>
      </c>
      <c r="P34" s="163">
        <v>0</v>
      </c>
      <c r="Q34" s="163">
        <f>ROUND(E34*P34,2)</f>
        <v>0</v>
      </c>
      <c r="R34" s="163" t="s">
        <v>277</v>
      </c>
      <c r="S34" s="164" t="s">
        <v>314</v>
      </c>
      <c r="T34" s="165">
        <v>0.65</v>
      </c>
      <c r="U34" s="165">
        <f>ROUND(E34*T34,2)</f>
        <v>29.73</v>
      </c>
      <c r="V34" s="165"/>
      <c r="W34" s="165" t="s">
        <v>155</v>
      </c>
      <c r="X34" s="166"/>
      <c r="Y34" s="166"/>
      <c r="Z34" s="166"/>
      <c r="AA34" s="166"/>
      <c r="AB34" s="166"/>
      <c r="AC34" s="166"/>
      <c r="AD34" s="166"/>
      <c r="AE34" s="166"/>
      <c r="AF34" s="166" t="s">
        <v>156</v>
      </c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</row>
    <row r="35" spans="1:59" ht="45" outlineLevel="1" x14ac:dyDescent="0.3">
      <c r="A35" s="167"/>
      <c r="B35" s="168"/>
      <c r="C35" s="169" t="s">
        <v>315</v>
      </c>
      <c r="D35" s="169"/>
      <c r="E35" s="169"/>
      <c r="F35" s="169"/>
      <c r="G35" s="169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6"/>
      <c r="Y35" s="166"/>
      <c r="Z35" s="166"/>
      <c r="AA35" s="166"/>
      <c r="AB35" s="166"/>
      <c r="AC35" s="166"/>
      <c r="AD35" s="166"/>
      <c r="AE35" s="166"/>
      <c r="AF35" s="166" t="s">
        <v>158</v>
      </c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73" t="str">
        <f>C35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A35" s="166"/>
      <c r="BB35" s="166"/>
      <c r="BC35" s="166"/>
      <c r="BD35" s="166"/>
      <c r="BE35" s="166"/>
      <c r="BF35" s="166"/>
      <c r="BG35" s="166"/>
    </row>
    <row r="36" spans="1:59" outlineLevel="1" x14ac:dyDescent="0.3">
      <c r="A36" s="167"/>
      <c r="B36" s="168"/>
      <c r="C36" s="170" t="s">
        <v>552</v>
      </c>
      <c r="D36" s="171"/>
      <c r="E36" s="172">
        <v>45.744</v>
      </c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6"/>
      <c r="Y36" s="166"/>
      <c r="Z36" s="166"/>
      <c r="AA36" s="166"/>
      <c r="AB36" s="166"/>
      <c r="AC36" s="166"/>
      <c r="AD36" s="166"/>
      <c r="AE36" s="166"/>
      <c r="AF36" s="166" t="s">
        <v>160</v>
      </c>
      <c r="AG36" s="166">
        <v>0</v>
      </c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66"/>
      <c r="BB36" s="166"/>
      <c r="BC36" s="166"/>
      <c r="BD36" s="166"/>
      <c r="BE36" s="166"/>
      <c r="BF36" s="166"/>
      <c r="BG36" s="166"/>
    </row>
    <row r="37" spans="1:59" ht="22.5" outlineLevel="1" x14ac:dyDescent="0.3">
      <c r="A37" s="157">
        <v>10</v>
      </c>
      <c r="B37" s="158" t="s">
        <v>319</v>
      </c>
      <c r="C37" s="159" t="s">
        <v>553</v>
      </c>
      <c r="D37" s="160" t="s">
        <v>165</v>
      </c>
      <c r="E37" s="161">
        <v>45.744</v>
      </c>
      <c r="F37" s="162">
        <v>285</v>
      </c>
      <c r="G37" s="163">
        <f>ROUND(E37*F37,2)</f>
        <v>13037.04</v>
      </c>
      <c r="H37" s="162">
        <v>0</v>
      </c>
      <c r="I37" s="163">
        <f>ROUND(E37*H37,2)</f>
        <v>0</v>
      </c>
      <c r="J37" s="162">
        <v>224</v>
      </c>
      <c r="K37" s="163">
        <f>ROUND(E37*J37,2)</f>
        <v>10246.66</v>
      </c>
      <c r="L37" s="163">
        <v>21</v>
      </c>
      <c r="M37" s="163">
        <f>G37*(1+L37/100)</f>
        <v>15774.8184</v>
      </c>
      <c r="N37" s="163">
        <v>0</v>
      </c>
      <c r="O37" s="163">
        <f>ROUND(E37*N37,2)</f>
        <v>0</v>
      </c>
      <c r="P37" s="163">
        <v>0</v>
      </c>
      <c r="Q37" s="163">
        <f>ROUND(E37*P37,2)</f>
        <v>0</v>
      </c>
      <c r="R37" s="163" t="s">
        <v>277</v>
      </c>
      <c r="S37" s="164" t="s">
        <v>154</v>
      </c>
      <c r="T37" s="165">
        <v>0.35</v>
      </c>
      <c r="U37" s="165">
        <f>ROUND(E37*T37,2)</f>
        <v>16.010000000000002</v>
      </c>
      <c r="V37" s="165"/>
      <c r="W37" s="165" t="s">
        <v>155</v>
      </c>
      <c r="X37" s="166"/>
      <c r="Y37" s="166"/>
      <c r="Z37" s="166"/>
      <c r="AA37" s="166"/>
      <c r="AB37" s="166"/>
      <c r="AC37" s="166"/>
      <c r="AD37" s="166"/>
      <c r="AE37" s="166"/>
      <c r="AF37" s="166" t="s">
        <v>156</v>
      </c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</row>
    <row r="38" spans="1:59" ht="45" outlineLevel="1" x14ac:dyDescent="0.3">
      <c r="A38" s="167"/>
      <c r="B38" s="168"/>
      <c r="C38" s="169" t="s">
        <v>315</v>
      </c>
      <c r="D38" s="169"/>
      <c r="E38" s="169"/>
      <c r="F38" s="169"/>
      <c r="G38" s="169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6"/>
      <c r="Y38" s="166"/>
      <c r="Z38" s="166"/>
      <c r="AA38" s="166"/>
      <c r="AB38" s="166"/>
      <c r="AC38" s="166"/>
      <c r="AD38" s="166"/>
      <c r="AE38" s="166"/>
      <c r="AF38" s="166" t="s">
        <v>158</v>
      </c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73" t="str">
        <f>C38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A38" s="166"/>
      <c r="BB38" s="166"/>
      <c r="BC38" s="166"/>
      <c r="BD38" s="166"/>
      <c r="BE38" s="166"/>
      <c r="BF38" s="166"/>
      <c r="BG38" s="166"/>
    </row>
    <row r="39" spans="1:59" ht="22.5" outlineLevel="1" x14ac:dyDescent="0.3">
      <c r="A39" s="157">
        <v>11</v>
      </c>
      <c r="B39" s="158" t="s">
        <v>321</v>
      </c>
      <c r="C39" s="159" t="s">
        <v>554</v>
      </c>
      <c r="D39" s="160" t="s">
        <v>323</v>
      </c>
      <c r="E39" s="161">
        <v>2</v>
      </c>
      <c r="F39" s="162">
        <v>969</v>
      </c>
      <c r="G39" s="163">
        <f>ROUND(E39*F39,2)</f>
        <v>1938</v>
      </c>
      <c r="H39" s="162">
        <v>388.1</v>
      </c>
      <c r="I39" s="163">
        <f>ROUND(E39*H39,2)</f>
        <v>776.2</v>
      </c>
      <c r="J39" s="162">
        <v>919.9</v>
      </c>
      <c r="K39" s="163">
        <f>ROUND(E39*J39,2)</f>
        <v>1839.8</v>
      </c>
      <c r="L39" s="163">
        <v>21</v>
      </c>
      <c r="M39" s="163">
        <f>G39*(1+L39/100)</f>
        <v>2344.98</v>
      </c>
      <c r="N39" s="163">
        <v>2.3380000000000001E-2</v>
      </c>
      <c r="O39" s="163">
        <f>ROUND(E39*N39,2)</f>
        <v>0.05</v>
      </c>
      <c r="P39" s="163">
        <v>0</v>
      </c>
      <c r="Q39" s="163">
        <f>ROUND(E39*P39,2)</f>
        <v>0</v>
      </c>
      <c r="R39" s="163" t="s">
        <v>277</v>
      </c>
      <c r="S39" s="164" t="s">
        <v>154</v>
      </c>
      <c r="T39" s="165">
        <v>1.82</v>
      </c>
      <c r="U39" s="165">
        <f>ROUND(E39*T39,2)</f>
        <v>3.64</v>
      </c>
      <c r="V39" s="165"/>
      <c r="W39" s="165" t="s">
        <v>155</v>
      </c>
      <c r="X39" s="166"/>
      <c r="Y39" s="166"/>
      <c r="Z39" s="166"/>
      <c r="AA39" s="166"/>
      <c r="AB39" s="166"/>
      <c r="AC39" s="166"/>
      <c r="AD39" s="166"/>
      <c r="AE39" s="166"/>
      <c r="AF39" s="166" t="s">
        <v>156</v>
      </c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6"/>
      <c r="BD39" s="166"/>
      <c r="BE39" s="166"/>
      <c r="BF39" s="166"/>
      <c r="BG39" s="166"/>
    </row>
    <row r="40" spans="1:59" ht="45" outlineLevel="1" x14ac:dyDescent="0.3">
      <c r="A40" s="167"/>
      <c r="B40" s="168"/>
      <c r="C40" s="169" t="s">
        <v>315</v>
      </c>
      <c r="D40" s="169"/>
      <c r="E40" s="169"/>
      <c r="F40" s="169"/>
      <c r="G40" s="169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6"/>
      <c r="Y40" s="166"/>
      <c r="Z40" s="166"/>
      <c r="AA40" s="166"/>
      <c r="AB40" s="166"/>
      <c r="AC40" s="166"/>
      <c r="AD40" s="166"/>
      <c r="AE40" s="166"/>
      <c r="AF40" s="166" t="s">
        <v>158</v>
      </c>
      <c r="AG40" s="166"/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73" t="str">
        <f>C40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A40" s="166"/>
      <c r="BB40" s="166"/>
      <c r="BC40" s="166"/>
      <c r="BD40" s="166"/>
      <c r="BE40" s="166"/>
      <c r="BF40" s="166"/>
      <c r="BG40" s="166"/>
    </row>
    <row r="41" spans="1:59" ht="22.5" outlineLevel="1" x14ac:dyDescent="0.3">
      <c r="A41" s="157">
        <v>12</v>
      </c>
      <c r="B41" s="158" t="s">
        <v>324</v>
      </c>
      <c r="C41" s="159" t="s">
        <v>555</v>
      </c>
      <c r="D41" s="160" t="s">
        <v>273</v>
      </c>
      <c r="E41" s="161">
        <v>0.79178000000000004</v>
      </c>
      <c r="F41" s="162">
        <v>31920</v>
      </c>
      <c r="G41" s="163">
        <f>ROUND(E41*F41,2)</f>
        <v>25273.62</v>
      </c>
      <c r="H41" s="162">
        <v>28055.16</v>
      </c>
      <c r="I41" s="163">
        <f>ROUND(E41*H41,2)</f>
        <v>22213.51</v>
      </c>
      <c r="J41" s="162">
        <v>6894.84</v>
      </c>
      <c r="K41" s="163">
        <f>ROUND(E41*J41,2)</f>
        <v>5459.2</v>
      </c>
      <c r="L41" s="163">
        <v>21</v>
      </c>
      <c r="M41" s="163">
        <f>G41*(1+L41/100)</f>
        <v>30581.080199999997</v>
      </c>
      <c r="N41" s="163">
        <v>1.05758</v>
      </c>
      <c r="O41" s="163">
        <f>ROUND(E41*N41,2)</f>
        <v>0.84</v>
      </c>
      <c r="P41" s="163">
        <v>0</v>
      </c>
      <c r="Q41" s="163">
        <f>ROUND(E41*P41,2)</f>
        <v>0</v>
      </c>
      <c r="R41" s="163" t="s">
        <v>277</v>
      </c>
      <c r="S41" s="164" t="s">
        <v>154</v>
      </c>
      <c r="T41" s="165">
        <v>15.231</v>
      </c>
      <c r="U41" s="165">
        <f>ROUND(E41*T41,2)</f>
        <v>12.06</v>
      </c>
      <c r="V41" s="165"/>
      <c r="W41" s="165" t="s">
        <v>155</v>
      </c>
      <c r="X41" s="166"/>
      <c r="Y41" s="166"/>
      <c r="Z41" s="166"/>
      <c r="AA41" s="166"/>
      <c r="AB41" s="166"/>
      <c r="AC41" s="166"/>
      <c r="AD41" s="166"/>
      <c r="AE41" s="166"/>
      <c r="AF41" s="166" t="s">
        <v>156</v>
      </c>
      <c r="AG41" s="166"/>
      <c r="AH41" s="166"/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6"/>
      <c r="BD41" s="166"/>
      <c r="BE41" s="166"/>
      <c r="BF41" s="166"/>
      <c r="BG41" s="166"/>
    </row>
    <row r="42" spans="1:59" outlineLevel="1" x14ac:dyDescent="0.3">
      <c r="A42" s="167"/>
      <c r="B42" s="168"/>
      <c r="C42" s="169" t="s">
        <v>326</v>
      </c>
      <c r="D42" s="169"/>
      <c r="E42" s="169"/>
      <c r="F42" s="169"/>
      <c r="G42" s="169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6"/>
      <c r="Y42" s="166"/>
      <c r="Z42" s="166"/>
      <c r="AA42" s="166"/>
      <c r="AB42" s="166"/>
      <c r="AC42" s="166"/>
      <c r="AD42" s="166"/>
      <c r="AE42" s="166"/>
      <c r="AF42" s="166" t="s">
        <v>158</v>
      </c>
      <c r="AG42" s="166"/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6"/>
      <c r="BD42" s="166"/>
      <c r="BE42" s="166"/>
      <c r="BF42" s="166"/>
      <c r="BG42" s="166"/>
    </row>
    <row r="43" spans="1:59" outlineLevel="1" x14ac:dyDescent="0.3">
      <c r="A43" s="167"/>
      <c r="B43" s="168"/>
      <c r="C43" s="170" t="s">
        <v>556</v>
      </c>
      <c r="D43" s="171"/>
      <c r="E43" s="172">
        <v>0.79178000000000004</v>
      </c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6"/>
      <c r="Y43" s="166"/>
      <c r="Z43" s="166"/>
      <c r="AA43" s="166"/>
      <c r="AB43" s="166"/>
      <c r="AC43" s="166"/>
      <c r="AD43" s="166"/>
      <c r="AE43" s="166"/>
      <c r="AF43" s="166" t="s">
        <v>160</v>
      </c>
      <c r="AG43" s="166">
        <v>0</v>
      </c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6"/>
      <c r="BD43" s="166"/>
      <c r="BE43" s="166"/>
      <c r="BF43" s="166"/>
      <c r="BG43" s="166"/>
    </row>
    <row r="44" spans="1:59" x14ac:dyDescent="0.3">
      <c r="A44" s="149" t="s">
        <v>148</v>
      </c>
      <c r="B44" s="150" t="s">
        <v>79</v>
      </c>
      <c r="C44" s="151" t="s">
        <v>80</v>
      </c>
      <c r="D44" s="152"/>
      <c r="E44" s="153"/>
      <c r="F44" s="154"/>
      <c r="G44" s="154">
        <f>SUMIF(AF45:AF47,"&lt;&gt;NOR",G45:G47)</f>
        <v>3223.69</v>
      </c>
      <c r="H44" s="154"/>
      <c r="I44" s="154">
        <f>SUM(I45:I47)</f>
        <v>46.97</v>
      </c>
      <c r="J44" s="154"/>
      <c r="K44" s="154">
        <f>SUM(K45:K47)</f>
        <v>2340.9499999999998</v>
      </c>
      <c r="L44" s="154"/>
      <c r="M44" s="154">
        <f>SUM(M45:M47)</f>
        <v>3900.6648999999998</v>
      </c>
      <c r="N44" s="154"/>
      <c r="O44" s="154">
        <f>SUM(O45:O47)</f>
        <v>0.04</v>
      </c>
      <c r="P44" s="154"/>
      <c r="Q44" s="154">
        <f>SUM(Q45:Q47)</f>
        <v>0</v>
      </c>
      <c r="R44" s="154"/>
      <c r="S44" s="155"/>
      <c r="T44" s="156"/>
      <c r="U44" s="156">
        <f>SUM(U45:U47)</f>
        <v>4.7300000000000004</v>
      </c>
      <c r="V44" s="156"/>
      <c r="W44" s="156"/>
      <c r="AF44" t="s">
        <v>149</v>
      </c>
    </row>
    <row r="45" spans="1:59" ht="22.5" outlineLevel="1" x14ac:dyDescent="0.3">
      <c r="A45" s="157">
        <v>13</v>
      </c>
      <c r="B45" s="158" t="s">
        <v>388</v>
      </c>
      <c r="C45" s="159" t="s">
        <v>389</v>
      </c>
      <c r="D45" s="160" t="s">
        <v>165</v>
      </c>
      <c r="E45" s="161">
        <v>15.71</v>
      </c>
      <c r="F45" s="162">
        <v>205.2</v>
      </c>
      <c r="G45" s="163">
        <f>ROUND(E45*F45,2)</f>
        <v>3223.69</v>
      </c>
      <c r="H45" s="162">
        <v>2.99</v>
      </c>
      <c r="I45" s="163">
        <f>ROUND(E45*H45,2)</f>
        <v>46.97</v>
      </c>
      <c r="J45" s="162">
        <v>149.01</v>
      </c>
      <c r="K45" s="163">
        <f>ROUND(E45*J45,2)</f>
        <v>2340.9499999999998</v>
      </c>
      <c r="L45" s="163">
        <v>21</v>
      </c>
      <c r="M45" s="163">
        <f>G45*(1+L45/100)</f>
        <v>3900.6648999999998</v>
      </c>
      <c r="N45" s="163">
        <v>2.5100000000000001E-3</v>
      </c>
      <c r="O45" s="163">
        <f>ROUND(E45*N45,2)</f>
        <v>0.04</v>
      </c>
      <c r="P45" s="163">
        <v>0</v>
      </c>
      <c r="Q45" s="163">
        <f>ROUND(E45*P45,2)</f>
        <v>0</v>
      </c>
      <c r="R45" s="163" t="s">
        <v>277</v>
      </c>
      <c r="S45" s="164" t="s">
        <v>154</v>
      </c>
      <c r="T45" s="165">
        <v>0.30099999999999999</v>
      </c>
      <c r="U45" s="165">
        <f>ROUND(E45*T45,2)</f>
        <v>4.7300000000000004</v>
      </c>
      <c r="V45" s="165"/>
      <c r="W45" s="165" t="s">
        <v>155</v>
      </c>
      <c r="X45" s="166"/>
      <c r="Y45" s="166"/>
      <c r="Z45" s="166"/>
      <c r="AA45" s="166"/>
      <c r="AB45" s="166"/>
      <c r="AC45" s="166"/>
      <c r="AD45" s="166"/>
      <c r="AE45" s="166"/>
      <c r="AF45" s="166" t="s">
        <v>156</v>
      </c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</row>
    <row r="46" spans="1:59" ht="22.5" outlineLevel="1" x14ac:dyDescent="0.3">
      <c r="A46" s="167"/>
      <c r="B46" s="168"/>
      <c r="C46" s="169" t="s">
        <v>390</v>
      </c>
      <c r="D46" s="169"/>
      <c r="E46" s="169"/>
      <c r="F46" s="169"/>
      <c r="G46" s="169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6"/>
      <c r="Y46" s="166"/>
      <c r="Z46" s="166"/>
      <c r="AA46" s="166"/>
      <c r="AB46" s="166"/>
      <c r="AC46" s="166"/>
      <c r="AD46" s="166"/>
      <c r="AE46" s="166"/>
      <c r="AF46" s="166" t="s">
        <v>158</v>
      </c>
      <c r="AG46" s="166"/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66"/>
      <c r="BC46" s="166"/>
      <c r="BD46" s="166"/>
      <c r="BE46" s="166"/>
      <c r="BF46" s="166"/>
      <c r="BG46" s="166"/>
    </row>
    <row r="47" spans="1:59" outlineLevel="1" x14ac:dyDescent="0.3">
      <c r="A47" s="167"/>
      <c r="B47" s="168"/>
      <c r="C47" s="170" t="s">
        <v>557</v>
      </c>
      <c r="D47" s="171"/>
      <c r="E47" s="172">
        <v>15.71</v>
      </c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6"/>
      <c r="Y47" s="166"/>
      <c r="Z47" s="166"/>
      <c r="AA47" s="166"/>
      <c r="AB47" s="166"/>
      <c r="AC47" s="166"/>
      <c r="AD47" s="166"/>
      <c r="AE47" s="166"/>
      <c r="AF47" s="166" t="s">
        <v>160</v>
      </c>
      <c r="AG47" s="166">
        <v>0</v>
      </c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</row>
    <row r="48" spans="1:59" x14ac:dyDescent="0.3">
      <c r="A48" s="149" t="s">
        <v>148</v>
      </c>
      <c r="B48" s="150" t="s">
        <v>85</v>
      </c>
      <c r="C48" s="151" t="s">
        <v>86</v>
      </c>
      <c r="D48" s="152"/>
      <c r="E48" s="153"/>
      <c r="F48" s="154"/>
      <c r="G48" s="154">
        <f>SUMIF(AF49:AF50,"&lt;&gt;NOR",G49:G50)</f>
        <v>4738.05</v>
      </c>
      <c r="H48" s="154"/>
      <c r="I48" s="154">
        <f>SUM(I49:I50)</f>
        <v>0</v>
      </c>
      <c r="J48" s="154"/>
      <c r="K48" s="154">
        <f>SUM(K49:K50)</f>
        <v>4636.74</v>
      </c>
      <c r="L48" s="154"/>
      <c r="M48" s="154">
        <f>SUM(M49:M50)</f>
        <v>5733.0405000000001</v>
      </c>
      <c r="N48" s="154"/>
      <c r="O48" s="154">
        <f>SUM(O49:O50)</f>
        <v>0</v>
      </c>
      <c r="P48" s="154"/>
      <c r="Q48" s="154">
        <f>SUM(Q49:Q50)</f>
        <v>0</v>
      </c>
      <c r="R48" s="154"/>
      <c r="S48" s="155"/>
      <c r="T48" s="156"/>
      <c r="U48" s="156">
        <f>SUM(U49:U50)</f>
        <v>2.2599999999999998</v>
      </c>
      <c r="V48" s="156"/>
      <c r="W48" s="156"/>
      <c r="AF48" t="s">
        <v>149</v>
      </c>
    </row>
    <row r="49" spans="1:59" outlineLevel="1" x14ac:dyDescent="0.3">
      <c r="A49" s="157">
        <v>14</v>
      </c>
      <c r="B49" s="158" t="s">
        <v>429</v>
      </c>
      <c r="C49" s="159" t="s">
        <v>430</v>
      </c>
      <c r="D49" s="160" t="s">
        <v>273</v>
      </c>
      <c r="E49" s="161">
        <v>25.976130000000001</v>
      </c>
      <c r="F49" s="162">
        <v>182.4</v>
      </c>
      <c r="G49" s="163">
        <f>ROUND(E49*F49,2)</f>
        <v>4738.05</v>
      </c>
      <c r="H49" s="162">
        <v>0</v>
      </c>
      <c r="I49" s="163">
        <f>ROUND(E49*H49,2)</f>
        <v>0</v>
      </c>
      <c r="J49" s="162">
        <v>178.5</v>
      </c>
      <c r="K49" s="163">
        <f>ROUND(E49*J49,2)</f>
        <v>4636.74</v>
      </c>
      <c r="L49" s="163">
        <v>21</v>
      </c>
      <c r="M49" s="163">
        <f>G49*(1+L49/100)</f>
        <v>5733.0405000000001</v>
      </c>
      <c r="N49" s="163">
        <v>0</v>
      </c>
      <c r="O49" s="163">
        <f>ROUND(E49*N49,2)</f>
        <v>0</v>
      </c>
      <c r="P49" s="163">
        <v>0</v>
      </c>
      <c r="Q49" s="163">
        <f>ROUND(E49*P49,2)</f>
        <v>0</v>
      </c>
      <c r="R49" s="163" t="s">
        <v>431</v>
      </c>
      <c r="S49" s="164" t="s">
        <v>154</v>
      </c>
      <c r="T49" s="165">
        <v>8.6999999999999994E-2</v>
      </c>
      <c r="U49" s="165">
        <f>ROUND(E49*T49,2)</f>
        <v>2.2599999999999998</v>
      </c>
      <c r="V49" s="165"/>
      <c r="W49" s="165" t="s">
        <v>432</v>
      </c>
      <c r="X49" s="166"/>
      <c r="Y49" s="166"/>
      <c r="Z49" s="166"/>
      <c r="AA49" s="166"/>
      <c r="AB49" s="166"/>
      <c r="AC49" s="166"/>
      <c r="AD49" s="166"/>
      <c r="AE49" s="166"/>
      <c r="AF49" s="166" t="s">
        <v>433</v>
      </c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</row>
    <row r="50" spans="1:59" outlineLevel="1" x14ac:dyDescent="0.3">
      <c r="A50" s="167"/>
      <c r="B50" s="168"/>
      <c r="C50" s="169" t="s">
        <v>434</v>
      </c>
      <c r="D50" s="169"/>
      <c r="E50" s="169"/>
      <c r="F50" s="169"/>
      <c r="G50" s="169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6"/>
      <c r="Y50" s="166"/>
      <c r="Z50" s="166"/>
      <c r="AA50" s="166"/>
      <c r="AB50" s="166"/>
      <c r="AC50" s="166"/>
      <c r="AD50" s="166"/>
      <c r="AE50" s="166"/>
      <c r="AF50" s="166" t="s">
        <v>158</v>
      </c>
      <c r="AG50" s="166"/>
      <c r="AH50" s="166"/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</row>
    <row r="51" spans="1:59" x14ac:dyDescent="0.3">
      <c r="A51" s="149" t="s">
        <v>148</v>
      </c>
      <c r="B51" s="150" t="s">
        <v>87</v>
      </c>
      <c r="C51" s="151" t="s">
        <v>88</v>
      </c>
      <c r="D51" s="152"/>
      <c r="E51" s="153"/>
      <c r="F51" s="154"/>
      <c r="G51" s="154">
        <f>SUMIF(AF52:AF57,"&lt;&gt;NOR",G52:G57)</f>
        <v>22738.949999999997</v>
      </c>
      <c r="H51" s="154"/>
      <c r="I51" s="154">
        <f>SUM(I52:I57)</f>
        <v>7338.49</v>
      </c>
      <c r="J51" s="154"/>
      <c r="K51" s="154">
        <f>SUM(K52:K57)</f>
        <v>7169.12</v>
      </c>
      <c r="L51" s="154"/>
      <c r="M51" s="154">
        <f>SUM(M52:M57)</f>
        <v>27514.129499999995</v>
      </c>
      <c r="N51" s="154"/>
      <c r="O51" s="154">
        <f>SUM(O52:O57)</f>
        <v>0.04</v>
      </c>
      <c r="P51" s="154"/>
      <c r="Q51" s="154">
        <f>SUM(Q52:Q57)</f>
        <v>0</v>
      </c>
      <c r="R51" s="154"/>
      <c r="S51" s="155"/>
      <c r="T51" s="156"/>
      <c r="U51" s="156">
        <f>SUM(U52:U57)</f>
        <v>14.940000000000001</v>
      </c>
      <c r="V51" s="156"/>
      <c r="W51" s="156"/>
      <c r="AF51" t="s">
        <v>149</v>
      </c>
    </row>
    <row r="52" spans="1:59" ht="22.5" outlineLevel="1" x14ac:dyDescent="0.3">
      <c r="A52" s="157">
        <v>15</v>
      </c>
      <c r="B52" s="158" t="s">
        <v>435</v>
      </c>
      <c r="C52" s="159" t="s">
        <v>558</v>
      </c>
      <c r="D52" s="160" t="s">
        <v>165</v>
      </c>
      <c r="E52" s="161">
        <v>57.18</v>
      </c>
      <c r="F52" s="162">
        <v>250.8</v>
      </c>
      <c r="G52" s="163">
        <f>ROUND(E52*F52,2)</f>
        <v>14340.74</v>
      </c>
      <c r="H52" s="162">
        <v>29.7</v>
      </c>
      <c r="I52" s="163">
        <f>ROUND(E52*H52,2)</f>
        <v>1698.25</v>
      </c>
      <c r="J52" s="162">
        <v>76.8</v>
      </c>
      <c r="K52" s="163">
        <f>ROUND(E52*J52,2)</f>
        <v>4391.42</v>
      </c>
      <c r="L52" s="163">
        <v>21</v>
      </c>
      <c r="M52" s="163">
        <f>G52*(1+L52/100)</f>
        <v>17352.295399999999</v>
      </c>
      <c r="N52" s="163">
        <v>2.3000000000000001E-4</v>
      </c>
      <c r="O52" s="163">
        <f>ROUND(E52*N52,2)</f>
        <v>0.01</v>
      </c>
      <c r="P52" s="163">
        <v>0</v>
      </c>
      <c r="Q52" s="163">
        <f>ROUND(E52*P52,2)</f>
        <v>0</v>
      </c>
      <c r="R52" s="163" t="s">
        <v>437</v>
      </c>
      <c r="S52" s="164" t="s">
        <v>154</v>
      </c>
      <c r="T52" s="165">
        <v>0.16</v>
      </c>
      <c r="U52" s="165">
        <f>ROUND(E52*T52,2)</f>
        <v>9.15</v>
      </c>
      <c r="V52" s="165"/>
      <c r="W52" s="165" t="s">
        <v>155</v>
      </c>
      <c r="X52" s="166"/>
      <c r="Y52" s="166"/>
      <c r="Z52" s="166"/>
      <c r="AA52" s="166"/>
      <c r="AB52" s="166"/>
      <c r="AC52" s="166"/>
      <c r="AD52" s="166"/>
      <c r="AE52" s="166"/>
      <c r="AF52" s="166" t="s">
        <v>156</v>
      </c>
      <c r="AG52" s="166"/>
      <c r="AH52" s="166"/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</row>
    <row r="53" spans="1:59" outlineLevel="1" x14ac:dyDescent="0.3">
      <c r="A53" s="167"/>
      <c r="B53" s="168"/>
      <c r="C53" s="170" t="s">
        <v>559</v>
      </c>
      <c r="D53" s="171"/>
      <c r="E53" s="172">
        <v>57.18</v>
      </c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6"/>
      <c r="Y53" s="166"/>
      <c r="Z53" s="166"/>
      <c r="AA53" s="166"/>
      <c r="AB53" s="166"/>
      <c r="AC53" s="166"/>
      <c r="AD53" s="166"/>
      <c r="AE53" s="166"/>
      <c r="AF53" s="166" t="s">
        <v>160</v>
      </c>
      <c r="AG53" s="166">
        <v>0</v>
      </c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</row>
    <row r="54" spans="1:59" outlineLevel="1" x14ac:dyDescent="0.3">
      <c r="A54" s="157">
        <v>16</v>
      </c>
      <c r="B54" s="158" t="s">
        <v>439</v>
      </c>
      <c r="C54" s="159" t="s">
        <v>560</v>
      </c>
      <c r="D54" s="160" t="s">
        <v>343</v>
      </c>
      <c r="E54" s="161">
        <v>57.18</v>
      </c>
      <c r="F54" s="162">
        <v>145.91999999999999</v>
      </c>
      <c r="G54" s="163">
        <f>ROUND(E54*F54,2)</f>
        <v>8343.7099999999991</v>
      </c>
      <c r="H54" s="162">
        <v>98.64</v>
      </c>
      <c r="I54" s="163">
        <f>ROUND(E54*H54,2)</f>
        <v>5640.24</v>
      </c>
      <c r="J54" s="162">
        <v>47.86</v>
      </c>
      <c r="K54" s="163">
        <f>ROUND(E54*J54,2)</f>
        <v>2736.63</v>
      </c>
      <c r="L54" s="163">
        <v>21</v>
      </c>
      <c r="M54" s="163">
        <f>G54*(1+L54/100)</f>
        <v>10095.889099999999</v>
      </c>
      <c r="N54" s="163">
        <v>5.2999999999999998E-4</v>
      </c>
      <c r="O54" s="163">
        <f>ROUND(E54*N54,2)</f>
        <v>0.03</v>
      </c>
      <c r="P54" s="163">
        <v>0</v>
      </c>
      <c r="Q54" s="163">
        <f>ROUND(E54*P54,2)</f>
        <v>0</v>
      </c>
      <c r="R54" s="163" t="s">
        <v>437</v>
      </c>
      <c r="S54" s="164" t="s">
        <v>154</v>
      </c>
      <c r="T54" s="165">
        <v>0.1</v>
      </c>
      <c r="U54" s="165">
        <f>ROUND(E54*T54,2)</f>
        <v>5.72</v>
      </c>
      <c r="V54" s="165"/>
      <c r="W54" s="165" t="s">
        <v>155</v>
      </c>
      <c r="X54" s="166"/>
      <c r="Y54" s="166"/>
      <c r="Z54" s="166"/>
      <c r="AA54" s="166"/>
      <c r="AB54" s="166"/>
      <c r="AC54" s="166"/>
      <c r="AD54" s="166"/>
      <c r="AE54" s="166"/>
      <c r="AF54" s="166" t="s">
        <v>156</v>
      </c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</row>
    <row r="55" spans="1:59" outlineLevel="1" x14ac:dyDescent="0.3">
      <c r="A55" s="167"/>
      <c r="B55" s="168"/>
      <c r="C55" s="170" t="s">
        <v>561</v>
      </c>
      <c r="D55" s="171"/>
      <c r="E55" s="172">
        <v>57.18</v>
      </c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6"/>
      <c r="Y55" s="166"/>
      <c r="Z55" s="166"/>
      <c r="AA55" s="166"/>
      <c r="AB55" s="166"/>
      <c r="AC55" s="166"/>
      <c r="AD55" s="166"/>
      <c r="AE55" s="166"/>
      <c r="AF55" s="166" t="s">
        <v>160</v>
      </c>
      <c r="AG55" s="166">
        <v>0</v>
      </c>
      <c r="AH55" s="166"/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66"/>
      <c r="AU55" s="166"/>
      <c r="AV55" s="166"/>
      <c r="AW55" s="166"/>
      <c r="AX55" s="166"/>
      <c r="AY55" s="166"/>
      <c r="AZ55" s="166"/>
      <c r="BA55" s="166"/>
      <c r="BB55" s="166"/>
      <c r="BC55" s="166"/>
      <c r="BD55" s="166"/>
      <c r="BE55" s="166"/>
      <c r="BF55" s="166"/>
      <c r="BG55" s="166"/>
    </row>
    <row r="56" spans="1:59" outlineLevel="1" x14ac:dyDescent="0.3">
      <c r="A56" s="157">
        <v>17</v>
      </c>
      <c r="B56" s="158" t="s">
        <v>442</v>
      </c>
      <c r="C56" s="159" t="s">
        <v>562</v>
      </c>
      <c r="D56" s="160" t="s">
        <v>273</v>
      </c>
      <c r="E56" s="161">
        <v>4.3459999999999999E-2</v>
      </c>
      <c r="F56" s="162">
        <v>1254</v>
      </c>
      <c r="G56" s="163">
        <f>ROUND(E56*F56,2)</f>
        <v>54.5</v>
      </c>
      <c r="H56" s="162">
        <v>0</v>
      </c>
      <c r="I56" s="163">
        <f>ROUND(E56*H56,2)</f>
        <v>0</v>
      </c>
      <c r="J56" s="162">
        <v>945</v>
      </c>
      <c r="K56" s="163">
        <f>ROUND(E56*J56,2)</f>
        <v>41.07</v>
      </c>
      <c r="L56" s="163">
        <v>21</v>
      </c>
      <c r="M56" s="163">
        <f>G56*(1+L56/100)</f>
        <v>65.944999999999993</v>
      </c>
      <c r="N56" s="163">
        <v>0</v>
      </c>
      <c r="O56" s="163">
        <f>ROUND(E56*N56,2)</f>
        <v>0</v>
      </c>
      <c r="P56" s="163">
        <v>0</v>
      </c>
      <c r="Q56" s="163">
        <f>ROUND(E56*P56,2)</f>
        <v>0</v>
      </c>
      <c r="R56" s="163" t="s">
        <v>437</v>
      </c>
      <c r="S56" s="164" t="s">
        <v>154</v>
      </c>
      <c r="T56" s="165">
        <v>1.5669999999999999</v>
      </c>
      <c r="U56" s="165">
        <f>ROUND(E56*T56,2)</f>
        <v>7.0000000000000007E-2</v>
      </c>
      <c r="V56" s="165"/>
      <c r="W56" s="165" t="s">
        <v>432</v>
      </c>
      <c r="X56" s="166"/>
      <c r="Y56" s="166"/>
      <c r="Z56" s="166"/>
      <c r="AA56" s="166"/>
      <c r="AB56" s="166"/>
      <c r="AC56" s="166"/>
      <c r="AD56" s="166"/>
      <c r="AE56" s="166"/>
      <c r="AF56" s="166" t="s">
        <v>433</v>
      </c>
      <c r="AG56" s="166"/>
      <c r="AH56" s="166"/>
      <c r="AI56" s="166"/>
      <c r="AJ56" s="166"/>
      <c r="AK56" s="166"/>
      <c r="AL56" s="166"/>
      <c r="AM56" s="166"/>
      <c r="AN56" s="166"/>
      <c r="AO56" s="166"/>
      <c r="AP56" s="166"/>
      <c r="AQ56" s="166"/>
      <c r="AR56" s="166"/>
      <c r="AS56" s="166"/>
      <c r="AT56" s="166"/>
      <c r="AU56" s="166"/>
      <c r="AV56" s="166"/>
      <c r="AW56" s="166"/>
      <c r="AX56" s="166"/>
      <c r="AY56" s="166"/>
      <c r="AZ56" s="166"/>
      <c r="BA56" s="166"/>
      <c r="BB56" s="166"/>
      <c r="BC56" s="166"/>
      <c r="BD56" s="166"/>
      <c r="BE56" s="166"/>
      <c r="BF56" s="166"/>
      <c r="BG56" s="166"/>
    </row>
    <row r="57" spans="1:59" ht="22.5" outlineLevel="1" x14ac:dyDescent="0.3">
      <c r="A57" s="167"/>
      <c r="B57" s="168"/>
      <c r="C57" s="169" t="s">
        <v>444</v>
      </c>
      <c r="D57" s="169"/>
      <c r="E57" s="169"/>
      <c r="F57" s="169"/>
      <c r="G57" s="169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6"/>
      <c r="Y57" s="166"/>
      <c r="Z57" s="166"/>
      <c r="AA57" s="166"/>
      <c r="AB57" s="166"/>
      <c r="AC57" s="166"/>
      <c r="AD57" s="166"/>
      <c r="AE57" s="166"/>
      <c r="AF57" s="166" t="s">
        <v>158</v>
      </c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</row>
    <row r="58" spans="1:59" x14ac:dyDescent="0.3">
      <c r="A58" s="149" t="s">
        <v>148</v>
      </c>
      <c r="B58" s="150" t="s">
        <v>91</v>
      </c>
      <c r="C58" s="151" t="s">
        <v>92</v>
      </c>
      <c r="D58" s="152"/>
      <c r="E58" s="153"/>
      <c r="F58" s="154"/>
      <c r="G58" s="154">
        <f>SUMIF(AF59:AF72,"&lt;&gt;NOR",G59:G72)</f>
        <v>184928.09999999998</v>
      </c>
      <c r="H58" s="154"/>
      <c r="I58" s="154">
        <f>SUM(I59:I72)</f>
        <v>89344.39</v>
      </c>
      <c r="J58" s="154"/>
      <c r="K58" s="154">
        <f>SUM(K59:K72)</f>
        <v>27405.23</v>
      </c>
      <c r="L58" s="154"/>
      <c r="M58" s="154">
        <f>SUM(M59:M72)</f>
        <v>223763.00099999999</v>
      </c>
      <c r="N58" s="154"/>
      <c r="O58" s="154">
        <f>SUM(O59:O72)</f>
        <v>2.44</v>
      </c>
      <c r="P58" s="154"/>
      <c r="Q58" s="154">
        <f>SUM(Q59:Q72)</f>
        <v>0</v>
      </c>
      <c r="R58" s="154"/>
      <c r="S58" s="155"/>
      <c r="T58" s="156"/>
      <c r="U58" s="156">
        <f>SUM(U59:U72)</f>
        <v>48.379999999999995</v>
      </c>
      <c r="V58" s="156"/>
      <c r="W58" s="156"/>
      <c r="AF58" t="s">
        <v>149</v>
      </c>
    </row>
    <row r="59" spans="1:59" ht="22.5" outlineLevel="1" x14ac:dyDescent="0.3">
      <c r="A59" s="157">
        <v>18</v>
      </c>
      <c r="B59" s="158" t="s">
        <v>445</v>
      </c>
      <c r="C59" s="159" t="s">
        <v>563</v>
      </c>
      <c r="D59" s="160" t="s">
        <v>165</v>
      </c>
      <c r="E59" s="161">
        <v>37.68</v>
      </c>
      <c r="F59" s="162">
        <v>216.6</v>
      </c>
      <c r="G59" s="163">
        <f>ROUND(E59*F59,2)</f>
        <v>8161.49</v>
      </c>
      <c r="H59" s="162">
        <v>0</v>
      </c>
      <c r="I59" s="163">
        <f>ROUND(E59*H59,2)</f>
        <v>0</v>
      </c>
      <c r="J59" s="162">
        <v>176.5</v>
      </c>
      <c r="K59" s="163">
        <f>ROUND(E59*J59,2)</f>
        <v>6650.52</v>
      </c>
      <c r="L59" s="163">
        <v>21</v>
      </c>
      <c r="M59" s="163">
        <f>G59*(1+L59/100)</f>
        <v>9875.4028999999991</v>
      </c>
      <c r="N59" s="163">
        <v>0</v>
      </c>
      <c r="O59" s="163">
        <f>ROUND(E59*N59,2)</f>
        <v>0</v>
      </c>
      <c r="P59" s="163">
        <v>0</v>
      </c>
      <c r="Q59" s="163">
        <f>ROUND(E59*P59,2)</f>
        <v>0</v>
      </c>
      <c r="R59" s="163" t="s">
        <v>447</v>
      </c>
      <c r="S59" s="164" t="s">
        <v>154</v>
      </c>
      <c r="T59" s="165">
        <v>0.34100000000000003</v>
      </c>
      <c r="U59" s="165">
        <f>ROUND(E59*T59,2)</f>
        <v>12.85</v>
      </c>
      <c r="V59" s="165"/>
      <c r="W59" s="165" t="s">
        <v>155</v>
      </c>
      <c r="X59" s="166"/>
      <c r="Y59" s="166"/>
      <c r="Z59" s="166"/>
      <c r="AA59" s="166"/>
      <c r="AB59" s="166"/>
      <c r="AC59" s="166"/>
      <c r="AD59" s="166"/>
      <c r="AE59" s="166"/>
      <c r="AF59" s="166" t="s">
        <v>156</v>
      </c>
      <c r="AG59" s="166"/>
      <c r="AH59" s="166"/>
      <c r="AI59" s="166"/>
      <c r="AJ59" s="166"/>
      <c r="AK59" s="166"/>
      <c r="AL59" s="166"/>
      <c r="AM59" s="166"/>
      <c r="AN59" s="166"/>
      <c r="AO59" s="166"/>
      <c r="AP59" s="166"/>
      <c r="AQ59" s="166"/>
      <c r="AR59" s="166"/>
      <c r="AS59" s="166"/>
      <c r="AT59" s="166"/>
      <c r="AU59" s="166"/>
      <c r="AV59" s="166"/>
      <c r="AW59" s="166"/>
      <c r="AX59" s="166"/>
      <c r="AY59" s="166"/>
      <c r="AZ59" s="166"/>
      <c r="BA59" s="166"/>
      <c r="BB59" s="166"/>
      <c r="BC59" s="166"/>
      <c r="BD59" s="166"/>
      <c r="BE59" s="166"/>
      <c r="BF59" s="166"/>
      <c r="BG59" s="166"/>
    </row>
    <row r="60" spans="1:59" outlineLevel="1" x14ac:dyDescent="0.3">
      <c r="A60" s="167"/>
      <c r="B60" s="168"/>
      <c r="C60" s="170" t="s">
        <v>564</v>
      </c>
      <c r="D60" s="171"/>
      <c r="E60" s="172">
        <v>37.68</v>
      </c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6"/>
      <c r="Y60" s="166"/>
      <c r="Z60" s="166"/>
      <c r="AA60" s="166"/>
      <c r="AB60" s="166"/>
      <c r="AC60" s="166"/>
      <c r="AD60" s="166"/>
      <c r="AE60" s="166"/>
      <c r="AF60" s="166" t="s">
        <v>160</v>
      </c>
      <c r="AG60" s="166">
        <v>0</v>
      </c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166"/>
      <c r="AT60" s="166"/>
      <c r="AU60" s="166"/>
      <c r="AV60" s="166"/>
      <c r="AW60" s="166"/>
      <c r="AX60" s="166"/>
      <c r="AY60" s="166"/>
      <c r="AZ60" s="166"/>
      <c r="BA60" s="166"/>
      <c r="BB60" s="166"/>
      <c r="BC60" s="166"/>
      <c r="BD60" s="166"/>
      <c r="BE60" s="166"/>
      <c r="BF60" s="166"/>
      <c r="BG60" s="166"/>
    </row>
    <row r="61" spans="1:59" outlineLevel="1" x14ac:dyDescent="0.3">
      <c r="A61" s="157">
        <v>19</v>
      </c>
      <c r="B61" s="158" t="s">
        <v>451</v>
      </c>
      <c r="C61" s="159" t="s">
        <v>452</v>
      </c>
      <c r="D61" s="160" t="s">
        <v>152</v>
      </c>
      <c r="E61" s="161">
        <v>2.2608000000000001</v>
      </c>
      <c r="F61" s="162">
        <v>1938</v>
      </c>
      <c r="G61" s="163">
        <f>ROUND(E61*F61,2)</f>
        <v>4381.43</v>
      </c>
      <c r="H61" s="162">
        <v>192.5</v>
      </c>
      <c r="I61" s="163">
        <f>ROUND(E61*H61,2)</f>
        <v>435.2</v>
      </c>
      <c r="J61" s="162">
        <v>0</v>
      </c>
      <c r="K61" s="163">
        <f>ROUND(E61*J61,2)</f>
        <v>0</v>
      </c>
      <c r="L61" s="163">
        <v>21</v>
      </c>
      <c r="M61" s="163">
        <f>G61*(1+L61/100)</f>
        <v>5301.5303000000004</v>
      </c>
      <c r="N61" s="163">
        <v>2.9499999999999999E-3</v>
      </c>
      <c r="O61" s="163">
        <f>ROUND(E61*N61,2)</f>
        <v>0.01</v>
      </c>
      <c r="P61" s="163">
        <v>0</v>
      </c>
      <c r="Q61" s="163">
        <f>ROUND(E61*P61,2)</f>
        <v>0</v>
      </c>
      <c r="R61" s="163" t="s">
        <v>447</v>
      </c>
      <c r="S61" s="164" t="s">
        <v>154</v>
      </c>
      <c r="T61" s="165">
        <v>0</v>
      </c>
      <c r="U61" s="165">
        <f>ROUND(E61*T61,2)</f>
        <v>0</v>
      </c>
      <c r="V61" s="165"/>
      <c r="W61" s="165" t="s">
        <v>155</v>
      </c>
      <c r="X61" s="166"/>
      <c r="Y61" s="166"/>
      <c r="Z61" s="166"/>
      <c r="AA61" s="166"/>
      <c r="AB61" s="166"/>
      <c r="AC61" s="166"/>
      <c r="AD61" s="166"/>
      <c r="AE61" s="166"/>
      <c r="AF61" s="166" t="s">
        <v>156</v>
      </c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166"/>
      <c r="AT61" s="166"/>
      <c r="AU61" s="166"/>
      <c r="AV61" s="166"/>
      <c r="AW61" s="166"/>
      <c r="AX61" s="166"/>
      <c r="AY61" s="166"/>
      <c r="AZ61" s="166"/>
      <c r="BA61" s="166"/>
      <c r="BB61" s="166"/>
      <c r="BC61" s="166"/>
      <c r="BD61" s="166"/>
      <c r="BE61" s="166"/>
      <c r="BF61" s="166"/>
      <c r="BG61" s="166"/>
    </row>
    <row r="62" spans="1:59" outlineLevel="1" x14ac:dyDescent="0.3">
      <c r="A62" s="167"/>
      <c r="B62" s="168"/>
      <c r="C62" s="170" t="s">
        <v>565</v>
      </c>
      <c r="D62" s="171"/>
      <c r="E62" s="172">
        <v>2.2608000000000001</v>
      </c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6"/>
      <c r="Y62" s="166"/>
      <c r="Z62" s="166"/>
      <c r="AA62" s="166"/>
      <c r="AB62" s="166"/>
      <c r="AC62" s="166"/>
      <c r="AD62" s="166"/>
      <c r="AE62" s="166"/>
      <c r="AF62" s="166" t="s">
        <v>160</v>
      </c>
      <c r="AG62" s="166">
        <v>0</v>
      </c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</row>
    <row r="63" spans="1:59" ht="22.5" outlineLevel="1" x14ac:dyDescent="0.3">
      <c r="A63" s="157">
        <v>20</v>
      </c>
      <c r="B63" s="158" t="s">
        <v>456</v>
      </c>
      <c r="C63" s="159" t="s">
        <v>566</v>
      </c>
      <c r="D63" s="160" t="s">
        <v>343</v>
      </c>
      <c r="E63" s="161">
        <v>63.18</v>
      </c>
      <c r="F63" s="162">
        <v>1067.04</v>
      </c>
      <c r="G63" s="163">
        <f>ROUND(E63*F63,2)</f>
        <v>67415.59</v>
      </c>
      <c r="H63" s="162">
        <v>6.85</v>
      </c>
      <c r="I63" s="163">
        <f>ROUND(E63*H63,2)</f>
        <v>432.78</v>
      </c>
      <c r="J63" s="162">
        <v>274.14999999999998</v>
      </c>
      <c r="K63" s="163">
        <f>ROUND(E63*J63,2)</f>
        <v>17320.8</v>
      </c>
      <c r="L63" s="163">
        <v>21</v>
      </c>
      <c r="M63" s="163">
        <f>G63*(1+L63/100)</f>
        <v>81572.863899999997</v>
      </c>
      <c r="N63" s="163">
        <v>2.5500000000000002E-3</v>
      </c>
      <c r="O63" s="163">
        <f>ROUND(E63*N63,2)</f>
        <v>0.16</v>
      </c>
      <c r="P63" s="163">
        <v>0</v>
      </c>
      <c r="Q63" s="163">
        <f>ROUND(E63*P63,2)</f>
        <v>0</v>
      </c>
      <c r="R63" s="163" t="s">
        <v>447</v>
      </c>
      <c r="S63" s="164" t="s">
        <v>154</v>
      </c>
      <c r="T63" s="165">
        <v>0.495</v>
      </c>
      <c r="U63" s="165">
        <f>ROUND(E63*T63,2)</f>
        <v>31.27</v>
      </c>
      <c r="V63" s="165"/>
      <c r="W63" s="165" t="s">
        <v>155</v>
      </c>
      <c r="X63" s="166"/>
      <c r="Y63" s="166"/>
      <c r="Z63" s="166"/>
      <c r="AA63" s="166"/>
      <c r="AB63" s="166"/>
      <c r="AC63" s="166"/>
      <c r="AD63" s="166"/>
      <c r="AE63" s="166"/>
      <c r="AF63" s="166" t="s">
        <v>156</v>
      </c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</row>
    <row r="64" spans="1:59" outlineLevel="1" x14ac:dyDescent="0.3">
      <c r="A64" s="167"/>
      <c r="B64" s="168"/>
      <c r="C64" s="169" t="s">
        <v>458</v>
      </c>
      <c r="D64" s="169"/>
      <c r="E64" s="169"/>
      <c r="F64" s="169"/>
      <c r="G64" s="169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6"/>
      <c r="Y64" s="166"/>
      <c r="Z64" s="166"/>
      <c r="AA64" s="166"/>
      <c r="AB64" s="166"/>
      <c r="AC64" s="166"/>
      <c r="AD64" s="166"/>
      <c r="AE64" s="166"/>
      <c r="AF64" s="166" t="s">
        <v>158</v>
      </c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</row>
    <row r="65" spans="1:59" ht="22.5" outlineLevel="1" x14ac:dyDescent="0.3">
      <c r="A65" s="167"/>
      <c r="B65" s="168"/>
      <c r="C65" s="170" t="s">
        <v>567</v>
      </c>
      <c r="D65" s="171"/>
      <c r="E65" s="172">
        <v>63.18</v>
      </c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6"/>
      <c r="Y65" s="166"/>
      <c r="Z65" s="166"/>
      <c r="AA65" s="166"/>
      <c r="AB65" s="166"/>
      <c r="AC65" s="166"/>
      <c r="AD65" s="166"/>
      <c r="AE65" s="166"/>
      <c r="AF65" s="166" t="s">
        <v>160</v>
      </c>
      <c r="AG65" s="166">
        <v>0</v>
      </c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</row>
    <row r="66" spans="1:59" ht="22.5" outlineLevel="1" x14ac:dyDescent="0.3">
      <c r="A66" s="157">
        <v>21</v>
      </c>
      <c r="B66" s="158" t="s">
        <v>460</v>
      </c>
      <c r="C66" s="159" t="s">
        <v>568</v>
      </c>
      <c r="D66" s="160" t="s">
        <v>152</v>
      </c>
      <c r="E66" s="161">
        <v>0.63180000000000003</v>
      </c>
      <c r="F66" s="162">
        <v>991.8</v>
      </c>
      <c r="G66" s="163">
        <f>ROUND(E66*F66,2)</f>
        <v>626.62</v>
      </c>
      <c r="H66" s="162">
        <v>873</v>
      </c>
      <c r="I66" s="163">
        <f>ROUND(E66*H66,2)</f>
        <v>551.55999999999995</v>
      </c>
      <c r="J66" s="162">
        <v>0</v>
      </c>
      <c r="K66" s="163">
        <f>ROUND(E66*J66,2)</f>
        <v>0</v>
      </c>
      <c r="L66" s="163">
        <v>21</v>
      </c>
      <c r="M66" s="163">
        <f>G66*(1+L66/100)</f>
        <v>758.21019999999999</v>
      </c>
      <c r="N66" s="163">
        <v>2.9100000000000001E-2</v>
      </c>
      <c r="O66" s="163">
        <f>ROUND(E66*N66,2)</f>
        <v>0.02</v>
      </c>
      <c r="P66" s="163">
        <v>0</v>
      </c>
      <c r="Q66" s="163">
        <f>ROUND(E66*P66,2)</f>
        <v>0</v>
      </c>
      <c r="R66" s="163" t="s">
        <v>447</v>
      </c>
      <c r="S66" s="164" t="s">
        <v>154</v>
      </c>
      <c r="T66" s="165">
        <v>0</v>
      </c>
      <c r="U66" s="165">
        <f>ROUND(E66*T66,2)</f>
        <v>0</v>
      </c>
      <c r="V66" s="165"/>
      <c r="W66" s="165" t="s">
        <v>155</v>
      </c>
      <c r="X66" s="166"/>
      <c r="Y66" s="166"/>
      <c r="Z66" s="166"/>
      <c r="AA66" s="166"/>
      <c r="AB66" s="166"/>
      <c r="AC66" s="166"/>
      <c r="AD66" s="166"/>
      <c r="AE66" s="166"/>
      <c r="AF66" s="166" t="s">
        <v>156</v>
      </c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</row>
    <row r="67" spans="1:59" ht="22.5" outlineLevel="1" x14ac:dyDescent="0.3">
      <c r="A67" s="167"/>
      <c r="B67" s="168"/>
      <c r="C67" s="170" t="s">
        <v>569</v>
      </c>
      <c r="D67" s="171"/>
      <c r="E67" s="172">
        <v>0.63180000000000003</v>
      </c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6"/>
      <c r="Y67" s="166"/>
      <c r="Z67" s="166"/>
      <c r="AA67" s="166"/>
      <c r="AB67" s="166"/>
      <c r="AC67" s="166"/>
      <c r="AD67" s="166"/>
      <c r="AE67" s="166"/>
      <c r="AF67" s="166" t="s">
        <v>160</v>
      </c>
      <c r="AG67" s="166">
        <v>0</v>
      </c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</row>
    <row r="68" spans="1:59" outlineLevel="1" x14ac:dyDescent="0.3">
      <c r="A68" s="157">
        <v>22</v>
      </c>
      <c r="B68" s="158" t="s">
        <v>463</v>
      </c>
      <c r="C68" s="159" t="s">
        <v>464</v>
      </c>
      <c r="D68" s="160" t="s">
        <v>152</v>
      </c>
      <c r="E68" s="161">
        <v>3.40794</v>
      </c>
      <c r="F68" s="162">
        <v>29640</v>
      </c>
      <c r="G68" s="163">
        <f>ROUND(E68*F68,2)</f>
        <v>101011.34</v>
      </c>
      <c r="H68" s="162">
        <v>25800</v>
      </c>
      <c r="I68" s="163">
        <f>ROUND(E68*H68,2)</f>
        <v>87924.85</v>
      </c>
      <c r="J68" s="162">
        <v>0</v>
      </c>
      <c r="K68" s="163">
        <f>ROUND(E68*J68,2)</f>
        <v>0</v>
      </c>
      <c r="L68" s="163">
        <v>21</v>
      </c>
      <c r="M68" s="163">
        <f>G68*(1+L68/100)</f>
        <v>122223.72139999999</v>
      </c>
      <c r="N68" s="163">
        <v>0.66</v>
      </c>
      <c r="O68" s="163">
        <f>ROUND(E68*N68,2)</f>
        <v>2.25</v>
      </c>
      <c r="P68" s="163">
        <v>0</v>
      </c>
      <c r="Q68" s="163">
        <f>ROUND(E68*P68,2)</f>
        <v>0</v>
      </c>
      <c r="R68" s="163"/>
      <c r="S68" s="164" t="s">
        <v>182</v>
      </c>
      <c r="T68" s="165">
        <v>0</v>
      </c>
      <c r="U68" s="165">
        <f>ROUND(E68*T68,2)</f>
        <v>0</v>
      </c>
      <c r="V68" s="165"/>
      <c r="W68" s="165" t="s">
        <v>177</v>
      </c>
      <c r="X68" s="166"/>
      <c r="Y68" s="166"/>
      <c r="Z68" s="166"/>
      <c r="AA68" s="166"/>
      <c r="AB68" s="166"/>
      <c r="AC68" s="166"/>
      <c r="AD68" s="166"/>
      <c r="AE68" s="166"/>
      <c r="AF68" s="166" t="s">
        <v>178</v>
      </c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</row>
    <row r="69" spans="1:59" outlineLevel="1" x14ac:dyDescent="0.3">
      <c r="A69" s="167"/>
      <c r="B69" s="168"/>
      <c r="C69" s="170" t="s">
        <v>570</v>
      </c>
      <c r="D69" s="171"/>
      <c r="E69" s="172">
        <v>2.7129599999999998</v>
      </c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6"/>
      <c r="Y69" s="166"/>
      <c r="Z69" s="166"/>
      <c r="AA69" s="166"/>
      <c r="AB69" s="166"/>
      <c r="AC69" s="166"/>
      <c r="AD69" s="166"/>
      <c r="AE69" s="166"/>
      <c r="AF69" s="166" t="s">
        <v>160</v>
      </c>
      <c r="AG69" s="166">
        <v>0</v>
      </c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</row>
    <row r="70" spans="1:59" ht="22.5" outlineLevel="1" x14ac:dyDescent="0.3">
      <c r="A70" s="167"/>
      <c r="B70" s="168"/>
      <c r="C70" s="170" t="s">
        <v>571</v>
      </c>
      <c r="D70" s="171"/>
      <c r="E70" s="172">
        <v>0.69498000000000004</v>
      </c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6"/>
      <c r="Y70" s="166"/>
      <c r="Z70" s="166"/>
      <c r="AA70" s="166"/>
      <c r="AB70" s="166"/>
      <c r="AC70" s="166"/>
      <c r="AD70" s="166"/>
      <c r="AE70" s="166"/>
      <c r="AF70" s="166" t="s">
        <v>160</v>
      </c>
      <c r="AG70" s="166">
        <v>0</v>
      </c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</row>
    <row r="71" spans="1:59" outlineLevel="1" x14ac:dyDescent="0.3">
      <c r="A71" s="157">
        <v>23</v>
      </c>
      <c r="B71" s="158" t="s">
        <v>469</v>
      </c>
      <c r="C71" s="159" t="s">
        <v>572</v>
      </c>
      <c r="D71" s="160" t="s">
        <v>273</v>
      </c>
      <c r="E71" s="161">
        <v>2.4354</v>
      </c>
      <c r="F71" s="162">
        <v>1368</v>
      </c>
      <c r="G71" s="163">
        <f>ROUND(E71*F71,2)</f>
        <v>3331.63</v>
      </c>
      <c r="H71" s="162">
        <v>0</v>
      </c>
      <c r="I71" s="163">
        <f>ROUND(E71*H71,2)</f>
        <v>0</v>
      </c>
      <c r="J71" s="162">
        <v>1410</v>
      </c>
      <c r="K71" s="163">
        <f>ROUND(E71*J71,2)</f>
        <v>3433.91</v>
      </c>
      <c r="L71" s="163">
        <v>21</v>
      </c>
      <c r="M71" s="163">
        <f>G71*(1+L71/100)</f>
        <v>4031.2723000000001</v>
      </c>
      <c r="N71" s="163">
        <v>0</v>
      </c>
      <c r="O71" s="163">
        <f>ROUND(E71*N71,2)</f>
        <v>0</v>
      </c>
      <c r="P71" s="163">
        <v>0</v>
      </c>
      <c r="Q71" s="163">
        <f>ROUND(E71*P71,2)</f>
        <v>0</v>
      </c>
      <c r="R71" s="163" t="s">
        <v>447</v>
      </c>
      <c r="S71" s="164" t="s">
        <v>154</v>
      </c>
      <c r="T71" s="165">
        <v>1.7509999999999999</v>
      </c>
      <c r="U71" s="165">
        <f>ROUND(E71*T71,2)</f>
        <v>4.26</v>
      </c>
      <c r="V71" s="165"/>
      <c r="W71" s="165" t="s">
        <v>432</v>
      </c>
      <c r="X71" s="166"/>
      <c r="Y71" s="166"/>
      <c r="Z71" s="166"/>
      <c r="AA71" s="166"/>
      <c r="AB71" s="166"/>
      <c r="AC71" s="166"/>
      <c r="AD71" s="166"/>
      <c r="AE71" s="166"/>
      <c r="AF71" s="166" t="s">
        <v>433</v>
      </c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</row>
    <row r="72" spans="1:59" outlineLevel="1" x14ac:dyDescent="0.3">
      <c r="A72" s="167"/>
      <c r="B72" s="168"/>
      <c r="C72" s="169" t="s">
        <v>471</v>
      </c>
      <c r="D72" s="169"/>
      <c r="E72" s="169"/>
      <c r="F72" s="169"/>
      <c r="G72" s="169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6"/>
      <c r="Y72" s="166"/>
      <c r="Z72" s="166"/>
      <c r="AA72" s="166"/>
      <c r="AB72" s="166"/>
      <c r="AC72" s="166"/>
      <c r="AD72" s="166"/>
      <c r="AE72" s="166"/>
      <c r="AF72" s="166" t="s">
        <v>158</v>
      </c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</row>
    <row r="73" spans="1:59" x14ac:dyDescent="0.3">
      <c r="A73" s="149" t="s">
        <v>148</v>
      </c>
      <c r="B73" s="150" t="s">
        <v>99</v>
      </c>
      <c r="C73" s="151" t="s">
        <v>100</v>
      </c>
      <c r="D73" s="152"/>
      <c r="E73" s="153"/>
      <c r="F73" s="154"/>
      <c r="G73" s="154">
        <f>SUMIF(AF74:AF76,"&lt;&gt;NOR",G74:G76)</f>
        <v>10782.69</v>
      </c>
      <c r="H73" s="154"/>
      <c r="I73" s="154">
        <f>SUM(I74:I76)</f>
        <v>3721.92</v>
      </c>
      <c r="J73" s="154"/>
      <c r="K73" s="154">
        <f>SUM(K74:K76)</f>
        <v>15076.84</v>
      </c>
      <c r="L73" s="154"/>
      <c r="M73" s="154">
        <f>SUM(M74:M76)</f>
        <v>13047.054900000001</v>
      </c>
      <c r="N73" s="154"/>
      <c r="O73" s="154">
        <f>SUM(O74:O76)</f>
        <v>0.03</v>
      </c>
      <c r="P73" s="154"/>
      <c r="Q73" s="154">
        <f>SUM(Q74:Q76)</f>
        <v>0</v>
      </c>
      <c r="R73" s="154"/>
      <c r="S73" s="155"/>
      <c r="T73" s="156"/>
      <c r="U73" s="156">
        <f>SUM(U74:U76)</f>
        <v>34.29</v>
      </c>
      <c r="V73" s="156"/>
      <c r="W73" s="156"/>
      <c r="AF73" t="s">
        <v>149</v>
      </c>
    </row>
    <row r="74" spans="1:59" outlineLevel="1" x14ac:dyDescent="0.3">
      <c r="A74" s="157">
        <v>24</v>
      </c>
      <c r="B74" s="158" t="s">
        <v>513</v>
      </c>
      <c r="C74" s="159" t="s">
        <v>514</v>
      </c>
      <c r="D74" s="160" t="s">
        <v>165</v>
      </c>
      <c r="E74" s="161">
        <v>118.2312</v>
      </c>
      <c r="F74" s="162">
        <v>91.2</v>
      </c>
      <c r="G74" s="163">
        <f>ROUND(E74*F74,2)</f>
        <v>10782.69</v>
      </c>
      <c r="H74" s="162">
        <v>31.48</v>
      </c>
      <c r="I74" s="163">
        <f>ROUND(E74*H74,2)</f>
        <v>3721.92</v>
      </c>
      <c r="J74" s="162">
        <v>127.52</v>
      </c>
      <c r="K74" s="163">
        <f>ROUND(E74*J74,2)</f>
        <v>15076.84</v>
      </c>
      <c r="L74" s="163">
        <v>21</v>
      </c>
      <c r="M74" s="163">
        <f>G74*(1+L74/100)</f>
        <v>13047.054900000001</v>
      </c>
      <c r="N74" s="163">
        <v>2.7E-4</v>
      </c>
      <c r="O74" s="163">
        <f>ROUND(E74*N74,2)</f>
        <v>0.03</v>
      </c>
      <c r="P74" s="163">
        <v>0</v>
      </c>
      <c r="Q74" s="163">
        <f>ROUND(E74*P74,2)</f>
        <v>0</v>
      </c>
      <c r="R74" s="163" t="s">
        <v>509</v>
      </c>
      <c r="S74" s="164" t="s">
        <v>154</v>
      </c>
      <c r="T74" s="165">
        <v>0.28999999999999998</v>
      </c>
      <c r="U74" s="165">
        <f>ROUND(E74*T74,2)</f>
        <v>34.29</v>
      </c>
      <c r="V74" s="165"/>
      <c r="W74" s="165" t="s">
        <v>155</v>
      </c>
      <c r="X74" s="166"/>
      <c r="Y74" s="166"/>
      <c r="Z74" s="166"/>
      <c r="AA74" s="166"/>
      <c r="AB74" s="166"/>
      <c r="AC74" s="166"/>
      <c r="AD74" s="166"/>
      <c r="AE74" s="166"/>
      <c r="AF74" s="166" t="s">
        <v>156</v>
      </c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</row>
    <row r="75" spans="1:59" outlineLevel="1" x14ac:dyDescent="0.3">
      <c r="A75" s="167"/>
      <c r="B75" s="168"/>
      <c r="C75" s="170" t="s">
        <v>573</v>
      </c>
      <c r="D75" s="171"/>
      <c r="E75" s="172">
        <v>90.432000000000002</v>
      </c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6"/>
      <c r="Y75" s="166"/>
      <c r="Z75" s="166"/>
      <c r="AA75" s="166"/>
      <c r="AB75" s="166"/>
      <c r="AC75" s="166"/>
      <c r="AD75" s="166"/>
      <c r="AE75" s="166"/>
      <c r="AF75" s="166" t="s">
        <v>160</v>
      </c>
      <c r="AG75" s="166">
        <v>0</v>
      </c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</row>
    <row r="76" spans="1:59" ht="22.5" outlineLevel="1" x14ac:dyDescent="0.3">
      <c r="A76" s="167"/>
      <c r="B76" s="168"/>
      <c r="C76" s="170" t="s">
        <v>574</v>
      </c>
      <c r="D76" s="171"/>
      <c r="E76" s="172">
        <v>27.799199999999999</v>
      </c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6"/>
      <c r="Y76" s="166"/>
      <c r="Z76" s="166"/>
      <c r="AA76" s="166"/>
      <c r="AB76" s="166"/>
      <c r="AC76" s="166"/>
      <c r="AD76" s="166"/>
      <c r="AE76" s="166"/>
      <c r="AF76" s="166" t="s">
        <v>160</v>
      </c>
      <c r="AG76" s="166">
        <v>0</v>
      </c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</row>
    <row r="77" spans="1:59" x14ac:dyDescent="0.3">
      <c r="A77" s="149" t="s">
        <v>148</v>
      </c>
      <c r="B77" s="150" t="s">
        <v>105</v>
      </c>
      <c r="C77" s="151" t="s">
        <v>106</v>
      </c>
      <c r="D77" s="152"/>
      <c r="E77" s="153"/>
      <c r="F77" s="154"/>
      <c r="G77" s="154">
        <f>SUMIF(AF78:AF101,"&lt;&gt;NOR",G78:G101)</f>
        <v>1064771.3999999999</v>
      </c>
      <c r="H77" s="154"/>
      <c r="I77" s="154">
        <f>SUM(I78:I101)</f>
        <v>0</v>
      </c>
      <c r="J77" s="154"/>
      <c r="K77" s="154">
        <f>SUM(K78:K101)</f>
        <v>1550900</v>
      </c>
      <c r="L77" s="154"/>
      <c r="M77" s="154">
        <f>SUM(M78:M101)</f>
        <v>1288373.3940000001</v>
      </c>
      <c r="N77" s="154"/>
      <c r="O77" s="154">
        <f>SUM(O78:O101)</f>
        <v>0</v>
      </c>
      <c r="P77" s="154"/>
      <c r="Q77" s="154">
        <f>SUM(Q78:Q101)</f>
        <v>0</v>
      </c>
      <c r="R77" s="154"/>
      <c r="S77" s="155"/>
      <c r="T77" s="156"/>
      <c r="U77" s="156">
        <f>SUM(U78:U101)</f>
        <v>0</v>
      </c>
      <c r="V77" s="156"/>
      <c r="W77" s="156"/>
      <c r="AF77" t="s">
        <v>149</v>
      </c>
    </row>
    <row r="78" spans="1:59" ht="45" outlineLevel="1" x14ac:dyDescent="0.3">
      <c r="A78" s="157">
        <v>25</v>
      </c>
      <c r="B78" s="158" t="s">
        <v>518</v>
      </c>
      <c r="C78" s="159" t="s">
        <v>575</v>
      </c>
      <c r="D78" s="160" t="s">
        <v>576</v>
      </c>
      <c r="E78" s="161">
        <v>1</v>
      </c>
      <c r="F78" s="162">
        <v>29651.4</v>
      </c>
      <c r="G78" s="163">
        <f>ROUND(E78*F78,2)</f>
        <v>29651.4</v>
      </c>
      <c r="H78" s="162">
        <v>0</v>
      </c>
      <c r="I78" s="163">
        <f>ROUND(E78*H78,2)</f>
        <v>0</v>
      </c>
      <c r="J78" s="162">
        <v>125300</v>
      </c>
      <c r="K78" s="163">
        <f>ROUND(E78*J78,2)</f>
        <v>125300</v>
      </c>
      <c r="L78" s="163">
        <v>21</v>
      </c>
      <c r="M78" s="163">
        <f>G78*(1+L78/100)</f>
        <v>35878.194000000003</v>
      </c>
      <c r="N78" s="163">
        <v>0</v>
      </c>
      <c r="O78" s="163">
        <f>ROUND(E78*N78,2)</f>
        <v>0</v>
      </c>
      <c r="P78" s="163">
        <v>0</v>
      </c>
      <c r="Q78" s="163">
        <f>ROUND(E78*P78,2)</f>
        <v>0</v>
      </c>
      <c r="R78" s="163"/>
      <c r="S78" s="164" t="s">
        <v>182</v>
      </c>
      <c r="T78" s="165">
        <v>0</v>
      </c>
      <c r="U78" s="165">
        <f>ROUND(E78*T78,2)</f>
        <v>0</v>
      </c>
      <c r="V78" s="165"/>
      <c r="W78" s="165" t="s">
        <v>155</v>
      </c>
      <c r="X78" s="166"/>
      <c r="Y78" s="166"/>
      <c r="Z78" s="166"/>
      <c r="AA78" s="166"/>
      <c r="AB78" s="166"/>
      <c r="AC78" s="166"/>
      <c r="AD78" s="166"/>
      <c r="AE78" s="166"/>
      <c r="AF78" s="166" t="s">
        <v>156</v>
      </c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</row>
    <row r="79" spans="1:59" outlineLevel="1" x14ac:dyDescent="0.3">
      <c r="A79" s="167"/>
      <c r="B79" s="168"/>
      <c r="C79" s="174" t="s">
        <v>577</v>
      </c>
      <c r="D79" s="174"/>
      <c r="E79" s="174"/>
      <c r="F79" s="174"/>
      <c r="G79" s="174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6"/>
      <c r="Y79" s="166"/>
      <c r="Z79" s="166"/>
      <c r="AA79" s="166"/>
      <c r="AB79" s="166"/>
      <c r="AC79" s="166"/>
      <c r="AD79" s="166"/>
      <c r="AE79" s="166"/>
      <c r="AF79" s="166" t="s">
        <v>173</v>
      </c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</row>
    <row r="80" spans="1:59" ht="45" outlineLevel="1" x14ac:dyDescent="0.3">
      <c r="A80" s="157">
        <v>26</v>
      </c>
      <c r="B80" s="158" t="s">
        <v>578</v>
      </c>
      <c r="C80" s="159" t="s">
        <v>579</v>
      </c>
      <c r="D80" s="160" t="s">
        <v>576</v>
      </c>
      <c r="E80" s="161">
        <v>1</v>
      </c>
      <c r="F80" s="162">
        <v>51186</v>
      </c>
      <c r="G80" s="163">
        <f>ROUND(E80*F80,2)</f>
        <v>51186</v>
      </c>
      <c r="H80" s="162">
        <v>0</v>
      </c>
      <c r="I80" s="163">
        <f>ROUND(E80*H80,2)</f>
        <v>0</v>
      </c>
      <c r="J80" s="162">
        <v>101700</v>
      </c>
      <c r="K80" s="163">
        <f>ROUND(E80*J80,2)</f>
        <v>101700</v>
      </c>
      <c r="L80" s="163">
        <v>21</v>
      </c>
      <c r="M80" s="163">
        <f>G80*(1+L80/100)</f>
        <v>61935.06</v>
      </c>
      <c r="N80" s="163">
        <v>0</v>
      </c>
      <c r="O80" s="163">
        <f>ROUND(E80*N80,2)</f>
        <v>0</v>
      </c>
      <c r="P80" s="163">
        <v>0</v>
      </c>
      <c r="Q80" s="163">
        <f>ROUND(E80*P80,2)</f>
        <v>0</v>
      </c>
      <c r="R80" s="163"/>
      <c r="S80" s="164" t="s">
        <v>182</v>
      </c>
      <c r="T80" s="165">
        <v>0</v>
      </c>
      <c r="U80" s="165">
        <f>ROUND(E80*T80,2)</f>
        <v>0</v>
      </c>
      <c r="V80" s="165"/>
      <c r="W80" s="165" t="s">
        <v>155</v>
      </c>
      <c r="X80" s="166"/>
      <c r="Y80" s="166"/>
      <c r="Z80" s="166"/>
      <c r="AA80" s="166"/>
      <c r="AB80" s="166"/>
      <c r="AC80" s="166"/>
      <c r="AD80" s="166"/>
      <c r="AE80" s="166"/>
      <c r="AF80" s="166" t="s">
        <v>156</v>
      </c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</row>
    <row r="81" spans="1:59" outlineLevel="1" x14ac:dyDescent="0.3">
      <c r="A81" s="167"/>
      <c r="B81" s="168"/>
      <c r="C81" s="174" t="s">
        <v>577</v>
      </c>
      <c r="D81" s="174"/>
      <c r="E81" s="174"/>
      <c r="F81" s="174"/>
      <c r="G81" s="174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6"/>
      <c r="Y81" s="166"/>
      <c r="Z81" s="166"/>
      <c r="AA81" s="166"/>
      <c r="AB81" s="166"/>
      <c r="AC81" s="166"/>
      <c r="AD81" s="166"/>
      <c r="AE81" s="166"/>
      <c r="AF81" s="166" t="s">
        <v>173</v>
      </c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</row>
    <row r="82" spans="1:59" ht="45" outlineLevel="1" x14ac:dyDescent="0.3">
      <c r="A82" s="157">
        <v>27</v>
      </c>
      <c r="B82" s="158" t="s">
        <v>580</v>
      </c>
      <c r="C82" s="159" t="s">
        <v>581</v>
      </c>
      <c r="D82" s="160" t="s">
        <v>576</v>
      </c>
      <c r="E82" s="161">
        <v>1</v>
      </c>
      <c r="F82" s="162">
        <v>19095</v>
      </c>
      <c r="G82" s="163">
        <f>ROUND(E82*F82,2)</f>
        <v>19095</v>
      </c>
      <c r="H82" s="162">
        <v>0</v>
      </c>
      <c r="I82" s="163">
        <f>ROUND(E82*H82,2)</f>
        <v>0</v>
      </c>
      <c r="J82" s="162">
        <v>75700</v>
      </c>
      <c r="K82" s="163">
        <f>ROUND(E82*J82,2)</f>
        <v>75700</v>
      </c>
      <c r="L82" s="163">
        <v>21</v>
      </c>
      <c r="M82" s="163">
        <f>G82*(1+L82/100)</f>
        <v>23104.95</v>
      </c>
      <c r="N82" s="163">
        <v>0</v>
      </c>
      <c r="O82" s="163">
        <f>ROUND(E82*N82,2)</f>
        <v>0</v>
      </c>
      <c r="P82" s="163">
        <v>0</v>
      </c>
      <c r="Q82" s="163">
        <f>ROUND(E82*P82,2)</f>
        <v>0</v>
      </c>
      <c r="R82" s="163"/>
      <c r="S82" s="164" t="s">
        <v>182</v>
      </c>
      <c r="T82" s="165">
        <v>0</v>
      </c>
      <c r="U82" s="165">
        <f>ROUND(E82*T82,2)</f>
        <v>0</v>
      </c>
      <c r="V82" s="165"/>
      <c r="W82" s="165" t="s">
        <v>155</v>
      </c>
      <c r="X82" s="166"/>
      <c r="Y82" s="166"/>
      <c r="Z82" s="166"/>
      <c r="AA82" s="166"/>
      <c r="AB82" s="166"/>
      <c r="AC82" s="166"/>
      <c r="AD82" s="166"/>
      <c r="AE82" s="166"/>
      <c r="AF82" s="166" t="s">
        <v>156</v>
      </c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</row>
    <row r="83" spans="1:59" outlineLevel="1" x14ac:dyDescent="0.3">
      <c r="A83" s="167"/>
      <c r="B83" s="168"/>
      <c r="C83" s="174" t="s">
        <v>577</v>
      </c>
      <c r="D83" s="174"/>
      <c r="E83" s="174"/>
      <c r="F83" s="174"/>
      <c r="G83" s="174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6"/>
      <c r="Y83" s="166"/>
      <c r="Z83" s="166"/>
      <c r="AA83" s="166"/>
      <c r="AB83" s="166"/>
      <c r="AC83" s="166"/>
      <c r="AD83" s="166"/>
      <c r="AE83" s="166"/>
      <c r="AF83" s="166" t="s">
        <v>173</v>
      </c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</row>
    <row r="84" spans="1:59" ht="45" outlineLevel="1" x14ac:dyDescent="0.3">
      <c r="A84" s="157">
        <v>28</v>
      </c>
      <c r="B84" s="158" t="s">
        <v>582</v>
      </c>
      <c r="C84" s="159" t="s">
        <v>583</v>
      </c>
      <c r="D84" s="160" t="s">
        <v>576</v>
      </c>
      <c r="E84" s="161">
        <v>1</v>
      </c>
      <c r="F84" s="162">
        <v>14706</v>
      </c>
      <c r="G84" s="163">
        <f>ROUND(E84*F84,2)</f>
        <v>14706</v>
      </c>
      <c r="H84" s="162">
        <v>0</v>
      </c>
      <c r="I84" s="163">
        <f>ROUND(E84*H84,2)</f>
        <v>0</v>
      </c>
      <c r="J84" s="162">
        <v>26400</v>
      </c>
      <c r="K84" s="163">
        <f>ROUND(E84*J84,2)</f>
        <v>26400</v>
      </c>
      <c r="L84" s="163">
        <v>21</v>
      </c>
      <c r="M84" s="163">
        <f>G84*(1+L84/100)</f>
        <v>17794.259999999998</v>
      </c>
      <c r="N84" s="163">
        <v>0</v>
      </c>
      <c r="O84" s="163">
        <f>ROUND(E84*N84,2)</f>
        <v>0</v>
      </c>
      <c r="P84" s="163">
        <v>0</v>
      </c>
      <c r="Q84" s="163">
        <f>ROUND(E84*P84,2)</f>
        <v>0</v>
      </c>
      <c r="R84" s="163"/>
      <c r="S84" s="164" t="s">
        <v>182</v>
      </c>
      <c r="T84" s="165">
        <v>0</v>
      </c>
      <c r="U84" s="165">
        <f>ROUND(E84*T84,2)</f>
        <v>0</v>
      </c>
      <c r="V84" s="165"/>
      <c r="W84" s="165" t="s">
        <v>155</v>
      </c>
      <c r="X84" s="166"/>
      <c r="Y84" s="166"/>
      <c r="Z84" s="166"/>
      <c r="AA84" s="166"/>
      <c r="AB84" s="166"/>
      <c r="AC84" s="166"/>
      <c r="AD84" s="166"/>
      <c r="AE84" s="166"/>
      <c r="AF84" s="166" t="s">
        <v>156</v>
      </c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</row>
    <row r="85" spans="1:59" outlineLevel="1" x14ac:dyDescent="0.3">
      <c r="A85" s="167"/>
      <c r="B85" s="168"/>
      <c r="C85" s="174" t="s">
        <v>577</v>
      </c>
      <c r="D85" s="174"/>
      <c r="E85" s="174"/>
      <c r="F85" s="174"/>
      <c r="G85" s="174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6"/>
      <c r="Y85" s="166"/>
      <c r="Z85" s="166"/>
      <c r="AA85" s="166"/>
      <c r="AB85" s="166"/>
      <c r="AC85" s="166"/>
      <c r="AD85" s="166"/>
      <c r="AE85" s="166"/>
      <c r="AF85" s="166" t="s">
        <v>173</v>
      </c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</row>
    <row r="86" spans="1:59" ht="45" outlineLevel="1" x14ac:dyDescent="0.3">
      <c r="A86" s="157">
        <v>29</v>
      </c>
      <c r="B86" s="158" t="s">
        <v>584</v>
      </c>
      <c r="C86" s="159" t="s">
        <v>585</v>
      </c>
      <c r="D86" s="160" t="s">
        <v>576</v>
      </c>
      <c r="E86" s="161">
        <v>1</v>
      </c>
      <c r="F86" s="162">
        <v>203490</v>
      </c>
      <c r="G86" s="163">
        <f>ROUND(E86*F86,2)</f>
        <v>203490</v>
      </c>
      <c r="H86" s="162">
        <v>0</v>
      </c>
      <c r="I86" s="163">
        <f>ROUND(E86*H86,2)</f>
        <v>0</v>
      </c>
      <c r="J86" s="162">
        <v>285500</v>
      </c>
      <c r="K86" s="163">
        <f>ROUND(E86*J86,2)</f>
        <v>285500</v>
      </c>
      <c r="L86" s="163">
        <v>21</v>
      </c>
      <c r="M86" s="163">
        <f>G86*(1+L86/100)</f>
        <v>246222.9</v>
      </c>
      <c r="N86" s="163">
        <v>0</v>
      </c>
      <c r="O86" s="163">
        <f>ROUND(E86*N86,2)</f>
        <v>0</v>
      </c>
      <c r="P86" s="163">
        <v>0</v>
      </c>
      <c r="Q86" s="163">
        <f>ROUND(E86*P86,2)</f>
        <v>0</v>
      </c>
      <c r="R86" s="163"/>
      <c r="S86" s="164" t="s">
        <v>182</v>
      </c>
      <c r="T86" s="165">
        <v>0</v>
      </c>
      <c r="U86" s="165">
        <f>ROUND(E86*T86,2)</f>
        <v>0</v>
      </c>
      <c r="V86" s="165"/>
      <c r="W86" s="165" t="s">
        <v>155</v>
      </c>
      <c r="X86" s="166"/>
      <c r="Y86" s="166"/>
      <c r="Z86" s="166"/>
      <c r="AA86" s="166"/>
      <c r="AB86" s="166"/>
      <c r="AC86" s="166"/>
      <c r="AD86" s="166"/>
      <c r="AE86" s="166"/>
      <c r="AF86" s="166" t="s">
        <v>156</v>
      </c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</row>
    <row r="87" spans="1:59" outlineLevel="1" x14ac:dyDescent="0.3">
      <c r="A87" s="167"/>
      <c r="B87" s="168"/>
      <c r="C87" s="174" t="s">
        <v>577</v>
      </c>
      <c r="D87" s="174"/>
      <c r="E87" s="174"/>
      <c r="F87" s="174"/>
      <c r="G87" s="174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6"/>
      <c r="Y87" s="166"/>
      <c r="Z87" s="166"/>
      <c r="AA87" s="166"/>
      <c r="AB87" s="166"/>
      <c r="AC87" s="166"/>
      <c r="AD87" s="166"/>
      <c r="AE87" s="166"/>
      <c r="AF87" s="166" t="s">
        <v>173</v>
      </c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</row>
    <row r="88" spans="1:59" ht="45" outlineLevel="1" x14ac:dyDescent="0.3">
      <c r="A88" s="157">
        <v>30</v>
      </c>
      <c r="B88" s="158" t="s">
        <v>586</v>
      </c>
      <c r="C88" s="159" t="s">
        <v>587</v>
      </c>
      <c r="D88" s="160" t="s">
        <v>576</v>
      </c>
      <c r="E88" s="161">
        <v>2</v>
      </c>
      <c r="F88" s="162">
        <v>10146</v>
      </c>
      <c r="G88" s="163">
        <f>ROUND(E88*F88,2)</f>
        <v>20292</v>
      </c>
      <c r="H88" s="162">
        <v>0</v>
      </c>
      <c r="I88" s="163">
        <f>ROUND(E88*H88,2)</f>
        <v>0</v>
      </c>
      <c r="J88" s="162">
        <v>12000</v>
      </c>
      <c r="K88" s="163">
        <f>ROUND(E88*J88,2)</f>
        <v>24000</v>
      </c>
      <c r="L88" s="163">
        <v>21</v>
      </c>
      <c r="M88" s="163">
        <f>G88*(1+L88/100)</f>
        <v>24553.32</v>
      </c>
      <c r="N88" s="163">
        <v>0</v>
      </c>
      <c r="O88" s="163">
        <f>ROUND(E88*N88,2)</f>
        <v>0</v>
      </c>
      <c r="P88" s="163">
        <v>0</v>
      </c>
      <c r="Q88" s="163">
        <f>ROUND(E88*P88,2)</f>
        <v>0</v>
      </c>
      <c r="R88" s="163"/>
      <c r="S88" s="164" t="s">
        <v>182</v>
      </c>
      <c r="T88" s="165">
        <v>0</v>
      </c>
      <c r="U88" s="165">
        <f>ROUND(E88*T88,2)</f>
        <v>0</v>
      </c>
      <c r="V88" s="165"/>
      <c r="W88" s="165" t="s">
        <v>155</v>
      </c>
      <c r="X88" s="166"/>
      <c r="Y88" s="166"/>
      <c r="Z88" s="166"/>
      <c r="AA88" s="166"/>
      <c r="AB88" s="166"/>
      <c r="AC88" s="166"/>
      <c r="AD88" s="166"/>
      <c r="AE88" s="166"/>
      <c r="AF88" s="166" t="s">
        <v>156</v>
      </c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</row>
    <row r="89" spans="1:59" outlineLevel="1" x14ac:dyDescent="0.3">
      <c r="A89" s="167"/>
      <c r="B89" s="168"/>
      <c r="C89" s="174" t="s">
        <v>577</v>
      </c>
      <c r="D89" s="174"/>
      <c r="E89" s="174"/>
      <c r="F89" s="174"/>
      <c r="G89" s="174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6"/>
      <c r="Y89" s="166"/>
      <c r="Z89" s="166"/>
      <c r="AA89" s="166"/>
      <c r="AB89" s="166"/>
      <c r="AC89" s="166"/>
      <c r="AD89" s="166"/>
      <c r="AE89" s="166"/>
      <c r="AF89" s="166" t="s">
        <v>173</v>
      </c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</row>
    <row r="90" spans="1:59" ht="45" outlineLevel="1" x14ac:dyDescent="0.3">
      <c r="A90" s="157">
        <v>31</v>
      </c>
      <c r="B90" s="158" t="s">
        <v>588</v>
      </c>
      <c r="C90" s="159" t="s">
        <v>589</v>
      </c>
      <c r="D90" s="160" t="s">
        <v>576</v>
      </c>
      <c r="E90" s="161">
        <v>1</v>
      </c>
      <c r="F90" s="162">
        <v>195510</v>
      </c>
      <c r="G90" s="163">
        <f>ROUND(E90*F90,2)</f>
        <v>195510</v>
      </c>
      <c r="H90" s="162">
        <v>0</v>
      </c>
      <c r="I90" s="163">
        <f>ROUND(E90*H90,2)</f>
        <v>0</v>
      </c>
      <c r="J90" s="162">
        <v>348000</v>
      </c>
      <c r="K90" s="163">
        <f>ROUND(E90*J90,2)</f>
        <v>348000</v>
      </c>
      <c r="L90" s="163">
        <v>21</v>
      </c>
      <c r="M90" s="163">
        <f>G90*(1+L90/100)</f>
        <v>236567.1</v>
      </c>
      <c r="N90" s="163">
        <v>0</v>
      </c>
      <c r="O90" s="163">
        <f>ROUND(E90*N90,2)</f>
        <v>0</v>
      </c>
      <c r="P90" s="163">
        <v>0</v>
      </c>
      <c r="Q90" s="163">
        <f>ROUND(E90*P90,2)</f>
        <v>0</v>
      </c>
      <c r="R90" s="163"/>
      <c r="S90" s="164" t="s">
        <v>182</v>
      </c>
      <c r="T90" s="165">
        <v>0</v>
      </c>
      <c r="U90" s="165">
        <f>ROUND(E90*T90,2)</f>
        <v>0</v>
      </c>
      <c r="V90" s="165"/>
      <c r="W90" s="165" t="s">
        <v>155</v>
      </c>
      <c r="X90" s="166"/>
      <c r="Y90" s="166"/>
      <c r="Z90" s="166"/>
      <c r="AA90" s="166"/>
      <c r="AB90" s="166"/>
      <c r="AC90" s="166"/>
      <c r="AD90" s="166"/>
      <c r="AE90" s="166"/>
      <c r="AF90" s="166" t="s">
        <v>156</v>
      </c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</row>
    <row r="91" spans="1:59" outlineLevel="1" x14ac:dyDescent="0.3">
      <c r="A91" s="167"/>
      <c r="B91" s="168"/>
      <c r="C91" s="174" t="s">
        <v>577</v>
      </c>
      <c r="D91" s="174"/>
      <c r="E91" s="174"/>
      <c r="F91" s="174"/>
      <c r="G91" s="174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6"/>
      <c r="Y91" s="166"/>
      <c r="Z91" s="166"/>
      <c r="AA91" s="166"/>
      <c r="AB91" s="166"/>
      <c r="AC91" s="166"/>
      <c r="AD91" s="166"/>
      <c r="AE91" s="166"/>
      <c r="AF91" s="166" t="s">
        <v>173</v>
      </c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</row>
    <row r="92" spans="1:59" ht="22.5" outlineLevel="1" x14ac:dyDescent="0.3">
      <c r="A92" s="157">
        <v>32</v>
      </c>
      <c r="B92" s="158" t="s">
        <v>590</v>
      </c>
      <c r="C92" s="159" t="s">
        <v>591</v>
      </c>
      <c r="D92" s="160" t="s">
        <v>576</v>
      </c>
      <c r="E92" s="161">
        <v>9</v>
      </c>
      <c r="F92" s="162">
        <v>26356.799999999999</v>
      </c>
      <c r="G92" s="163">
        <f>ROUND(E92*F92,2)</f>
        <v>237211.2</v>
      </c>
      <c r="H92" s="162">
        <v>0</v>
      </c>
      <c r="I92" s="163">
        <f>ROUND(E92*H92,2)</f>
        <v>0</v>
      </c>
      <c r="J92" s="162">
        <v>19200</v>
      </c>
      <c r="K92" s="163">
        <f>ROUND(E92*J92,2)</f>
        <v>172800</v>
      </c>
      <c r="L92" s="163">
        <v>21</v>
      </c>
      <c r="M92" s="163">
        <f>G92*(1+L92/100)</f>
        <v>287025.55200000003</v>
      </c>
      <c r="N92" s="163">
        <v>0</v>
      </c>
      <c r="O92" s="163">
        <f>ROUND(E92*N92,2)</f>
        <v>0</v>
      </c>
      <c r="P92" s="163">
        <v>0</v>
      </c>
      <c r="Q92" s="163">
        <f>ROUND(E92*P92,2)</f>
        <v>0</v>
      </c>
      <c r="R92" s="163"/>
      <c r="S92" s="164" t="s">
        <v>182</v>
      </c>
      <c r="T92" s="165">
        <v>0</v>
      </c>
      <c r="U92" s="165">
        <f>ROUND(E92*T92,2)</f>
        <v>0</v>
      </c>
      <c r="V92" s="165"/>
      <c r="W92" s="165" t="s">
        <v>155</v>
      </c>
      <c r="X92" s="166"/>
      <c r="Y92" s="166"/>
      <c r="Z92" s="166"/>
      <c r="AA92" s="166"/>
      <c r="AB92" s="166"/>
      <c r="AC92" s="166"/>
      <c r="AD92" s="166"/>
      <c r="AE92" s="166"/>
      <c r="AF92" s="166" t="s">
        <v>156</v>
      </c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</row>
    <row r="93" spans="1:59" outlineLevel="1" x14ac:dyDescent="0.3">
      <c r="A93" s="167"/>
      <c r="B93" s="168"/>
      <c r="C93" s="174" t="s">
        <v>592</v>
      </c>
      <c r="D93" s="174"/>
      <c r="E93" s="174"/>
      <c r="F93" s="174"/>
      <c r="G93" s="174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6"/>
      <c r="Y93" s="166"/>
      <c r="Z93" s="166"/>
      <c r="AA93" s="166"/>
      <c r="AB93" s="166"/>
      <c r="AC93" s="166"/>
      <c r="AD93" s="166"/>
      <c r="AE93" s="166"/>
      <c r="AF93" s="166" t="s">
        <v>173</v>
      </c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</row>
    <row r="94" spans="1:59" outlineLevel="1" x14ac:dyDescent="0.3">
      <c r="A94" s="157">
        <v>33</v>
      </c>
      <c r="B94" s="158" t="s">
        <v>593</v>
      </c>
      <c r="C94" s="159" t="s">
        <v>594</v>
      </c>
      <c r="D94" s="160" t="s">
        <v>576</v>
      </c>
      <c r="E94" s="161">
        <v>9</v>
      </c>
      <c r="F94" s="162">
        <v>26812.799999999999</v>
      </c>
      <c r="G94" s="163">
        <f>ROUND(E94*F94,2)</f>
        <v>241315.20000000001</v>
      </c>
      <c r="H94" s="162">
        <v>0</v>
      </c>
      <c r="I94" s="163">
        <f>ROUND(E94*H94,2)</f>
        <v>0</v>
      </c>
      <c r="J94" s="162">
        <v>32300</v>
      </c>
      <c r="K94" s="163">
        <f>ROUND(E94*J94,2)</f>
        <v>290700</v>
      </c>
      <c r="L94" s="163">
        <v>21</v>
      </c>
      <c r="M94" s="163">
        <f>G94*(1+L94/100)</f>
        <v>291991.39199999999</v>
      </c>
      <c r="N94" s="163">
        <v>0</v>
      </c>
      <c r="O94" s="163">
        <f>ROUND(E94*N94,2)</f>
        <v>0</v>
      </c>
      <c r="P94" s="163">
        <v>0</v>
      </c>
      <c r="Q94" s="163">
        <f>ROUND(E94*P94,2)</f>
        <v>0</v>
      </c>
      <c r="R94" s="163"/>
      <c r="S94" s="164" t="s">
        <v>182</v>
      </c>
      <c r="T94" s="165">
        <v>0</v>
      </c>
      <c r="U94" s="165">
        <f>ROUND(E94*T94,2)</f>
        <v>0</v>
      </c>
      <c r="V94" s="165"/>
      <c r="W94" s="165" t="s">
        <v>155</v>
      </c>
      <c r="X94" s="166"/>
      <c r="Y94" s="166"/>
      <c r="Z94" s="166"/>
      <c r="AA94" s="166"/>
      <c r="AB94" s="166"/>
      <c r="AC94" s="166"/>
      <c r="AD94" s="166"/>
      <c r="AE94" s="166"/>
      <c r="AF94" s="166" t="s">
        <v>156</v>
      </c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</row>
    <row r="95" spans="1:59" outlineLevel="1" x14ac:dyDescent="0.3">
      <c r="A95" s="167"/>
      <c r="B95" s="168"/>
      <c r="C95" s="174" t="s">
        <v>592</v>
      </c>
      <c r="D95" s="174"/>
      <c r="E95" s="174"/>
      <c r="F95" s="174"/>
      <c r="G95" s="174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6"/>
      <c r="Y95" s="166"/>
      <c r="Z95" s="166"/>
      <c r="AA95" s="166"/>
      <c r="AB95" s="166"/>
      <c r="AC95" s="166"/>
      <c r="AD95" s="166"/>
      <c r="AE95" s="166"/>
      <c r="AF95" s="166" t="s">
        <v>173</v>
      </c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</row>
    <row r="96" spans="1:59" ht="33.75" outlineLevel="1" x14ac:dyDescent="0.3">
      <c r="A96" s="157">
        <v>34</v>
      </c>
      <c r="B96" s="158" t="s">
        <v>595</v>
      </c>
      <c r="C96" s="159" t="s">
        <v>596</v>
      </c>
      <c r="D96" s="160" t="s">
        <v>576</v>
      </c>
      <c r="E96" s="161">
        <v>1</v>
      </c>
      <c r="F96" s="162">
        <v>19767.599999999999</v>
      </c>
      <c r="G96" s="163">
        <f>ROUND(E96*F96,2)</f>
        <v>19767.599999999999</v>
      </c>
      <c r="H96" s="162">
        <v>0</v>
      </c>
      <c r="I96" s="163">
        <f>ROUND(E96*H96,2)</f>
        <v>0</v>
      </c>
      <c r="J96" s="162">
        <v>20100</v>
      </c>
      <c r="K96" s="163">
        <f>ROUND(E96*J96,2)</f>
        <v>20100</v>
      </c>
      <c r="L96" s="163">
        <v>21</v>
      </c>
      <c r="M96" s="163">
        <f>G96*(1+L96/100)</f>
        <v>23918.795999999998</v>
      </c>
      <c r="N96" s="163">
        <v>0</v>
      </c>
      <c r="O96" s="163">
        <f>ROUND(E96*N96,2)</f>
        <v>0</v>
      </c>
      <c r="P96" s="163">
        <v>0</v>
      </c>
      <c r="Q96" s="163">
        <f>ROUND(E96*P96,2)</f>
        <v>0</v>
      </c>
      <c r="R96" s="163"/>
      <c r="S96" s="164" t="s">
        <v>182</v>
      </c>
      <c r="T96" s="165">
        <v>0</v>
      </c>
      <c r="U96" s="165">
        <f>ROUND(E96*T96,2)</f>
        <v>0</v>
      </c>
      <c r="V96" s="165"/>
      <c r="W96" s="165" t="s">
        <v>155</v>
      </c>
      <c r="X96" s="166"/>
      <c r="Y96" s="166"/>
      <c r="Z96" s="166"/>
      <c r="AA96" s="166"/>
      <c r="AB96" s="166"/>
      <c r="AC96" s="166"/>
      <c r="AD96" s="166"/>
      <c r="AE96" s="166"/>
      <c r="AF96" s="166" t="s">
        <v>156</v>
      </c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</row>
    <row r="97" spans="1:59" outlineLevel="1" x14ac:dyDescent="0.3">
      <c r="A97" s="167"/>
      <c r="B97" s="168"/>
      <c r="C97" s="174" t="s">
        <v>592</v>
      </c>
      <c r="D97" s="174"/>
      <c r="E97" s="174"/>
      <c r="F97" s="174"/>
      <c r="G97" s="174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6"/>
      <c r="Y97" s="166"/>
      <c r="Z97" s="166"/>
      <c r="AA97" s="166"/>
      <c r="AB97" s="166"/>
      <c r="AC97" s="166"/>
      <c r="AD97" s="166"/>
      <c r="AE97" s="166"/>
      <c r="AF97" s="166" t="s">
        <v>173</v>
      </c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</row>
    <row r="98" spans="1:59" ht="22.5" outlineLevel="1" x14ac:dyDescent="0.3">
      <c r="A98" s="157">
        <v>35</v>
      </c>
      <c r="B98" s="158" t="s">
        <v>597</v>
      </c>
      <c r="C98" s="159" t="s">
        <v>598</v>
      </c>
      <c r="D98" s="160" t="s">
        <v>576</v>
      </c>
      <c r="E98" s="161">
        <v>1</v>
      </c>
      <c r="F98" s="162">
        <v>18126</v>
      </c>
      <c r="G98" s="163">
        <f>ROUND(E98*F98,2)</f>
        <v>18126</v>
      </c>
      <c r="H98" s="162">
        <v>0</v>
      </c>
      <c r="I98" s="163">
        <f>ROUND(E98*H98,2)</f>
        <v>0</v>
      </c>
      <c r="J98" s="162">
        <v>34900</v>
      </c>
      <c r="K98" s="163">
        <f>ROUND(E98*J98,2)</f>
        <v>34900</v>
      </c>
      <c r="L98" s="163">
        <v>21</v>
      </c>
      <c r="M98" s="163">
        <f>G98*(1+L98/100)</f>
        <v>21932.46</v>
      </c>
      <c r="N98" s="163">
        <v>0</v>
      </c>
      <c r="O98" s="163">
        <f>ROUND(E98*N98,2)</f>
        <v>0</v>
      </c>
      <c r="P98" s="163">
        <v>0</v>
      </c>
      <c r="Q98" s="163">
        <f>ROUND(E98*P98,2)</f>
        <v>0</v>
      </c>
      <c r="R98" s="163"/>
      <c r="S98" s="164" t="s">
        <v>182</v>
      </c>
      <c r="T98" s="165">
        <v>0</v>
      </c>
      <c r="U98" s="165">
        <f>ROUND(E98*T98,2)</f>
        <v>0</v>
      </c>
      <c r="V98" s="165"/>
      <c r="W98" s="165" t="s">
        <v>155</v>
      </c>
      <c r="X98" s="166"/>
      <c r="Y98" s="166"/>
      <c r="Z98" s="166"/>
      <c r="AA98" s="166"/>
      <c r="AB98" s="166"/>
      <c r="AC98" s="166"/>
      <c r="AD98" s="166"/>
      <c r="AE98" s="166"/>
      <c r="AF98" s="166" t="s">
        <v>156</v>
      </c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</row>
    <row r="99" spans="1:59" outlineLevel="1" x14ac:dyDescent="0.3">
      <c r="A99" s="167"/>
      <c r="B99" s="168"/>
      <c r="C99" s="174" t="s">
        <v>592</v>
      </c>
      <c r="D99" s="174"/>
      <c r="E99" s="174"/>
      <c r="F99" s="174"/>
      <c r="G99" s="174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6"/>
      <c r="Y99" s="166"/>
      <c r="Z99" s="166"/>
      <c r="AA99" s="166"/>
      <c r="AB99" s="166"/>
      <c r="AC99" s="166"/>
      <c r="AD99" s="166"/>
      <c r="AE99" s="166"/>
      <c r="AF99" s="166" t="s">
        <v>173</v>
      </c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</row>
    <row r="100" spans="1:59" ht="22.5" outlineLevel="1" x14ac:dyDescent="0.3">
      <c r="A100" s="157">
        <v>36</v>
      </c>
      <c r="B100" s="158" t="s">
        <v>599</v>
      </c>
      <c r="C100" s="159" t="s">
        <v>600</v>
      </c>
      <c r="D100" s="160" t="s">
        <v>576</v>
      </c>
      <c r="E100" s="161">
        <v>1</v>
      </c>
      <c r="F100" s="162">
        <v>14421</v>
      </c>
      <c r="G100" s="163">
        <f>ROUND(E100*F100,2)</f>
        <v>14421</v>
      </c>
      <c r="H100" s="162">
        <v>0</v>
      </c>
      <c r="I100" s="163">
        <f>ROUND(E100*H100,2)</f>
        <v>0</v>
      </c>
      <c r="J100" s="162">
        <v>45800</v>
      </c>
      <c r="K100" s="163">
        <f>ROUND(E100*J100,2)</f>
        <v>45800</v>
      </c>
      <c r="L100" s="163">
        <v>21</v>
      </c>
      <c r="M100" s="163">
        <f>G100*(1+L100/100)</f>
        <v>17449.41</v>
      </c>
      <c r="N100" s="163">
        <v>0</v>
      </c>
      <c r="O100" s="163">
        <f>ROUND(E100*N100,2)</f>
        <v>0</v>
      </c>
      <c r="P100" s="163">
        <v>0</v>
      </c>
      <c r="Q100" s="163">
        <f>ROUND(E100*P100,2)</f>
        <v>0</v>
      </c>
      <c r="R100" s="163"/>
      <c r="S100" s="164" t="s">
        <v>182</v>
      </c>
      <c r="T100" s="165">
        <v>0</v>
      </c>
      <c r="U100" s="165">
        <f>ROUND(E100*T100,2)</f>
        <v>0</v>
      </c>
      <c r="V100" s="165"/>
      <c r="W100" s="165" t="s">
        <v>155</v>
      </c>
      <c r="X100" s="166"/>
      <c r="Y100" s="166"/>
      <c r="Z100" s="166"/>
      <c r="AA100" s="166"/>
      <c r="AB100" s="166"/>
      <c r="AC100" s="166"/>
      <c r="AD100" s="166"/>
      <c r="AE100" s="166"/>
      <c r="AF100" s="166" t="s">
        <v>156</v>
      </c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</row>
    <row r="101" spans="1:59" outlineLevel="1" x14ac:dyDescent="0.3">
      <c r="A101" s="167"/>
      <c r="B101" s="168"/>
      <c r="C101" s="314" t="s">
        <v>601</v>
      </c>
      <c r="D101" s="315"/>
      <c r="E101" s="315"/>
      <c r="F101" s="315"/>
      <c r="G101" s="31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6"/>
      <c r="Y101" s="166"/>
      <c r="Z101" s="166"/>
      <c r="AA101" s="166"/>
      <c r="AB101" s="166"/>
      <c r="AC101" s="166"/>
      <c r="AD101" s="166"/>
      <c r="AE101" s="166"/>
      <c r="AF101" s="166" t="s">
        <v>173</v>
      </c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</row>
    <row r="102" spans="1:59" x14ac:dyDescent="0.3">
      <c r="A102" s="131"/>
      <c r="B102" s="135"/>
      <c r="C102" s="184"/>
      <c r="D102" s="137"/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AD102">
        <v>15</v>
      </c>
      <c r="AE102">
        <v>21</v>
      </c>
      <c r="AF102" t="s">
        <v>136</v>
      </c>
    </row>
    <row r="103" spans="1:59" x14ac:dyDescent="0.3">
      <c r="A103" s="185"/>
      <c r="B103" s="186" t="s">
        <v>25</v>
      </c>
      <c r="C103" s="187"/>
      <c r="D103" s="188"/>
      <c r="E103" s="189"/>
      <c r="F103" s="189"/>
      <c r="G103" s="190">
        <f>G8+G26+G30+G44+G48+G51+G58+G73+G77</f>
        <v>1413216.3399999999</v>
      </c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AD103">
        <f>SUMIF(L7:L101,AD102,G7:G101)</f>
        <v>0</v>
      </c>
      <c r="AE103">
        <f>SUMIF(L7:L101,AE102,G7:G101)</f>
        <v>1413216.34</v>
      </c>
      <c r="AF103" t="s">
        <v>213</v>
      </c>
    </row>
    <row r="104" spans="1:59" x14ac:dyDescent="0.3">
      <c r="C104" s="191"/>
      <c r="D104" s="83"/>
      <c r="AF104" t="s">
        <v>214</v>
      </c>
    </row>
    <row r="105" spans="1:59" x14ac:dyDescent="0.3">
      <c r="D105" s="83"/>
    </row>
    <row r="106" spans="1:59" x14ac:dyDescent="0.3">
      <c r="D106" s="83"/>
    </row>
    <row r="107" spans="1:59" x14ac:dyDescent="0.3">
      <c r="D107" s="83"/>
    </row>
    <row r="108" spans="1:59" x14ac:dyDescent="0.3">
      <c r="D108" s="83"/>
    </row>
    <row r="109" spans="1:59" x14ac:dyDescent="0.3">
      <c r="D109" s="83"/>
    </row>
    <row r="110" spans="1:59" x14ac:dyDescent="0.3">
      <c r="D110" s="83"/>
    </row>
    <row r="111" spans="1:59" x14ac:dyDescent="0.3">
      <c r="D111" s="83"/>
    </row>
    <row r="112" spans="1:59" x14ac:dyDescent="0.3">
      <c r="D112" s="83"/>
    </row>
    <row r="113" spans="4:4" x14ac:dyDescent="0.3">
      <c r="D113" s="83"/>
    </row>
    <row r="114" spans="4:4" x14ac:dyDescent="0.3">
      <c r="D114" s="83"/>
    </row>
    <row r="115" spans="4:4" x14ac:dyDescent="0.3">
      <c r="D115" s="83"/>
    </row>
    <row r="116" spans="4:4" x14ac:dyDescent="0.3">
      <c r="D116" s="83"/>
    </row>
    <row r="117" spans="4:4" x14ac:dyDescent="0.3">
      <c r="D117" s="83"/>
    </row>
    <row r="118" spans="4:4" x14ac:dyDescent="0.3">
      <c r="D118" s="83"/>
    </row>
    <row r="119" spans="4:4" x14ac:dyDescent="0.3">
      <c r="D119" s="83"/>
    </row>
    <row r="120" spans="4:4" x14ac:dyDescent="0.3">
      <c r="D120" s="83"/>
    </row>
    <row r="121" spans="4:4" x14ac:dyDescent="0.3">
      <c r="D121" s="83"/>
    </row>
    <row r="122" spans="4:4" x14ac:dyDescent="0.3">
      <c r="D122" s="83"/>
    </row>
    <row r="123" spans="4:4" x14ac:dyDescent="0.3">
      <c r="D123" s="83"/>
    </row>
    <row r="124" spans="4:4" x14ac:dyDescent="0.3">
      <c r="D124" s="83"/>
    </row>
    <row r="125" spans="4:4" x14ac:dyDescent="0.3">
      <c r="D125" s="83"/>
    </row>
    <row r="126" spans="4:4" x14ac:dyDescent="0.3">
      <c r="D126" s="83"/>
    </row>
    <row r="127" spans="4:4" x14ac:dyDescent="0.3">
      <c r="D127" s="83"/>
    </row>
    <row r="128" spans="4:4" x14ac:dyDescent="0.3">
      <c r="D128" s="83"/>
    </row>
    <row r="129" spans="4:4" x14ac:dyDescent="0.3">
      <c r="D129" s="83"/>
    </row>
    <row r="130" spans="4:4" x14ac:dyDescent="0.3">
      <c r="D130" s="83"/>
    </row>
    <row r="131" spans="4:4" x14ac:dyDescent="0.3">
      <c r="D131" s="83"/>
    </row>
    <row r="132" spans="4:4" x14ac:dyDescent="0.3">
      <c r="D132" s="83"/>
    </row>
    <row r="133" spans="4:4" x14ac:dyDescent="0.3">
      <c r="D133" s="83"/>
    </row>
    <row r="134" spans="4:4" x14ac:dyDescent="0.3">
      <c r="D134" s="83"/>
    </row>
    <row r="135" spans="4:4" x14ac:dyDescent="0.3">
      <c r="D135" s="83"/>
    </row>
    <row r="136" spans="4:4" x14ac:dyDescent="0.3">
      <c r="D136" s="83"/>
    </row>
    <row r="137" spans="4:4" x14ac:dyDescent="0.3">
      <c r="D137" s="83"/>
    </row>
    <row r="138" spans="4:4" x14ac:dyDescent="0.3">
      <c r="D138" s="83"/>
    </row>
    <row r="139" spans="4:4" x14ac:dyDescent="0.3">
      <c r="D139" s="83"/>
    </row>
    <row r="140" spans="4:4" x14ac:dyDescent="0.3">
      <c r="D140" s="83"/>
    </row>
    <row r="141" spans="4:4" x14ac:dyDescent="0.3">
      <c r="D141" s="83"/>
    </row>
    <row r="142" spans="4:4" x14ac:dyDescent="0.3">
      <c r="D142" s="83"/>
    </row>
    <row r="143" spans="4:4" x14ac:dyDescent="0.3">
      <c r="D143" s="83"/>
    </row>
    <row r="144" spans="4:4" x14ac:dyDescent="0.3">
      <c r="D144" s="83"/>
    </row>
    <row r="145" spans="4:4" x14ac:dyDescent="0.3">
      <c r="D145" s="83"/>
    </row>
    <row r="146" spans="4:4" x14ac:dyDescent="0.3">
      <c r="D146" s="83"/>
    </row>
    <row r="147" spans="4:4" x14ac:dyDescent="0.3">
      <c r="D147" s="83"/>
    </row>
    <row r="148" spans="4:4" x14ac:dyDescent="0.3">
      <c r="D148" s="83"/>
    </row>
    <row r="149" spans="4:4" x14ac:dyDescent="0.3">
      <c r="D149" s="83"/>
    </row>
    <row r="150" spans="4:4" x14ac:dyDescent="0.3">
      <c r="D150" s="83"/>
    </row>
    <row r="151" spans="4:4" x14ac:dyDescent="0.3">
      <c r="D151" s="83"/>
    </row>
    <row r="152" spans="4:4" x14ac:dyDescent="0.3">
      <c r="D152" s="83"/>
    </row>
    <row r="153" spans="4:4" x14ac:dyDescent="0.3">
      <c r="D153" s="83"/>
    </row>
    <row r="154" spans="4:4" x14ac:dyDescent="0.3">
      <c r="D154" s="83"/>
    </row>
    <row r="155" spans="4:4" x14ac:dyDescent="0.3">
      <c r="D155" s="83"/>
    </row>
    <row r="156" spans="4:4" x14ac:dyDescent="0.3">
      <c r="D156" s="83"/>
    </row>
    <row r="157" spans="4:4" x14ac:dyDescent="0.3">
      <c r="D157" s="83"/>
    </row>
    <row r="158" spans="4:4" x14ac:dyDescent="0.3">
      <c r="D158" s="83"/>
    </row>
    <row r="159" spans="4:4" x14ac:dyDescent="0.3">
      <c r="D159" s="83"/>
    </row>
    <row r="160" spans="4:4" x14ac:dyDescent="0.3">
      <c r="D160" s="83"/>
    </row>
    <row r="161" spans="4:4" x14ac:dyDescent="0.3">
      <c r="D161" s="83"/>
    </row>
    <row r="162" spans="4:4" x14ac:dyDescent="0.3">
      <c r="D162" s="83"/>
    </row>
    <row r="163" spans="4:4" x14ac:dyDescent="0.3">
      <c r="D163" s="83"/>
    </row>
    <row r="164" spans="4:4" x14ac:dyDescent="0.3">
      <c r="D164" s="83"/>
    </row>
    <row r="165" spans="4:4" x14ac:dyDescent="0.3">
      <c r="D165" s="83"/>
    </row>
    <row r="166" spans="4:4" x14ac:dyDescent="0.3">
      <c r="D166" s="83"/>
    </row>
    <row r="167" spans="4:4" x14ac:dyDescent="0.3">
      <c r="D167" s="83"/>
    </row>
    <row r="168" spans="4:4" x14ac:dyDescent="0.3">
      <c r="D168" s="83"/>
    </row>
    <row r="169" spans="4:4" x14ac:dyDescent="0.3">
      <c r="D169" s="83"/>
    </row>
    <row r="170" spans="4:4" x14ac:dyDescent="0.3">
      <c r="D170" s="83"/>
    </row>
    <row r="171" spans="4:4" x14ac:dyDescent="0.3">
      <c r="D171" s="83"/>
    </row>
    <row r="172" spans="4:4" x14ac:dyDescent="0.3">
      <c r="D172" s="83"/>
    </row>
    <row r="173" spans="4:4" x14ac:dyDescent="0.3">
      <c r="D173" s="83"/>
    </row>
    <row r="174" spans="4:4" x14ac:dyDescent="0.3">
      <c r="D174" s="83"/>
    </row>
    <row r="175" spans="4:4" x14ac:dyDescent="0.3">
      <c r="D175" s="83"/>
    </row>
    <row r="176" spans="4:4" x14ac:dyDescent="0.3">
      <c r="D176" s="83"/>
    </row>
    <row r="177" spans="4:4" x14ac:dyDescent="0.3">
      <c r="D177" s="83"/>
    </row>
    <row r="178" spans="4:4" x14ac:dyDescent="0.3">
      <c r="D178" s="83"/>
    </row>
    <row r="179" spans="4:4" x14ac:dyDescent="0.3">
      <c r="D179" s="83"/>
    </row>
    <row r="180" spans="4:4" x14ac:dyDescent="0.3">
      <c r="D180" s="83"/>
    </row>
    <row r="181" spans="4:4" x14ac:dyDescent="0.3">
      <c r="D181" s="83"/>
    </row>
    <row r="182" spans="4:4" x14ac:dyDescent="0.3">
      <c r="D182" s="83"/>
    </row>
    <row r="183" spans="4:4" x14ac:dyDescent="0.3">
      <c r="D183" s="83"/>
    </row>
    <row r="184" spans="4:4" x14ac:dyDescent="0.3">
      <c r="D184" s="83"/>
    </row>
    <row r="185" spans="4:4" x14ac:dyDescent="0.3">
      <c r="D185" s="83"/>
    </row>
    <row r="186" spans="4:4" x14ac:dyDescent="0.3">
      <c r="D186" s="83"/>
    </row>
    <row r="187" spans="4:4" x14ac:dyDescent="0.3">
      <c r="D187" s="83"/>
    </row>
    <row r="188" spans="4:4" x14ac:dyDescent="0.3">
      <c r="D188" s="83"/>
    </row>
    <row r="189" spans="4:4" x14ac:dyDescent="0.3">
      <c r="D189" s="83"/>
    </row>
    <row r="190" spans="4:4" x14ac:dyDescent="0.3">
      <c r="D190" s="83"/>
    </row>
    <row r="191" spans="4:4" x14ac:dyDescent="0.3">
      <c r="D191" s="83"/>
    </row>
    <row r="192" spans="4:4" x14ac:dyDescent="0.3">
      <c r="D192" s="83"/>
    </row>
    <row r="193" spans="4:4" x14ac:dyDescent="0.3">
      <c r="D193" s="83"/>
    </row>
    <row r="194" spans="4:4" x14ac:dyDescent="0.3">
      <c r="D194" s="83"/>
    </row>
    <row r="195" spans="4:4" x14ac:dyDescent="0.3">
      <c r="D195" s="83"/>
    </row>
    <row r="196" spans="4:4" x14ac:dyDescent="0.3">
      <c r="D196" s="83"/>
    </row>
    <row r="197" spans="4:4" x14ac:dyDescent="0.3">
      <c r="D197" s="83"/>
    </row>
    <row r="198" spans="4:4" x14ac:dyDescent="0.3">
      <c r="D198" s="83"/>
    </row>
    <row r="199" spans="4:4" x14ac:dyDescent="0.3">
      <c r="D199" s="83"/>
    </row>
    <row r="200" spans="4:4" x14ac:dyDescent="0.3">
      <c r="D200" s="83"/>
    </row>
    <row r="201" spans="4:4" x14ac:dyDescent="0.3">
      <c r="D201" s="83"/>
    </row>
    <row r="202" spans="4:4" x14ac:dyDescent="0.3">
      <c r="D202" s="83"/>
    </row>
    <row r="203" spans="4:4" x14ac:dyDescent="0.3">
      <c r="D203" s="83"/>
    </row>
    <row r="204" spans="4:4" x14ac:dyDescent="0.3">
      <c r="D204" s="83"/>
    </row>
    <row r="205" spans="4:4" x14ac:dyDescent="0.3">
      <c r="D205" s="83"/>
    </row>
    <row r="206" spans="4:4" x14ac:dyDescent="0.3">
      <c r="D206" s="83"/>
    </row>
    <row r="207" spans="4:4" x14ac:dyDescent="0.3">
      <c r="D207" s="83"/>
    </row>
    <row r="208" spans="4:4" x14ac:dyDescent="0.3">
      <c r="D208" s="83"/>
    </row>
    <row r="209" spans="4:4" x14ac:dyDescent="0.3">
      <c r="D209" s="83"/>
    </row>
    <row r="210" spans="4:4" x14ac:dyDescent="0.3">
      <c r="D210" s="83"/>
    </row>
    <row r="211" spans="4:4" x14ac:dyDescent="0.3">
      <c r="D211" s="83"/>
    </row>
    <row r="212" spans="4:4" x14ac:dyDescent="0.3">
      <c r="D212" s="83"/>
    </row>
    <row r="213" spans="4:4" x14ac:dyDescent="0.3">
      <c r="D213" s="83"/>
    </row>
    <row r="214" spans="4:4" x14ac:dyDescent="0.3">
      <c r="D214" s="83"/>
    </row>
    <row r="215" spans="4:4" x14ac:dyDescent="0.3">
      <c r="D215" s="83"/>
    </row>
    <row r="216" spans="4:4" x14ac:dyDescent="0.3">
      <c r="D216" s="83"/>
    </row>
    <row r="217" spans="4:4" x14ac:dyDescent="0.3">
      <c r="D217" s="83"/>
    </row>
    <row r="218" spans="4:4" x14ac:dyDescent="0.3">
      <c r="D218" s="83"/>
    </row>
    <row r="219" spans="4:4" x14ac:dyDescent="0.3">
      <c r="D219" s="83"/>
    </row>
    <row r="220" spans="4:4" x14ac:dyDescent="0.3">
      <c r="D220" s="83"/>
    </row>
    <row r="221" spans="4:4" x14ac:dyDescent="0.3">
      <c r="D221" s="83"/>
    </row>
    <row r="222" spans="4:4" x14ac:dyDescent="0.3">
      <c r="D222" s="83"/>
    </row>
    <row r="223" spans="4:4" x14ac:dyDescent="0.3">
      <c r="D223" s="83"/>
    </row>
    <row r="224" spans="4:4" x14ac:dyDescent="0.3">
      <c r="D224" s="83"/>
    </row>
    <row r="225" spans="4:4" x14ac:dyDescent="0.3">
      <c r="D225" s="83"/>
    </row>
    <row r="226" spans="4:4" x14ac:dyDescent="0.3">
      <c r="D226" s="83"/>
    </row>
    <row r="227" spans="4:4" x14ac:dyDescent="0.3">
      <c r="D227" s="83"/>
    </row>
    <row r="228" spans="4:4" x14ac:dyDescent="0.3">
      <c r="D228" s="83"/>
    </row>
    <row r="229" spans="4:4" x14ac:dyDescent="0.3">
      <c r="D229" s="83"/>
    </row>
    <row r="230" spans="4:4" x14ac:dyDescent="0.3">
      <c r="D230" s="83"/>
    </row>
    <row r="231" spans="4:4" x14ac:dyDescent="0.3">
      <c r="D231" s="83"/>
    </row>
    <row r="232" spans="4:4" x14ac:dyDescent="0.3">
      <c r="D232" s="83"/>
    </row>
    <row r="233" spans="4:4" x14ac:dyDescent="0.3">
      <c r="D233" s="83"/>
    </row>
    <row r="234" spans="4:4" x14ac:dyDescent="0.3">
      <c r="D234" s="83"/>
    </row>
    <row r="235" spans="4:4" x14ac:dyDescent="0.3">
      <c r="D235" s="83"/>
    </row>
    <row r="236" spans="4:4" x14ac:dyDescent="0.3">
      <c r="D236" s="83"/>
    </row>
    <row r="237" spans="4:4" x14ac:dyDescent="0.3">
      <c r="D237" s="83"/>
    </row>
    <row r="238" spans="4:4" x14ac:dyDescent="0.3">
      <c r="D238" s="83"/>
    </row>
    <row r="239" spans="4:4" x14ac:dyDescent="0.3">
      <c r="D239" s="83"/>
    </row>
    <row r="240" spans="4:4" x14ac:dyDescent="0.3">
      <c r="D240" s="83"/>
    </row>
    <row r="241" spans="4:4" x14ac:dyDescent="0.3">
      <c r="D241" s="83"/>
    </row>
    <row r="242" spans="4:4" x14ac:dyDescent="0.3">
      <c r="D242" s="83"/>
    </row>
    <row r="243" spans="4:4" x14ac:dyDescent="0.3">
      <c r="D243" s="83"/>
    </row>
    <row r="244" spans="4:4" x14ac:dyDescent="0.3">
      <c r="D244" s="83"/>
    </row>
    <row r="245" spans="4:4" x14ac:dyDescent="0.3">
      <c r="D245" s="83"/>
    </row>
    <row r="246" spans="4:4" x14ac:dyDescent="0.3">
      <c r="D246" s="83"/>
    </row>
    <row r="247" spans="4:4" x14ac:dyDescent="0.3">
      <c r="D247" s="83"/>
    </row>
    <row r="248" spans="4:4" x14ac:dyDescent="0.3">
      <c r="D248" s="83"/>
    </row>
    <row r="249" spans="4:4" x14ac:dyDescent="0.3">
      <c r="D249" s="83"/>
    </row>
    <row r="250" spans="4:4" x14ac:dyDescent="0.3">
      <c r="D250" s="83"/>
    </row>
    <row r="251" spans="4:4" x14ac:dyDescent="0.3">
      <c r="D251" s="83"/>
    </row>
    <row r="252" spans="4:4" x14ac:dyDescent="0.3">
      <c r="D252" s="83"/>
    </row>
    <row r="253" spans="4:4" x14ac:dyDescent="0.3">
      <c r="D253" s="83"/>
    </row>
    <row r="254" spans="4:4" x14ac:dyDescent="0.3">
      <c r="D254" s="83"/>
    </row>
    <row r="255" spans="4:4" x14ac:dyDescent="0.3">
      <c r="D255" s="83"/>
    </row>
    <row r="256" spans="4:4" x14ac:dyDescent="0.3">
      <c r="D256" s="83"/>
    </row>
    <row r="257" spans="4:4" x14ac:dyDescent="0.3">
      <c r="D257" s="83"/>
    </row>
    <row r="258" spans="4:4" x14ac:dyDescent="0.3">
      <c r="D258" s="83"/>
    </row>
    <row r="259" spans="4:4" x14ac:dyDescent="0.3">
      <c r="D259" s="83"/>
    </row>
    <row r="260" spans="4:4" x14ac:dyDescent="0.3">
      <c r="D260" s="83"/>
    </row>
    <row r="261" spans="4:4" x14ac:dyDescent="0.3">
      <c r="D261" s="83"/>
    </row>
    <row r="262" spans="4:4" x14ac:dyDescent="0.3">
      <c r="D262" s="83"/>
    </row>
    <row r="263" spans="4:4" x14ac:dyDescent="0.3">
      <c r="D263" s="83"/>
    </row>
    <row r="264" spans="4:4" x14ac:dyDescent="0.3">
      <c r="D264" s="83"/>
    </row>
    <row r="265" spans="4:4" x14ac:dyDescent="0.3">
      <c r="D265" s="83"/>
    </row>
    <row r="266" spans="4:4" x14ac:dyDescent="0.3">
      <c r="D266" s="83"/>
    </row>
    <row r="267" spans="4:4" x14ac:dyDescent="0.3">
      <c r="D267" s="83"/>
    </row>
    <row r="268" spans="4:4" x14ac:dyDescent="0.3">
      <c r="D268" s="83"/>
    </row>
    <row r="269" spans="4:4" x14ac:dyDescent="0.3">
      <c r="D269" s="83"/>
    </row>
    <row r="270" spans="4:4" x14ac:dyDescent="0.3">
      <c r="D270" s="83"/>
    </row>
    <row r="271" spans="4:4" x14ac:dyDescent="0.3">
      <c r="D271" s="83"/>
    </row>
    <row r="272" spans="4:4" x14ac:dyDescent="0.3">
      <c r="D272" s="83"/>
    </row>
    <row r="273" spans="4:4" x14ac:dyDescent="0.3">
      <c r="D273" s="83"/>
    </row>
    <row r="274" spans="4:4" x14ac:dyDescent="0.3">
      <c r="D274" s="83"/>
    </row>
    <row r="275" spans="4:4" x14ac:dyDescent="0.3">
      <c r="D275" s="83"/>
    </row>
    <row r="276" spans="4:4" x14ac:dyDescent="0.3">
      <c r="D276" s="83"/>
    </row>
    <row r="277" spans="4:4" x14ac:dyDescent="0.3">
      <c r="D277" s="83"/>
    </row>
    <row r="278" spans="4:4" x14ac:dyDescent="0.3">
      <c r="D278" s="83"/>
    </row>
    <row r="279" spans="4:4" x14ac:dyDescent="0.3">
      <c r="D279" s="83"/>
    </row>
    <row r="280" spans="4:4" x14ac:dyDescent="0.3">
      <c r="D280" s="83"/>
    </row>
    <row r="281" spans="4:4" x14ac:dyDescent="0.3">
      <c r="D281" s="83"/>
    </row>
    <row r="282" spans="4:4" x14ac:dyDescent="0.3">
      <c r="D282" s="83"/>
    </row>
    <row r="283" spans="4:4" x14ac:dyDescent="0.3">
      <c r="D283" s="83"/>
    </row>
    <row r="284" spans="4:4" x14ac:dyDescent="0.3">
      <c r="D284" s="83"/>
    </row>
    <row r="285" spans="4:4" x14ac:dyDescent="0.3">
      <c r="D285" s="83"/>
    </row>
    <row r="286" spans="4:4" x14ac:dyDescent="0.3">
      <c r="D286" s="83"/>
    </row>
    <row r="287" spans="4:4" x14ac:dyDescent="0.3">
      <c r="D287" s="83"/>
    </row>
    <row r="288" spans="4:4" x14ac:dyDescent="0.3">
      <c r="D288" s="83"/>
    </row>
    <row r="289" spans="4:4" x14ac:dyDescent="0.3">
      <c r="D289" s="83"/>
    </row>
    <row r="290" spans="4:4" x14ac:dyDescent="0.3">
      <c r="D290" s="83"/>
    </row>
    <row r="291" spans="4:4" x14ac:dyDescent="0.3">
      <c r="D291" s="83"/>
    </row>
    <row r="292" spans="4:4" x14ac:dyDescent="0.3">
      <c r="D292" s="83"/>
    </row>
    <row r="293" spans="4:4" x14ac:dyDescent="0.3">
      <c r="D293" s="83"/>
    </row>
    <row r="294" spans="4:4" x14ac:dyDescent="0.3">
      <c r="D294" s="83"/>
    </row>
    <row r="295" spans="4:4" x14ac:dyDescent="0.3">
      <c r="D295" s="83"/>
    </row>
    <row r="296" spans="4:4" x14ac:dyDescent="0.3">
      <c r="D296" s="83"/>
    </row>
    <row r="297" spans="4:4" x14ac:dyDescent="0.3">
      <c r="D297" s="83"/>
    </row>
    <row r="298" spans="4:4" x14ac:dyDescent="0.3">
      <c r="D298" s="83"/>
    </row>
    <row r="299" spans="4:4" x14ac:dyDescent="0.3">
      <c r="D299" s="83"/>
    </row>
    <row r="300" spans="4:4" x14ac:dyDescent="0.3">
      <c r="D300" s="83"/>
    </row>
    <row r="301" spans="4:4" x14ac:dyDescent="0.3">
      <c r="D301" s="83"/>
    </row>
    <row r="302" spans="4:4" x14ac:dyDescent="0.3">
      <c r="D302" s="83"/>
    </row>
    <row r="303" spans="4:4" x14ac:dyDescent="0.3">
      <c r="D303" s="83"/>
    </row>
    <row r="304" spans="4:4" x14ac:dyDescent="0.3">
      <c r="D304" s="83"/>
    </row>
    <row r="305" spans="4:4" x14ac:dyDescent="0.3">
      <c r="D305" s="83"/>
    </row>
    <row r="306" spans="4:4" x14ac:dyDescent="0.3">
      <c r="D306" s="83"/>
    </row>
    <row r="307" spans="4:4" x14ac:dyDescent="0.3">
      <c r="D307" s="83"/>
    </row>
    <row r="308" spans="4:4" x14ac:dyDescent="0.3">
      <c r="D308" s="83"/>
    </row>
    <row r="309" spans="4:4" x14ac:dyDescent="0.3">
      <c r="D309" s="83"/>
    </row>
    <row r="310" spans="4:4" x14ac:dyDescent="0.3">
      <c r="D310" s="83"/>
    </row>
    <row r="311" spans="4:4" x14ac:dyDescent="0.3">
      <c r="D311" s="83"/>
    </row>
    <row r="312" spans="4:4" x14ac:dyDescent="0.3">
      <c r="D312" s="83"/>
    </row>
    <row r="313" spans="4:4" x14ac:dyDescent="0.3">
      <c r="D313" s="83"/>
    </row>
    <row r="314" spans="4:4" x14ac:dyDescent="0.3">
      <c r="D314" s="83"/>
    </row>
    <row r="315" spans="4:4" x14ac:dyDescent="0.3">
      <c r="D315" s="83"/>
    </row>
    <row r="316" spans="4:4" x14ac:dyDescent="0.3">
      <c r="D316" s="83"/>
    </row>
    <row r="317" spans="4:4" x14ac:dyDescent="0.3">
      <c r="D317" s="83"/>
    </row>
    <row r="318" spans="4:4" x14ac:dyDescent="0.3">
      <c r="D318" s="83"/>
    </row>
    <row r="319" spans="4:4" x14ac:dyDescent="0.3">
      <c r="D319" s="83"/>
    </row>
    <row r="320" spans="4:4" x14ac:dyDescent="0.3">
      <c r="D320" s="83"/>
    </row>
    <row r="321" spans="4:4" x14ac:dyDescent="0.3">
      <c r="D321" s="83"/>
    </row>
    <row r="322" spans="4:4" x14ac:dyDescent="0.3">
      <c r="D322" s="83"/>
    </row>
    <row r="323" spans="4:4" x14ac:dyDescent="0.3">
      <c r="D323" s="83"/>
    </row>
    <row r="324" spans="4:4" x14ac:dyDescent="0.3">
      <c r="D324" s="83"/>
    </row>
    <row r="325" spans="4:4" x14ac:dyDescent="0.3">
      <c r="D325" s="83"/>
    </row>
    <row r="326" spans="4:4" x14ac:dyDescent="0.3">
      <c r="D326" s="83"/>
    </row>
    <row r="327" spans="4:4" x14ac:dyDescent="0.3">
      <c r="D327" s="83"/>
    </row>
    <row r="328" spans="4:4" x14ac:dyDescent="0.3">
      <c r="D328" s="83"/>
    </row>
    <row r="329" spans="4:4" x14ac:dyDescent="0.3">
      <c r="D329" s="83"/>
    </row>
    <row r="330" spans="4:4" x14ac:dyDescent="0.3">
      <c r="D330" s="83"/>
    </row>
    <row r="331" spans="4:4" x14ac:dyDescent="0.3">
      <c r="D331" s="83"/>
    </row>
    <row r="332" spans="4:4" x14ac:dyDescent="0.3">
      <c r="D332" s="83"/>
    </row>
    <row r="333" spans="4:4" x14ac:dyDescent="0.3">
      <c r="D333" s="83"/>
    </row>
    <row r="334" spans="4:4" x14ac:dyDescent="0.3">
      <c r="D334" s="83"/>
    </row>
    <row r="335" spans="4:4" x14ac:dyDescent="0.3">
      <c r="D335" s="83"/>
    </row>
    <row r="336" spans="4:4" x14ac:dyDescent="0.3">
      <c r="D336" s="83"/>
    </row>
    <row r="337" spans="4:4" x14ac:dyDescent="0.3">
      <c r="D337" s="83"/>
    </row>
    <row r="338" spans="4:4" x14ac:dyDescent="0.3">
      <c r="D338" s="83"/>
    </row>
    <row r="339" spans="4:4" x14ac:dyDescent="0.3">
      <c r="D339" s="83"/>
    </row>
    <row r="340" spans="4:4" x14ac:dyDescent="0.3">
      <c r="D340" s="83"/>
    </row>
    <row r="341" spans="4:4" x14ac:dyDescent="0.3">
      <c r="D341" s="83"/>
    </row>
    <row r="342" spans="4:4" x14ac:dyDescent="0.3">
      <c r="D342" s="83"/>
    </row>
    <row r="343" spans="4:4" x14ac:dyDescent="0.3">
      <c r="D343" s="83"/>
    </row>
    <row r="344" spans="4:4" x14ac:dyDescent="0.3">
      <c r="D344" s="83"/>
    </row>
    <row r="345" spans="4:4" x14ac:dyDescent="0.3">
      <c r="D345" s="83"/>
    </row>
    <row r="346" spans="4:4" x14ac:dyDescent="0.3">
      <c r="D346" s="83"/>
    </row>
    <row r="347" spans="4:4" x14ac:dyDescent="0.3">
      <c r="D347" s="83"/>
    </row>
    <row r="348" spans="4:4" x14ac:dyDescent="0.3">
      <c r="D348" s="83"/>
    </row>
    <row r="349" spans="4:4" x14ac:dyDescent="0.3">
      <c r="D349" s="83"/>
    </row>
    <row r="350" spans="4:4" x14ac:dyDescent="0.3">
      <c r="D350" s="83"/>
    </row>
    <row r="351" spans="4:4" x14ac:dyDescent="0.3">
      <c r="D351" s="83"/>
    </row>
    <row r="352" spans="4:4" x14ac:dyDescent="0.3">
      <c r="D352" s="83"/>
    </row>
    <row r="353" spans="4:4" x14ac:dyDescent="0.3">
      <c r="D353" s="83"/>
    </row>
    <row r="354" spans="4:4" x14ac:dyDescent="0.3">
      <c r="D354" s="83"/>
    </row>
    <row r="355" spans="4:4" x14ac:dyDescent="0.3">
      <c r="D355" s="83"/>
    </row>
    <row r="356" spans="4:4" x14ac:dyDescent="0.3">
      <c r="D356" s="83"/>
    </row>
    <row r="357" spans="4:4" x14ac:dyDescent="0.3">
      <c r="D357" s="83"/>
    </row>
    <row r="358" spans="4:4" x14ac:dyDescent="0.3">
      <c r="D358" s="83"/>
    </row>
    <row r="359" spans="4:4" x14ac:dyDescent="0.3">
      <c r="D359" s="83"/>
    </row>
    <row r="360" spans="4:4" x14ac:dyDescent="0.3">
      <c r="D360" s="83"/>
    </row>
    <row r="361" spans="4:4" x14ac:dyDescent="0.3">
      <c r="D361" s="83"/>
    </row>
    <row r="362" spans="4:4" x14ac:dyDescent="0.3">
      <c r="D362" s="83"/>
    </row>
    <row r="363" spans="4:4" x14ac:dyDescent="0.3">
      <c r="D363" s="83"/>
    </row>
    <row r="364" spans="4:4" x14ac:dyDescent="0.3">
      <c r="D364" s="83"/>
    </row>
    <row r="365" spans="4:4" x14ac:dyDescent="0.3">
      <c r="D365" s="83"/>
    </row>
    <row r="366" spans="4:4" x14ac:dyDescent="0.3">
      <c r="D366" s="83"/>
    </row>
    <row r="367" spans="4:4" x14ac:dyDescent="0.3">
      <c r="D367" s="83"/>
    </row>
    <row r="368" spans="4:4" x14ac:dyDescent="0.3">
      <c r="D368" s="83"/>
    </row>
    <row r="369" spans="4:4" x14ac:dyDescent="0.3">
      <c r="D369" s="83"/>
    </row>
    <row r="370" spans="4:4" x14ac:dyDescent="0.3">
      <c r="D370" s="83"/>
    </row>
    <row r="371" spans="4:4" x14ac:dyDescent="0.3">
      <c r="D371" s="83"/>
    </row>
    <row r="372" spans="4:4" x14ac:dyDescent="0.3">
      <c r="D372" s="83"/>
    </row>
    <row r="373" spans="4:4" x14ac:dyDescent="0.3">
      <c r="D373" s="83"/>
    </row>
    <row r="374" spans="4:4" x14ac:dyDescent="0.3">
      <c r="D374" s="83"/>
    </row>
    <row r="375" spans="4:4" x14ac:dyDescent="0.3">
      <c r="D375" s="83"/>
    </row>
    <row r="376" spans="4:4" x14ac:dyDescent="0.3">
      <c r="D376" s="83"/>
    </row>
    <row r="377" spans="4:4" x14ac:dyDescent="0.3">
      <c r="D377" s="83"/>
    </row>
    <row r="378" spans="4:4" x14ac:dyDescent="0.3">
      <c r="D378" s="83"/>
    </row>
    <row r="379" spans="4:4" x14ac:dyDescent="0.3">
      <c r="D379" s="83"/>
    </row>
    <row r="380" spans="4:4" x14ac:dyDescent="0.3">
      <c r="D380" s="83"/>
    </row>
    <row r="381" spans="4:4" x14ac:dyDescent="0.3">
      <c r="D381" s="83"/>
    </row>
    <row r="382" spans="4:4" x14ac:dyDescent="0.3">
      <c r="D382" s="83"/>
    </row>
    <row r="383" spans="4:4" x14ac:dyDescent="0.3">
      <c r="D383" s="83"/>
    </row>
    <row r="384" spans="4:4" x14ac:dyDescent="0.3">
      <c r="D384" s="83"/>
    </row>
    <row r="385" spans="4:4" x14ac:dyDescent="0.3">
      <c r="D385" s="83"/>
    </row>
    <row r="386" spans="4:4" x14ac:dyDescent="0.3">
      <c r="D386" s="83"/>
    </row>
    <row r="387" spans="4:4" x14ac:dyDescent="0.3">
      <c r="D387" s="83"/>
    </row>
    <row r="388" spans="4:4" x14ac:dyDescent="0.3">
      <c r="D388" s="83"/>
    </row>
    <row r="389" spans="4:4" x14ac:dyDescent="0.3">
      <c r="D389" s="83"/>
    </row>
    <row r="390" spans="4:4" x14ac:dyDescent="0.3">
      <c r="D390" s="83"/>
    </row>
    <row r="391" spans="4:4" x14ac:dyDescent="0.3">
      <c r="D391" s="83"/>
    </row>
    <row r="392" spans="4:4" x14ac:dyDescent="0.3">
      <c r="D392" s="83"/>
    </row>
    <row r="393" spans="4:4" x14ac:dyDescent="0.3">
      <c r="D393" s="83"/>
    </row>
    <row r="394" spans="4:4" x14ac:dyDescent="0.3">
      <c r="D394" s="83"/>
    </row>
    <row r="395" spans="4:4" x14ac:dyDescent="0.3">
      <c r="D395" s="83"/>
    </row>
    <row r="396" spans="4:4" x14ac:dyDescent="0.3">
      <c r="D396" s="83"/>
    </row>
    <row r="397" spans="4:4" x14ac:dyDescent="0.3">
      <c r="D397" s="83"/>
    </row>
    <row r="398" spans="4:4" x14ac:dyDescent="0.3">
      <c r="D398" s="83"/>
    </row>
    <row r="399" spans="4:4" x14ac:dyDescent="0.3">
      <c r="D399" s="83"/>
    </row>
    <row r="400" spans="4:4" x14ac:dyDescent="0.3">
      <c r="D400" s="83"/>
    </row>
    <row r="401" spans="4:4" x14ac:dyDescent="0.3">
      <c r="D401" s="83"/>
    </row>
    <row r="402" spans="4:4" x14ac:dyDescent="0.3">
      <c r="D402" s="83"/>
    </row>
    <row r="403" spans="4:4" x14ac:dyDescent="0.3">
      <c r="D403" s="83"/>
    </row>
    <row r="404" spans="4:4" x14ac:dyDescent="0.3">
      <c r="D404" s="83"/>
    </row>
    <row r="405" spans="4:4" x14ac:dyDescent="0.3">
      <c r="D405" s="83"/>
    </row>
    <row r="406" spans="4:4" x14ac:dyDescent="0.3">
      <c r="D406" s="83"/>
    </row>
    <row r="407" spans="4:4" x14ac:dyDescent="0.3">
      <c r="D407" s="83"/>
    </row>
    <row r="408" spans="4:4" x14ac:dyDescent="0.3">
      <c r="D408" s="83"/>
    </row>
    <row r="409" spans="4:4" x14ac:dyDescent="0.3">
      <c r="D409" s="83"/>
    </row>
    <row r="410" spans="4:4" x14ac:dyDescent="0.3">
      <c r="D410" s="83"/>
    </row>
    <row r="411" spans="4:4" x14ac:dyDescent="0.3">
      <c r="D411" s="83"/>
    </row>
    <row r="412" spans="4:4" x14ac:dyDescent="0.3">
      <c r="D412" s="83"/>
    </row>
    <row r="413" spans="4:4" x14ac:dyDescent="0.3">
      <c r="D413" s="83"/>
    </row>
    <row r="414" spans="4:4" x14ac:dyDescent="0.3">
      <c r="D414" s="83"/>
    </row>
    <row r="415" spans="4:4" x14ac:dyDescent="0.3">
      <c r="D415" s="83"/>
    </row>
    <row r="416" spans="4:4" x14ac:dyDescent="0.3">
      <c r="D416" s="83"/>
    </row>
    <row r="417" spans="4:4" x14ac:dyDescent="0.3">
      <c r="D417" s="83"/>
    </row>
    <row r="418" spans="4:4" x14ac:dyDescent="0.3">
      <c r="D418" s="83"/>
    </row>
    <row r="419" spans="4:4" x14ac:dyDescent="0.3">
      <c r="D419" s="83"/>
    </row>
    <row r="420" spans="4:4" x14ac:dyDescent="0.3">
      <c r="D420" s="83"/>
    </row>
    <row r="421" spans="4:4" x14ac:dyDescent="0.3">
      <c r="D421" s="83"/>
    </row>
    <row r="422" spans="4:4" x14ac:dyDescent="0.3">
      <c r="D422" s="83"/>
    </row>
    <row r="423" spans="4:4" x14ac:dyDescent="0.3">
      <c r="D423" s="83"/>
    </row>
    <row r="424" spans="4:4" x14ac:dyDescent="0.3">
      <c r="D424" s="83"/>
    </row>
    <row r="425" spans="4:4" x14ac:dyDescent="0.3">
      <c r="D425" s="83"/>
    </row>
    <row r="426" spans="4:4" x14ac:dyDescent="0.3">
      <c r="D426" s="83"/>
    </row>
    <row r="427" spans="4:4" x14ac:dyDescent="0.3">
      <c r="D427" s="83"/>
    </row>
    <row r="428" spans="4:4" x14ac:dyDescent="0.3">
      <c r="D428" s="83"/>
    </row>
    <row r="429" spans="4:4" x14ac:dyDescent="0.3">
      <c r="D429" s="83"/>
    </row>
    <row r="430" spans="4:4" x14ac:dyDescent="0.3">
      <c r="D430" s="83"/>
    </row>
    <row r="431" spans="4:4" x14ac:dyDescent="0.3">
      <c r="D431" s="83"/>
    </row>
    <row r="432" spans="4:4" x14ac:dyDescent="0.3">
      <c r="D432" s="83"/>
    </row>
    <row r="433" spans="4:4" x14ac:dyDescent="0.3">
      <c r="D433" s="83"/>
    </row>
    <row r="434" spans="4:4" x14ac:dyDescent="0.3">
      <c r="D434" s="83"/>
    </row>
    <row r="435" spans="4:4" x14ac:dyDescent="0.3">
      <c r="D435" s="83"/>
    </row>
    <row r="436" spans="4:4" x14ac:dyDescent="0.3">
      <c r="D436" s="83"/>
    </row>
    <row r="437" spans="4:4" x14ac:dyDescent="0.3">
      <c r="D437" s="83"/>
    </row>
    <row r="438" spans="4:4" x14ac:dyDescent="0.3">
      <c r="D438" s="83"/>
    </row>
    <row r="439" spans="4:4" x14ac:dyDescent="0.3">
      <c r="D439" s="83"/>
    </row>
    <row r="440" spans="4:4" x14ac:dyDescent="0.3">
      <c r="D440" s="83"/>
    </row>
    <row r="441" spans="4:4" x14ac:dyDescent="0.3">
      <c r="D441" s="83"/>
    </row>
    <row r="442" spans="4:4" x14ac:dyDescent="0.3">
      <c r="D442" s="83"/>
    </row>
    <row r="443" spans="4:4" x14ac:dyDescent="0.3">
      <c r="D443" s="83"/>
    </row>
    <row r="444" spans="4:4" x14ac:dyDescent="0.3">
      <c r="D444" s="83"/>
    </row>
    <row r="445" spans="4:4" x14ac:dyDescent="0.3">
      <c r="D445" s="83"/>
    </row>
    <row r="446" spans="4:4" x14ac:dyDescent="0.3">
      <c r="D446" s="83"/>
    </row>
    <row r="447" spans="4:4" x14ac:dyDescent="0.3">
      <c r="D447" s="83"/>
    </row>
    <row r="448" spans="4:4" x14ac:dyDescent="0.3">
      <c r="D448" s="83"/>
    </row>
    <row r="449" spans="4:4" x14ac:dyDescent="0.3">
      <c r="D449" s="83"/>
    </row>
    <row r="450" spans="4:4" x14ac:dyDescent="0.3">
      <c r="D450" s="83"/>
    </row>
    <row r="451" spans="4:4" x14ac:dyDescent="0.3">
      <c r="D451" s="83"/>
    </row>
    <row r="452" spans="4:4" x14ac:dyDescent="0.3">
      <c r="D452" s="83"/>
    </row>
    <row r="453" spans="4:4" x14ac:dyDescent="0.3">
      <c r="D453" s="83"/>
    </row>
    <row r="454" spans="4:4" x14ac:dyDescent="0.3">
      <c r="D454" s="83"/>
    </row>
    <row r="455" spans="4:4" x14ac:dyDescent="0.3">
      <c r="D455" s="83"/>
    </row>
    <row r="456" spans="4:4" x14ac:dyDescent="0.3">
      <c r="D456" s="83"/>
    </row>
    <row r="457" spans="4:4" x14ac:dyDescent="0.3">
      <c r="D457" s="83"/>
    </row>
    <row r="458" spans="4:4" x14ac:dyDescent="0.3">
      <c r="D458" s="83"/>
    </row>
    <row r="459" spans="4:4" x14ac:dyDescent="0.3">
      <c r="D459" s="83"/>
    </row>
    <row r="460" spans="4:4" x14ac:dyDescent="0.3">
      <c r="D460" s="83"/>
    </row>
    <row r="461" spans="4:4" x14ac:dyDescent="0.3">
      <c r="D461" s="83"/>
    </row>
    <row r="462" spans="4:4" x14ac:dyDescent="0.3">
      <c r="D462" s="83"/>
    </row>
    <row r="463" spans="4:4" x14ac:dyDescent="0.3">
      <c r="D463" s="83"/>
    </row>
    <row r="464" spans="4:4" x14ac:dyDescent="0.3">
      <c r="D464" s="83"/>
    </row>
    <row r="465" spans="4:4" x14ac:dyDescent="0.3">
      <c r="D465" s="83"/>
    </row>
    <row r="466" spans="4:4" x14ac:dyDescent="0.3">
      <c r="D466" s="83"/>
    </row>
    <row r="467" spans="4:4" x14ac:dyDescent="0.3">
      <c r="D467" s="83"/>
    </row>
    <row r="468" spans="4:4" x14ac:dyDescent="0.3">
      <c r="D468" s="83"/>
    </row>
    <row r="469" spans="4:4" x14ac:dyDescent="0.3">
      <c r="D469" s="83"/>
    </row>
    <row r="470" spans="4:4" x14ac:dyDescent="0.3">
      <c r="D470" s="83"/>
    </row>
    <row r="471" spans="4:4" x14ac:dyDescent="0.3">
      <c r="D471" s="83"/>
    </row>
    <row r="472" spans="4:4" x14ac:dyDescent="0.3">
      <c r="D472" s="83"/>
    </row>
    <row r="473" spans="4:4" x14ac:dyDescent="0.3">
      <c r="D473" s="83"/>
    </row>
    <row r="474" spans="4:4" x14ac:dyDescent="0.3">
      <c r="D474" s="83"/>
    </row>
    <row r="475" spans="4:4" x14ac:dyDescent="0.3">
      <c r="D475" s="83"/>
    </row>
    <row r="476" spans="4:4" x14ac:dyDescent="0.3">
      <c r="D476" s="83"/>
    </row>
    <row r="477" spans="4:4" x14ac:dyDescent="0.3">
      <c r="D477" s="83"/>
    </row>
    <row r="478" spans="4:4" x14ac:dyDescent="0.3">
      <c r="D478" s="83"/>
    </row>
    <row r="479" spans="4:4" x14ac:dyDescent="0.3">
      <c r="D479" s="83"/>
    </row>
    <row r="480" spans="4:4" x14ac:dyDescent="0.3">
      <c r="D480" s="83"/>
    </row>
    <row r="481" spans="4:4" x14ac:dyDescent="0.3">
      <c r="D481" s="83"/>
    </row>
    <row r="482" spans="4:4" x14ac:dyDescent="0.3">
      <c r="D482" s="83"/>
    </row>
    <row r="483" spans="4:4" x14ac:dyDescent="0.3">
      <c r="D483" s="83"/>
    </row>
    <row r="484" spans="4:4" x14ac:dyDescent="0.3">
      <c r="D484" s="83"/>
    </row>
    <row r="485" spans="4:4" x14ac:dyDescent="0.3">
      <c r="D485" s="83"/>
    </row>
    <row r="486" spans="4:4" x14ac:dyDescent="0.3">
      <c r="D486" s="83"/>
    </row>
    <row r="487" spans="4:4" x14ac:dyDescent="0.3">
      <c r="D487" s="83"/>
    </row>
    <row r="488" spans="4:4" x14ac:dyDescent="0.3">
      <c r="D488" s="83"/>
    </row>
    <row r="489" spans="4:4" x14ac:dyDescent="0.3">
      <c r="D489" s="83"/>
    </row>
    <row r="490" spans="4:4" x14ac:dyDescent="0.3">
      <c r="D490" s="83"/>
    </row>
    <row r="491" spans="4:4" x14ac:dyDescent="0.3">
      <c r="D491" s="83"/>
    </row>
    <row r="492" spans="4:4" x14ac:dyDescent="0.3">
      <c r="D492" s="83"/>
    </row>
    <row r="493" spans="4:4" x14ac:dyDescent="0.3">
      <c r="D493" s="83"/>
    </row>
    <row r="494" spans="4:4" x14ac:dyDescent="0.3">
      <c r="D494" s="83"/>
    </row>
    <row r="495" spans="4:4" x14ac:dyDescent="0.3">
      <c r="D495" s="83"/>
    </row>
    <row r="496" spans="4:4" x14ac:dyDescent="0.3">
      <c r="D496" s="83"/>
    </row>
    <row r="497" spans="4:4" x14ac:dyDescent="0.3">
      <c r="D497" s="83"/>
    </row>
    <row r="498" spans="4:4" x14ac:dyDescent="0.3">
      <c r="D498" s="83"/>
    </row>
    <row r="499" spans="4:4" x14ac:dyDescent="0.3">
      <c r="D499" s="83"/>
    </row>
    <row r="500" spans="4:4" x14ac:dyDescent="0.3">
      <c r="D500" s="83"/>
    </row>
    <row r="501" spans="4:4" x14ac:dyDescent="0.3">
      <c r="D501" s="83"/>
    </row>
    <row r="502" spans="4:4" x14ac:dyDescent="0.3">
      <c r="D502" s="83"/>
    </row>
    <row r="503" spans="4:4" x14ac:dyDescent="0.3">
      <c r="D503" s="83"/>
    </row>
    <row r="504" spans="4:4" x14ac:dyDescent="0.3">
      <c r="D504" s="83"/>
    </row>
    <row r="505" spans="4:4" x14ac:dyDescent="0.3">
      <c r="D505" s="83"/>
    </row>
    <row r="506" spans="4:4" x14ac:dyDescent="0.3">
      <c r="D506" s="83"/>
    </row>
    <row r="507" spans="4:4" x14ac:dyDescent="0.3">
      <c r="D507" s="83"/>
    </row>
    <row r="508" spans="4:4" x14ac:dyDescent="0.3">
      <c r="D508" s="83"/>
    </row>
    <row r="509" spans="4:4" x14ac:dyDescent="0.3">
      <c r="D509" s="83"/>
    </row>
    <row r="510" spans="4:4" x14ac:dyDescent="0.3">
      <c r="D510" s="83"/>
    </row>
    <row r="511" spans="4:4" x14ac:dyDescent="0.3">
      <c r="D511" s="83"/>
    </row>
    <row r="512" spans="4:4" x14ac:dyDescent="0.3">
      <c r="D512" s="83"/>
    </row>
    <row r="513" spans="4:4" x14ac:dyDescent="0.3">
      <c r="D513" s="83"/>
    </row>
    <row r="514" spans="4:4" x14ac:dyDescent="0.3">
      <c r="D514" s="83"/>
    </row>
    <row r="515" spans="4:4" x14ac:dyDescent="0.3">
      <c r="D515" s="83"/>
    </row>
    <row r="516" spans="4:4" x14ac:dyDescent="0.3">
      <c r="D516" s="83"/>
    </row>
    <row r="517" spans="4:4" x14ac:dyDescent="0.3">
      <c r="D517" s="83"/>
    </row>
    <row r="518" spans="4:4" x14ac:dyDescent="0.3">
      <c r="D518" s="83"/>
    </row>
    <row r="519" spans="4:4" x14ac:dyDescent="0.3">
      <c r="D519" s="83"/>
    </row>
    <row r="520" spans="4:4" x14ac:dyDescent="0.3">
      <c r="D520" s="83"/>
    </row>
    <row r="521" spans="4:4" x14ac:dyDescent="0.3">
      <c r="D521" s="83"/>
    </row>
    <row r="522" spans="4:4" x14ac:dyDescent="0.3">
      <c r="D522" s="83"/>
    </row>
    <row r="523" spans="4:4" x14ac:dyDescent="0.3">
      <c r="D523" s="83"/>
    </row>
    <row r="524" spans="4:4" x14ac:dyDescent="0.3">
      <c r="D524" s="83"/>
    </row>
    <row r="525" spans="4:4" x14ac:dyDescent="0.3">
      <c r="D525" s="83"/>
    </row>
    <row r="526" spans="4:4" x14ac:dyDescent="0.3">
      <c r="D526" s="83"/>
    </row>
    <row r="527" spans="4:4" x14ac:dyDescent="0.3">
      <c r="D527" s="83"/>
    </row>
    <row r="528" spans="4:4" x14ac:dyDescent="0.3">
      <c r="D528" s="83"/>
    </row>
    <row r="529" spans="4:4" x14ac:dyDescent="0.3">
      <c r="D529" s="83"/>
    </row>
    <row r="530" spans="4:4" x14ac:dyDescent="0.3">
      <c r="D530" s="83"/>
    </row>
    <row r="531" spans="4:4" x14ac:dyDescent="0.3">
      <c r="D531" s="83"/>
    </row>
    <row r="532" spans="4:4" x14ac:dyDescent="0.3">
      <c r="D532" s="83"/>
    </row>
    <row r="533" spans="4:4" x14ac:dyDescent="0.3">
      <c r="D533" s="83"/>
    </row>
    <row r="534" spans="4:4" x14ac:dyDescent="0.3">
      <c r="D534" s="83"/>
    </row>
    <row r="535" spans="4:4" x14ac:dyDescent="0.3">
      <c r="D535" s="83"/>
    </row>
    <row r="536" spans="4:4" x14ac:dyDescent="0.3">
      <c r="D536" s="83"/>
    </row>
    <row r="537" spans="4:4" x14ac:dyDescent="0.3">
      <c r="D537" s="83"/>
    </row>
    <row r="538" spans="4:4" x14ac:dyDescent="0.3">
      <c r="D538" s="83"/>
    </row>
    <row r="539" spans="4:4" x14ac:dyDescent="0.3">
      <c r="D539" s="83"/>
    </row>
    <row r="540" spans="4:4" x14ac:dyDescent="0.3">
      <c r="D540" s="83"/>
    </row>
    <row r="541" spans="4:4" x14ac:dyDescent="0.3">
      <c r="D541" s="83"/>
    </row>
    <row r="542" spans="4:4" x14ac:dyDescent="0.3">
      <c r="D542" s="83"/>
    </row>
    <row r="543" spans="4:4" x14ac:dyDescent="0.3">
      <c r="D543" s="83"/>
    </row>
    <row r="544" spans="4:4" x14ac:dyDescent="0.3">
      <c r="D544" s="83"/>
    </row>
    <row r="545" spans="4:4" x14ac:dyDescent="0.3">
      <c r="D545" s="83"/>
    </row>
    <row r="546" spans="4:4" x14ac:dyDescent="0.3">
      <c r="D546" s="83"/>
    </row>
    <row r="547" spans="4:4" x14ac:dyDescent="0.3">
      <c r="D547" s="83"/>
    </row>
    <row r="548" spans="4:4" x14ac:dyDescent="0.3">
      <c r="D548" s="83"/>
    </row>
    <row r="549" spans="4:4" x14ac:dyDescent="0.3">
      <c r="D549" s="83"/>
    </row>
    <row r="550" spans="4:4" x14ac:dyDescent="0.3">
      <c r="D550" s="83"/>
    </row>
    <row r="551" spans="4:4" x14ac:dyDescent="0.3">
      <c r="D551" s="83"/>
    </row>
    <row r="552" spans="4:4" x14ac:dyDescent="0.3">
      <c r="D552" s="83"/>
    </row>
    <row r="553" spans="4:4" x14ac:dyDescent="0.3">
      <c r="D553" s="83"/>
    </row>
    <row r="554" spans="4:4" x14ac:dyDescent="0.3">
      <c r="D554" s="83"/>
    </row>
    <row r="555" spans="4:4" x14ac:dyDescent="0.3">
      <c r="D555" s="83"/>
    </row>
    <row r="556" spans="4:4" x14ac:dyDescent="0.3">
      <c r="D556" s="83"/>
    </row>
    <row r="557" spans="4:4" x14ac:dyDescent="0.3">
      <c r="D557" s="83"/>
    </row>
    <row r="558" spans="4:4" x14ac:dyDescent="0.3">
      <c r="D558" s="83"/>
    </row>
    <row r="559" spans="4:4" x14ac:dyDescent="0.3">
      <c r="D559" s="83"/>
    </row>
    <row r="560" spans="4:4" x14ac:dyDescent="0.3">
      <c r="D560" s="83"/>
    </row>
    <row r="561" spans="4:4" x14ac:dyDescent="0.3">
      <c r="D561" s="83"/>
    </row>
    <row r="562" spans="4:4" x14ac:dyDescent="0.3">
      <c r="D562" s="83"/>
    </row>
    <row r="563" spans="4:4" x14ac:dyDescent="0.3">
      <c r="D563" s="83"/>
    </row>
    <row r="564" spans="4:4" x14ac:dyDescent="0.3">
      <c r="D564" s="83"/>
    </row>
    <row r="565" spans="4:4" x14ac:dyDescent="0.3">
      <c r="D565" s="83"/>
    </row>
    <row r="566" spans="4:4" x14ac:dyDescent="0.3">
      <c r="D566" s="83"/>
    </row>
    <row r="567" spans="4:4" x14ac:dyDescent="0.3">
      <c r="D567" s="83"/>
    </row>
    <row r="568" spans="4:4" x14ac:dyDescent="0.3">
      <c r="D568" s="83"/>
    </row>
    <row r="569" spans="4:4" x14ac:dyDescent="0.3">
      <c r="D569" s="83"/>
    </row>
    <row r="570" spans="4:4" x14ac:dyDescent="0.3">
      <c r="D570" s="83"/>
    </row>
    <row r="571" spans="4:4" x14ac:dyDescent="0.3">
      <c r="D571" s="83"/>
    </row>
    <row r="572" spans="4:4" x14ac:dyDescent="0.3">
      <c r="D572" s="83"/>
    </row>
    <row r="573" spans="4:4" x14ac:dyDescent="0.3">
      <c r="D573" s="83"/>
    </row>
    <row r="574" spans="4:4" x14ac:dyDescent="0.3">
      <c r="D574" s="83"/>
    </row>
    <row r="575" spans="4:4" x14ac:dyDescent="0.3">
      <c r="D575" s="83"/>
    </row>
    <row r="576" spans="4:4" x14ac:dyDescent="0.3">
      <c r="D576" s="83"/>
    </row>
    <row r="577" spans="4:4" x14ac:dyDescent="0.3">
      <c r="D577" s="83"/>
    </row>
    <row r="578" spans="4:4" x14ac:dyDescent="0.3">
      <c r="D578" s="83"/>
    </row>
    <row r="579" spans="4:4" x14ac:dyDescent="0.3">
      <c r="D579" s="83"/>
    </row>
    <row r="580" spans="4:4" x14ac:dyDescent="0.3">
      <c r="D580" s="83"/>
    </row>
    <row r="581" spans="4:4" x14ac:dyDescent="0.3">
      <c r="D581" s="83"/>
    </row>
    <row r="582" spans="4:4" x14ac:dyDescent="0.3">
      <c r="D582" s="83"/>
    </row>
    <row r="583" spans="4:4" x14ac:dyDescent="0.3">
      <c r="D583" s="83"/>
    </row>
    <row r="584" spans="4:4" x14ac:dyDescent="0.3">
      <c r="D584" s="83"/>
    </row>
    <row r="585" spans="4:4" x14ac:dyDescent="0.3">
      <c r="D585" s="83"/>
    </row>
    <row r="586" spans="4:4" x14ac:dyDescent="0.3">
      <c r="D586" s="83"/>
    </row>
    <row r="587" spans="4:4" x14ac:dyDescent="0.3">
      <c r="D587" s="83"/>
    </row>
    <row r="588" spans="4:4" x14ac:dyDescent="0.3">
      <c r="D588" s="83"/>
    </row>
    <row r="589" spans="4:4" x14ac:dyDescent="0.3">
      <c r="D589" s="83"/>
    </row>
    <row r="590" spans="4:4" x14ac:dyDescent="0.3">
      <c r="D590" s="83"/>
    </row>
    <row r="591" spans="4:4" x14ac:dyDescent="0.3">
      <c r="D591" s="83"/>
    </row>
    <row r="592" spans="4:4" x14ac:dyDescent="0.3">
      <c r="D592" s="83"/>
    </row>
    <row r="593" spans="4:4" x14ac:dyDescent="0.3">
      <c r="D593" s="83"/>
    </row>
    <row r="594" spans="4:4" x14ac:dyDescent="0.3">
      <c r="D594" s="83"/>
    </row>
    <row r="595" spans="4:4" x14ac:dyDescent="0.3">
      <c r="D595" s="83"/>
    </row>
    <row r="596" spans="4:4" x14ac:dyDescent="0.3">
      <c r="D596" s="83"/>
    </row>
    <row r="597" spans="4:4" x14ac:dyDescent="0.3">
      <c r="D597" s="83"/>
    </row>
    <row r="598" spans="4:4" x14ac:dyDescent="0.3">
      <c r="D598" s="83"/>
    </row>
    <row r="599" spans="4:4" x14ac:dyDescent="0.3">
      <c r="D599" s="83"/>
    </row>
    <row r="600" spans="4:4" x14ac:dyDescent="0.3">
      <c r="D600" s="83"/>
    </row>
    <row r="601" spans="4:4" x14ac:dyDescent="0.3">
      <c r="D601" s="83"/>
    </row>
    <row r="602" spans="4:4" x14ac:dyDescent="0.3">
      <c r="D602" s="83"/>
    </row>
    <row r="603" spans="4:4" x14ac:dyDescent="0.3">
      <c r="D603" s="83"/>
    </row>
    <row r="604" spans="4:4" x14ac:dyDescent="0.3">
      <c r="D604" s="83"/>
    </row>
    <row r="605" spans="4:4" x14ac:dyDescent="0.3">
      <c r="D605" s="83"/>
    </row>
    <row r="606" spans="4:4" x14ac:dyDescent="0.3">
      <c r="D606" s="83"/>
    </row>
    <row r="607" spans="4:4" x14ac:dyDescent="0.3">
      <c r="D607" s="83"/>
    </row>
    <row r="608" spans="4:4" x14ac:dyDescent="0.3">
      <c r="D608" s="83"/>
    </row>
    <row r="609" spans="4:4" x14ac:dyDescent="0.3">
      <c r="D609" s="83"/>
    </row>
    <row r="610" spans="4:4" x14ac:dyDescent="0.3">
      <c r="D610" s="83"/>
    </row>
    <row r="611" spans="4:4" x14ac:dyDescent="0.3">
      <c r="D611" s="83"/>
    </row>
    <row r="612" spans="4:4" x14ac:dyDescent="0.3">
      <c r="D612" s="83"/>
    </row>
    <row r="613" spans="4:4" x14ac:dyDescent="0.3">
      <c r="D613" s="83"/>
    </row>
    <row r="614" spans="4:4" x14ac:dyDescent="0.3">
      <c r="D614" s="83"/>
    </row>
    <row r="615" spans="4:4" x14ac:dyDescent="0.3">
      <c r="D615" s="83"/>
    </row>
    <row r="616" spans="4:4" x14ac:dyDescent="0.3">
      <c r="D616" s="83"/>
    </row>
    <row r="617" spans="4:4" x14ac:dyDescent="0.3">
      <c r="D617" s="83"/>
    </row>
    <row r="618" spans="4:4" x14ac:dyDescent="0.3">
      <c r="D618" s="83"/>
    </row>
    <row r="619" spans="4:4" x14ac:dyDescent="0.3">
      <c r="D619" s="83"/>
    </row>
    <row r="620" spans="4:4" x14ac:dyDescent="0.3">
      <c r="D620" s="83"/>
    </row>
    <row r="621" spans="4:4" x14ac:dyDescent="0.3">
      <c r="D621" s="83"/>
    </row>
    <row r="622" spans="4:4" x14ac:dyDescent="0.3">
      <c r="D622" s="83"/>
    </row>
    <row r="623" spans="4:4" x14ac:dyDescent="0.3">
      <c r="D623" s="83"/>
    </row>
    <row r="624" spans="4:4" x14ac:dyDescent="0.3">
      <c r="D624" s="83"/>
    </row>
    <row r="625" spans="4:4" x14ac:dyDescent="0.3">
      <c r="D625" s="83"/>
    </row>
    <row r="626" spans="4:4" x14ac:dyDescent="0.3">
      <c r="D626" s="83"/>
    </row>
    <row r="627" spans="4:4" x14ac:dyDescent="0.3">
      <c r="D627" s="83"/>
    </row>
    <row r="628" spans="4:4" x14ac:dyDescent="0.3">
      <c r="D628" s="83"/>
    </row>
    <row r="629" spans="4:4" x14ac:dyDescent="0.3">
      <c r="D629" s="83"/>
    </row>
    <row r="630" spans="4:4" x14ac:dyDescent="0.3">
      <c r="D630" s="83"/>
    </row>
    <row r="631" spans="4:4" x14ac:dyDescent="0.3">
      <c r="D631" s="83"/>
    </row>
    <row r="632" spans="4:4" x14ac:dyDescent="0.3">
      <c r="D632" s="83"/>
    </row>
    <row r="633" spans="4:4" x14ac:dyDescent="0.3">
      <c r="D633" s="83"/>
    </row>
    <row r="634" spans="4:4" x14ac:dyDescent="0.3">
      <c r="D634" s="83"/>
    </row>
    <row r="635" spans="4:4" x14ac:dyDescent="0.3">
      <c r="D635" s="83"/>
    </row>
    <row r="636" spans="4:4" x14ac:dyDescent="0.3">
      <c r="D636" s="83"/>
    </row>
    <row r="637" spans="4:4" x14ac:dyDescent="0.3">
      <c r="D637" s="83"/>
    </row>
    <row r="638" spans="4:4" x14ac:dyDescent="0.3">
      <c r="D638" s="83"/>
    </row>
    <row r="639" spans="4:4" x14ac:dyDescent="0.3">
      <c r="D639" s="83"/>
    </row>
    <row r="640" spans="4:4" x14ac:dyDescent="0.3">
      <c r="D640" s="83"/>
    </row>
    <row r="641" spans="4:4" x14ac:dyDescent="0.3">
      <c r="D641" s="83"/>
    </row>
    <row r="642" spans="4:4" x14ac:dyDescent="0.3">
      <c r="D642" s="83"/>
    </row>
    <row r="643" spans="4:4" x14ac:dyDescent="0.3">
      <c r="D643" s="83"/>
    </row>
    <row r="644" spans="4:4" x14ac:dyDescent="0.3">
      <c r="D644" s="83"/>
    </row>
    <row r="645" spans="4:4" x14ac:dyDescent="0.3">
      <c r="D645" s="83"/>
    </row>
    <row r="646" spans="4:4" x14ac:dyDescent="0.3">
      <c r="D646" s="83"/>
    </row>
    <row r="647" spans="4:4" x14ac:dyDescent="0.3">
      <c r="D647" s="83"/>
    </row>
    <row r="648" spans="4:4" x14ac:dyDescent="0.3">
      <c r="D648" s="83"/>
    </row>
    <row r="649" spans="4:4" x14ac:dyDescent="0.3">
      <c r="D649" s="83"/>
    </row>
    <row r="650" spans="4:4" x14ac:dyDescent="0.3">
      <c r="D650" s="83"/>
    </row>
    <row r="651" spans="4:4" x14ac:dyDescent="0.3">
      <c r="D651" s="83"/>
    </row>
    <row r="652" spans="4:4" x14ac:dyDescent="0.3">
      <c r="D652" s="83"/>
    </row>
    <row r="653" spans="4:4" x14ac:dyDescent="0.3">
      <c r="D653" s="83"/>
    </row>
    <row r="654" spans="4:4" x14ac:dyDescent="0.3">
      <c r="D654" s="83"/>
    </row>
    <row r="655" spans="4:4" x14ac:dyDescent="0.3">
      <c r="D655" s="83"/>
    </row>
    <row r="656" spans="4:4" x14ac:dyDescent="0.3">
      <c r="D656" s="83"/>
    </row>
    <row r="657" spans="4:4" x14ac:dyDescent="0.3">
      <c r="D657" s="83"/>
    </row>
    <row r="658" spans="4:4" x14ac:dyDescent="0.3">
      <c r="D658" s="83"/>
    </row>
    <row r="659" spans="4:4" x14ac:dyDescent="0.3">
      <c r="D659" s="83"/>
    </row>
    <row r="660" spans="4:4" x14ac:dyDescent="0.3">
      <c r="D660" s="83"/>
    </row>
    <row r="661" spans="4:4" x14ac:dyDescent="0.3">
      <c r="D661" s="83"/>
    </row>
    <row r="662" spans="4:4" x14ac:dyDescent="0.3">
      <c r="D662" s="83"/>
    </row>
    <row r="663" spans="4:4" x14ac:dyDescent="0.3">
      <c r="D663" s="83"/>
    </row>
    <row r="664" spans="4:4" x14ac:dyDescent="0.3">
      <c r="D664" s="83"/>
    </row>
    <row r="665" spans="4:4" x14ac:dyDescent="0.3">
      <c r="D665" s="83"/>
    </row>
    <row r="666" spans="4:4" x14ac:dyDescent="0.3">
      <c r="D666" s="83"/>
    </row>
    <row r="667" spans="4:4" x14ac:dyDescent="0.3">
      <c r="D667" s="83"/>
    </row>
    <row r="668" spans="4:4" x14ac:dyDescent="0.3">
      <c r="D668" s="83"/>
    </row>
    <row r="669" spans="4:4" x14ac:dyDescent="0.3">
      <c r="D669" s="83"/>
    </row>
    <row r="670" spans="4:4" x14ac:dyDescent="0.3">
      <c r="D670" s="83"/>
    </row>
    <row r="671" spans="4:4" x14ac:dyDescent="0.3">
      <c r="D671" s="83"/>
    </row>
    <row r="672" spans="4:4" x14ac:dyDescent="0.3">
      <c r="D672" s="83"/>
    </row>
    <row r="673" spans="4:4" x14ac:dyDescent="0.3">
      <c r="D673" s="83"/>
    </row>
    <row r="674" spans="4:4" x14ac:dyDescent="0.3">
      <c r="D674" s="83"/>
    </row>
    <row r="675" spans="4:4" x14ac:dyDescent="0.3">
      <c r="D675" s="83"/>
    </row>
    <row r="676" spans="4:4" x14ac:dyDescent="0.3">
      <c r="D676" s="83"/>
    </row>
    <row r="677" spans="4:4" x14ac:dyDescent="0.3">
      <c r="D677" s="83"/>
    </row>
    <row r="678" spans="4:4" x14ac:dyDescent="0.3">
      <c r="D678" s="83"/>
    </row>
    <row r="679" spans="4:4" x14ac:dyDescent="0.3">
      <c r="D679" s="83"/>
    </row>
    <row r="680" spans="4:4" x14ac:dyDescent="0.3">
      <c r="D680" s="83"/>
    </row>
    <row r="681" spans="4:4" x14ac:dyDescent="0.3">
      <c r="D681" s="83"/>
    </row>
    <row r="682" spans="4:4" x14ac:dyDescent="0.3">
      <c r="D682" s="83"/>
    </row>
    <row r="683" spans="4:4" x14ac:dyDescent="0.3">
      <c r="D683" s="83"/>
    </row>
    <row r="684" spans="4:4" x14ac:dyDescent="0.3">
      <c r="D684" s="83"/>
    </row>
    <row r="685" spans="4:4" x14ac:dyDescent="0.3">
      <c r="D685" s="83"/>
    </row>
    <row r="686" spans="4:4" x14ac:dyDescent="0.3">
      <c r="D686" s="83"/>
    </row>
    <row r="687" spans="4:4" x14ac:dyDescent="0.3">
      <c r="D687" s="83"/>
    </row>
    <row r="688" spans="4:4" x14ac:dyDescent="0.3">
      <c r="D688" s="83"/>
    </row>
    <row r="689" spans="4:4" x14ac:dyDescent="0.3">
      <c r="D689" s="83"/>
    </row>
    <row r="690" spans="4:4" x14ac:dyDescent="0.3">
      <c r="D690" s="83"/>
    </row>
    <row r="691" spans="4:4" x14ac:dyDescent="0.3">
      <c r="D691" s="83"/>
    </row>
    <row r="692" spans="4:4" x14ac:dyDescent="0.3">
      <c r="D692" s="83"/>
    </row>
    <row r="693" spans="4:4" x14ac:dyDescent="0.3">
      <c r="D693" s="83"/>
    </row>
    <row r="694" spans="4:4" x14ac:dyDescent="0.3">
      <c r="D694" s="83"/>
    </row>
    <row r="695" spans="4:4" x14ac:dyDescent="0.3">
      <c r="D695" s="83"/>
    </row>
    <row r="696" spans="4:4" x14ac:dyDescent="0.3">
      <c r="D696" s="83"/>
    </row>
    <row r="697" spans="4:4" x14ac:dyDescent="0.3">
      <c r="D697" s="83"/>
    </row>
    <row r="698" spans="4:4" x14ac:dyDescent="0.3">
      <c r="D698" s="83"/>
    </row>
    <row r="699" spans="4:4" x14ac:dyDescent="0.3">
      <c r="D699" s="83"/>
    </row>
    <row r="700" spans="4:4" x14ac:dyDescent="0.3">
      <c r="D700" s="83"/>
    </row>
    <row r="701" spans="4:4" x14ac:dyDescent="0.3">
      <c r="D701" s="83"/>
    </row>
    <row r="702" spans="4:4" x14ac:dyDescent="0.3">
      <c r="D702" s="83"/>
    </row>
    <row r="703" spans="4:4" x14ac:dyDescent="0.3">
      <c r="D703" s="83"/>
    </row>
    <row r="704" spans="4:4" x14ac:dyDescent="0.3">
      <c r="D704" s="83"/>
    </row>
    <row r="705" spans="4:4" x14ac:dyDescent="0.3">
      <c r="D705" s="83"/>
    </row>
    <row r="706" spans="4:4" x14ac:dyDescent="0.3">
      <c r="D706" s="83"/>
    </row>
    <row r="707" spans="4:4" x14ac:dyDescent="0.3">
      <c r="D707" s="83"/>
    </row>
    <row r="708" spans="4:4" x14ac:dyDescent="0.3">
      <c r="D708" s="83"/>
    </row>
    <row r="709" spans="4:4" x14ac:dyDescent="0.3">
      <c r="D709" s="83"/>
    </row>
    <row r="710" spans="4:4" x14ac:dyDescent="0.3">
      <c r="D710" s="83"/>
    </row>
    <row r="711" spans="4:4" x14ac:dyDescent="0.3">
      <c r="D711" s="83"/>
    </row>
    <row r="712" spans="4:4" x14ac:dyDescent="0.3">
      <c r="D712" s="83"/>
    </row>
    <row r="713" spans="4:4" x14ac:dyDescent="0.3">
      <c r="D713" s="83"/>
    </row>
    <row r="714" spans="4:4" x14ac:dyDescent="0.3">
      <c r="D714" s="83"/>
    </row>
    <row r="715" spans="4:4" x14ac:dyDescent="0.3">
      <c r="D715" s="83"/>
    </row>
    <row r="716" spans="4:4" x14ac:dyDescent="0.3">
      <c r="D716" s="83"/>
    </row>
    <row r="717" spans="4:4" x14ac:dyDescent="0.3">
      <c r="D717" s="83"/>
    </row>
    <row r="718" spans="4:4" x14ac:dyDescent="0.3">
      <c r="D718" s="83"/>
    </row>
    <row r="719" spans="4:4" x14ac:dyDescent="0.3">
      <c r="D719" s="83"/>
    </row>
    <row r="720" spans="4:4" x14ac:dyDescent="0.3">
      <c r="D720" s="83"/>
    </row>
    <row r="721" spans="4:4" x14ac:dyDescent="0.3">
      <c r="D721" s="83"/>
    </row>
    <row r="722" spans="4:4" x14ac:dyDescent="0.3">
      <c r="D722" s="83"/>
    </row>
    <row r="723" spans="4:4" x14ac:dyDescent="0.3">
      <c r="D723" s="83"/>
    </row>
    <row r="724" spans="4:4" x14ac:dyDescent="0.3">
      <c r="D724" s="83"/>
    </row>
    <row r="725" spans="4:4" x14ac:dyDescent="0.3">
      <c r="D725" s="83"/>
    </row>
    <row r="726" spans="4:4" x14ac:dyDescent="0.3">
      <c r="D726" s="83"/>
    </row>
    <row r="727" spans="4:4" x14ac:dyDescent="0.3">
      <c r="D727" s="83"/>
    </row>
    <row r="728" spans="4:4" x14ac:dyDescent="0.3">
      <c r="D728" s="83"/>
    </row>
    <row r="729" spans="4:4" x14ac:dyDescent="0.3">
      <c r="D729" s="83"/>
    </row>
    <row r="730" spans="4:4" x14ac:dyDescent="0.3">
      <c r="D730" s="83"/>
    </row>
    <row r="731" spans="4:4" x14ac:dyDescent="0.3">
      <c r="D731" s="83"/>
    </row>
    <row r="732" spans="4:4" x14ac:dyDescent="0.3">
      <c r="D732" s="83"/>
    </row>
    <row r="733" spans="4:4" x14ac:dyDescent="0.3">
      <c r="D733" s="83"/>
    </row>
    <row r="734" spans="4:4" x14ac:dyDescent="0.3">
      <c r="D734" s="83"/>
    </row>
    <row r="735" spans="4:4" x14ac:dyDescent="0.3">
      <c r="D735" s="83"/>
    </row>
    <row r="736" spans="4:4" x14ac:dyDescent="0.3">
      <c r="D736" s="83"/>
    </row>
    <row r="737" spans="4:4" x14ac:dyDescent="0.3">
      <c r="D737" s="83"/>
    </row>
    <row r="738" spans="4:4" x14ac:dyDescent="0.3">
      <c r="D738" s="83"/>
    </row>
    <row r="739" spans="4:4" x14ac:dyDescent="0.3">
      <c r="D739" s="83"/>
    </row>
    <row r="740" spans="4:4" x14ac:dyDescent="0.3">
      <c r="D740" s="83"/>
    </row>
    <row r="741" spans="4:4" x14ac:dyDescent="0.3">
      <c r="D741" s="83"/>
    </row>
    <row r="742" spans="4:4" x14ac:dyDescent="0.3">
      <c r="D742" s="83"/>
    </row>
    <row r="743" spans="4:4" x14ac:dyDescent="0.3">
      <c r="D743" s="83"/>
    </row>
    <row r="744" spans="4:4" x14ac:dyDescent="0.3">
      <c r="D744" s="83"/>
    </row>
    <row r="745" spans="4:4" x14ac:dyDescent="0.3">
      <c r="D745" s="83"/>
    </row>
    <row r="746" spans="4:4" x14ac:dyDescent="0.3">
      <c r="D746" s="83"/>
    </row>
    <row r="747" spans="4:4" x14ac:dyDescent="0.3">
      <c r="D747" s="83"/>
    </row>
    <row r="748" spans="4:4" x14ac:dyDescent="0.3">
      <c r="D748" s="83"/>
    </row>
    <row r="749" spans="4:4" x14ac:dyDescent="0.3">
      <c r="D749" s="83"/>
    </row>
    <row r="750" spans="4:4" x14ac:dyDescent="0.3">
      <c r="D750" s="83"/>
    </row>
    <row r="751" spans="4:4" x14ac:dyDescent="0.3">
      <c r="D751" s="83"/>
    </row>
    <row r="752" spans="4:4" x14ac:dyDescent="0.3">
      <c r="D752" s="83"/>
    </row>
    <row r="753" spans="4:4" x14ac:dyDescent="0.3">
      <c r="D753" s="83"/>
    </row>
    <row r="754" spans="4:4" x14ac:dyDescent="0.3">
      <c r="D754" s="83"/>
    </row>
    <row r="755" spans="4:4" x14ac:dyDescent="0.3">
      <c r="D755" s="83"/>
    </row>
    <row r="756" spans="4:4" x14ac:dyDescent="0.3">
      <c r="D756" s="83"/>
    </row>
    <row r="757" spans="4:4" x14ac:dyDescent="0.3">
      <c r="D757" s="83"/>
    </row>
    <row r="758" spans="4:4" x14ac:dyDescent="0.3">
      <c r="D758" s="83"/>
    </row>
    <row r="759" spans="4:4" x14ac:dyDescent="0.3">
      <c r="D759" s="83"/>
    </row>
    <row r="760" spans="4:4" x14ac:dyDescent="0.3">
      <c r="D760" s="83"/>
    </row>
    <row r="761" spans="4:4" x14ac:dyDescent="0.3">
      <c r="D761" s="83"/>
    </row>
    <row r="762" spans="4:4" x14ac:dyDescent="0.3">
      <c r="D762" s="83"/>
    </row>
    <row r="763" spans="4:4" x14ac:dyDescent="0.3">
      <c r="D763" s="83"/>
    </row>
    <row r="764" spans="4:4" x14ac:dyDescent="0.3">
      <c r="D764" s="83"/>
    </row>
    <row r="765" spans="4:4" x14ac:dyDescent="0.3">
      <c r="D765" s="83"/>
    </row>
    <row r="766" spans="4:4" x14ac:dyDescent="0.3">
      <c r="D766" s="83"/>
    </row>
    <row r="767" spans="4:4" x14ac:dyDescent="0.3">
      <c r="D767" s="83"/>
    </row>
    <row r="768" spans="4:4" x14ac:dyDescent="0.3">
      <c r="D768" s="83"/>
    </row>
    <row r="769" spans="4:4" x14ac:dyDescent="0.3">
      <c r="D769" s="83"/>
    </row>
    <row r="770" spans="4:4" x14ac:dyDescent="0.3">
      <c r="D770" s="83"/>
    </row>
    <row r="771" spans="4:4" x14ac:dyDescent="0.3">
      <c r="D771" s="83"/>
    </row>
    <row r="772" spans="4:4" x14ac:dyDescent="0.3">
      <c r="D772" s="83"/>
    </row>
    <row r="773" spans="4:4" x14ac:dyDescent="0.3">
      <c r="D773" s="83"/>
    </row>
    <row r="774" spans="4:4" x14ac:dyDescent="0.3">
      <c r="D774" s="83"/>
    </row>
    <row r="775" spans="4:4" x14ac:dyDescent="0.3">
      <c r="D775" s="83"/>
    </row>
    <row r="776" spans="4:4" x14ac:dyDescent="0.3">
      <c r="D776" s="83"/>
    </row>
    <row r="777" spans="4:4" x14ac:dyDescent="0.3">
      <c r="D777" s="83"/>
    </row>
    <row r="778" spans="4:4" x14ac:dyDescent="0.3">
      <c r="D778" s="83"/>
    </row>
    <row r="779" spans="4:4" x14ac:dyDescent="0.3">
      <c r="D779" s="83"/>
    </row>
    <row r="780" spans="4:4" x14ac:dyDescent="0.3">
      <c r="D780" s="83"/>
    </row>
    <row r="781" spans="4:4" x14ac:dyDescent="0.3">
      <c r="D781" s="83"/>
    </row>
    <row r="782" spans="4:4" x14ac:dyDescent="0.3">
      <c r="D782" s="83"/>
    </row>
    <row r="783" spans="4:4" x14ac:dyDescent="0.3">
      <c r="D783" s="83"/>
    </row>
    <row r="784" spans="4:4" x14ac:dyDescent="0.3">
      <c r="D784" s="83"/>
    </row>
    <row r="785" spans="4:4" x14ac:dyDescent="0.3">
      <c r="D785" s="83"/>
    </row>
    <row r="786" spans="4:4" x14ac:dyDescent="0.3">
      <c r="D786" s="83"/>
    </row>
    <row r="787" spans="4:4" x14ac:dyDescent="0.3">
      <c r="D787" s="83"/>
    </row>
    <row r="788" spans="4:4" x14ac:dyDescent="0.3">
      <c r="D788" s="83"/>
    </row>
    <row r="789" spans="4:4" x14ac:dyDescent="0.3">
      <c r="D789" s="83"/>
    </row>
    <row r="790" spans="4:4" x14ac:dyDescent="0.3">
      <c r="D790" s="83"/>
    </row>
    <row r="791" spans="4:4" x14ac:dyDescent="0.3">
      <c r="D791" s="83"/>
    </row>
    <row r="792" spans="4:4" x14ac:dyDescent="0.3">
      <c r="D792" s="83"/>
    </row>
    <row r="793" spans="4:4" x14ac:dyDescent="0.3">
      <c r="D793" s="83"/>
    </row>
    <row r="794" spans="4:4" x14ac:dyDescent="0.3">
      <c r="D794" s="83"/>
    </row>
    <row r="795" spans="4:4" x14ac:dyDescent="0.3">
      <c r="D795" s="83"/>
    </row>
    <row r="796" spans="4:4" x14ac:dyDescent="0.3">
      <c r="D796" s="83"/>
    </row>
    <row r="797" spans="4:4" x14ac:dyDescent="0.3">
      <c r="D797" s="83"/>
    </row>
    <row r="798" spans="4:4" x14ac:dyDescent="0.3">
      <c r="D798" s="83"/>
    </row>
    <row r="799" spans="4:4" x14ac:dyDescent="0.3">
      <c r="D799" s="83"/>
    </row>
    <row r="800" spans="4:4" x14ac:dyDescent="0.3">
      <c r="D800" s="83"/>
    </row>
    <row r="801" spans="4:4" x14ac:dyDescent="0.3">
      <c r="D801" s="83"/>
    </row>
    <row r="802" spans="4:4" x14ac:dyDescent="0.3">
      <c r="D802" s="83"/>
    </row>
    <row r="803" spans="4:4" x14ac:dyDescent="0.3">
      <c r="D803" s="83"/>
    </row>
    <row r="804" spans="4:4" x14ac:dyDescent="0.3">
      <c r="D804" s="83"/>
    </row>
    <row r="805" spans="4:4" x14ac:dyDescent="0.3">
      <c r="D805" s="83"/>
    </row>
    <row r="806" spans="4:4" x14ac:dyDescent="0.3">
      <c r="D806" s="83"/>
    </row>
    <row r="807" spans="4:4" x14ac:dyDescent="0.3">
      <c r="D807" s="83"/>
    </row>
    <row r="808" spans="4:4" x14ac:dyDescent="0.3">
      <c r="D808" s="83"/>
    </row>
    <row r="809" spans="4:4" x14ac:dyDescent="0.3">
      <c r="D809" s="83"/>
    </row>
    <row r="810" spans="4:4" x14ac:dyDescent="0.3">
      <c r="D810" s="83"/>
    </row>
    <row r="811" spans="4:4" x14ac:dyDescent="0.3">
      <c r="D811" s="83"/>
    </row>
    <row r="812" spans="4:4" x14ac:dyDescent="0.3">
      <c r="D812" s="83"/>
    </row>
    <row r="813" spans="4:4" x14ac:dyDescent="0.3">
      <c r="D813" s="83"/>
    </row>
    <row r="814" spans="4:4" x14ac:dyDescent="0.3">
      <c r="D814" s="83"/>
    </row>
    <row r="815" spans="4:4" x14ac:dyDescent="0.3">
      <c r="D815" s="83"/>
    </row>
    <row r="816" spans="4:4" x14ac:dyDescent="0.3">
      <c r="D816" s="83"/>
    </row>
    <row r="817" spans="4:4" x14ac:dyDescent="0.3">
      <c r="D817" s="83"/>
    </row>
    <row r="818" spans="4:4" x14ac:dyDescent="0.3">
      <c r="D818" s="83"/>
    </row>
    <row r="819" spans="4:4" x14ac:dyDescent="0.3">
      <c r="D819" s="83"/>
    </row>
    <row r="820" spans="4:4" x14ac:dyDescent="0.3">
      <c r="D820" s="83"/>
    </row>
    <row r="821" spans="4:4" x14ac:dyDescent="0.3">
      <c r="D821" s="83"/>
    </row>
    <row r="822" spans="4:4" x14ac:dyDescent="0.3">
      <c r="D822" s="83"/>
    </row>
    <row r="823" spans="4:4" x14ac:dyDescent="0.3">
      <c r="D823" s="83"/>
    </row>
    <row r="824" spans="4:4" x14ac:dyDescent="0.3">
      <c r="D824" s="83"/>
    </row>
    <row r="825" spans="4:4" x14ac:dyDescent="0.3">
      <c r="D825" s="83"/>
    </row>
    <row r="826" spans="4:4" x14ac:dyDescent="0.3">
      <c r="D826" s="83"/>
    </row>
    <row r="827" spans="4:4" x14ac:dyDescent="0.3">
      <c r="D827" s="83"/>
    </row>
    <row r="828" spans="4:4" x14ac:dyDescent="0.3">
      <c r="D828" s="83"/>
    </row>
    <row r="829" spans="4:4" x14ac:dyDescent="0.3">
      <c r="D829" s="83"/>
    </row>
    <row r="830" spans="4:4" x14ac:dyDescent="0.3">
      <c r="D830" s="83"/>
    </row>
    <row r="831" spans="4:4" x14ac:dyDescent="0.3">
      <c r="D831" s="83"/>
    </row>
    <row r="832" spans="4:4" x14ac:dyDescent="0.3">
      <c r="D832" s="83"/>
    </row>
    <row r="833" spans="4:4" x14ac:dyDescent="0.3">
      <c r="D833" s="83"/>
    </row>
    <row r="834" spans="4:4" x14ac:dyDescent="0.3">
      <c r="D834" s="83"/>
    </row>
    <row r="835" spans="4:4" x14ac:dyDescent="0.3">
      <c r="D835" s="83"/>
    </row>
    <row r="836" spans="4:4" x14ac:dyDescent="0.3">
      <c r="D836" s="83"/>
    </row>
    <row r="837" spans="4:4" x14ac:dyDescent="0.3">
      <c r="D837" s="83"/>
    </row>
    <row r="838" spans="4:4" x14ac:dyDescent="0.3">
      <c r="D838" s="83"/>
    </row>
    <row r="839" spans="4:4" x14ac:dyDescent="0.3">
      <c r="D839" s="83"/>
    </row>
    <row r="840" spans="4:4" x14ac:dyDescent="0.3">
      <c r="D840" s="83"/>
    </row>
    <row r="841" spans="4:4" x14ac:dyDescent="0.3">
      <c r="D841" s="83"/>
    </row>
    <row r="842" spans="4:4" x14ac:dyDescent="0.3">
      <c r="D842" s="83"/>
    </row>
    <row r="843" spans="4:4" x14ac:dyDescent="0.3">
      <c r="D843" s="83"/>
    </row>
    <row r="844" spans="4:4" x14ac:dyDescent="0.3">
      <c r="D844" s="83"/>
    </row>
    <row r="845" spans="4:4" x14ac:dyDescent="0.3">
      <c r="D845" s="83"/>
    </row>
    <row r="846" spans="4:4" x14ac:dyDescent="0.3">
      <c r="D846" s="83"/>
    </row>
    <row r="847" spans="4:4" x14ac:dyDescent="0.3">
      <c r="D847" s="83"/>
    </row>
    <row r="848" spans="4:4" x14ac:dyDescent="0.3">
      <c r="D848" s="83"/>
    </row>
    <row r="849" spans="4:4" x14ac:dyDescent="0.3">
      <c r="D849" s="83"/>
    </row>
    <row r="850" spans="4:4" x14ac:dyDescent="0.3">
      <c r="D850" s="83"/>
    </row>
    <row r="851" spans="4:4" x14ac:dyDescent="0.3">
      <c r="D851" s="83"/>
    </row>
    <row r="852" spans="4:4" x14ac:dyDescent="0.3">
      <c r="D852" s="83"/>
    </row>
    <row r="853" spans="4:4" x14ac:dyDescent="0.3">
      <c r="D853" s="83"/>
    </row>
    <row r="854" spans="4:4" x14ac:dyDescent="0.3">
      <c r="D854" s="83"/>
    </row>
    <row r="855" spans="4:4" x14ac:dyDescent="0.3">
      <c r="D855" s="83"/>
    </row>
    <row r="856" spans="4:4" x14ac:dyDescent="0.3">
      <c r="D856" s="83"/>
    </row>
    <row r="857" spans="4:4" x14ac:dyDescent="0.3">
      <c r="D857" s="83"/>
    </row>
    <row r="858" spans="4:4" x14ac:dyDescent="0.3">
      <c r="D858" s="83"/>
    </row>
    <row r="859" spans="4:4" x14ac:dyDescent="0.3">
      <c r="D859" s="83"/>
    </row>
    <row r="860" spans="4:4" x14ac:dyDescent="0.3">
      <c r="D860" s="83"/>
    </row>
    <row r="861" spans="4:4" x14ac:dyDescent="0.3">
      <c r="D861" s="83"/>
    </row>
    <row r="862" spans="4:4" x14ac:dyDescent="0.3">
      <c r="D862" s="83"/>
    </row>
    <row r="863" spans="4:4" x14ac:dyDescent="0.3">
      <c r="D863" s="83"/>
    </row>
    <row r="864" spans="4:4" x14ac:dyDescent="0.3">
      <c r="D864" s="83"/>
    </row>
    <row r="865" spans="4:4" x14ac:dyDescent="0.3">
      <c r="D865" s="83"/>
    </row>
    <row r="866" spans="4:4" x14ac:dyDescent="0.3">
      <c r="D866" s="83"/>
    </row>
    <row r="867" spans="4:4" x14ac:dyDescent="0.3">
      <c r="D867" s="83"/>
    </row>
    <row r="868" spans="4:4" x14ac:dyDescent="0.3">
      <c r="D868" s="83"/>
    </row>
    <row r="869" spans="4:4" x14ac:dyDescent="0.3">
      <c r="D869" s="83"/>
    </row>
    <row r="870" spans="4:4" x14ac:dyDescent="0.3">
      <c r="D870" s="83"/>
    </row>
    <row r="871" spans="4:4" x14ac:dyDescent="0.3">
      <c r="D871" s="83"/>
    </row>
    <row r="872" spans="4:4" x14ac:dyDescent="0.3">
      <c r="D872" s="83"/>
    </row>
    <row r="873" spans="4:4" x14ac:dyDescent="0.3">
      <c r="D873" s="83"/>
    </row>
    <row r="874" spans="4:4" x14ac:dyDescent="0.3">
      <c r="D874" s="83"/>
    </row>
    <row r="875" spans="4:4" x14ac:dyDescent="0.3">
      <c r="D875" s="83"/>
    </row>
    <row r="876" spans="4:4" x14ac:dyDescent="0.3">
      <c r="D876" s="83"/>
    </row>
    <row r="877" spans="4:4" x14ac:dyDescent="0.3">
      <c r="D877" s="83"/>
    </row>
    <row r="878" spans="4:4" x14ac:dyDescent="0.3">
      <c r="D878" s="83"/>
    </row>
    <row r="879" spans="4:4" x14ac:dyDescent="0.3">
      <c r="D879" s="83"/>
    </row>
    <row r="880" spans="4:4" x14ac:dyDescent="0.3">
      <c r="D880" s="83"/>
    </row>
    <row r="881" spans="4:4" x14ac:dyDescent="0.3">
      <c r="D881" s="83"/>
    </row>
    <row r="882" spans="4:4" x14ac:dyDescent="0.3">
      <c r="D882" s="83"/>
    </row>
    <row r="883" spans="4:4" x14ac:dyDescent="0.3">
      <c r="D883" s="83"/>
    </row>
    <row r="884" spans="4:4" x14ac:dyDescent="0.3">
      <c r="D884" s="83"/>
    </row>
    <row r="885" spans="4:4" x14ac:dyDescent="0.3">
      <c r="D885" s="83"/>
    </row>
    <row r="886" spans="4:4" x14ac:dyDescent="0.3">
      <c r="D886" s="83"/>
    </row>
    <row r="887" spans="4:4" x14ac:dyDescent="0.3">
      <c r="D887" s="83"/>
    </row>
    <row r="888" spans="4:4" x14ac:dyDescent="0.3">
      <c r="D888" s="83"/>
    </row>
    <row r="889" spans="4:4" x14ac:dyDescent="0.3">
      <c r="D889" s="83"/>
    </row>
    <row r="890" spans="4:4" x14ac:dyDescent="0.3">
      <c r="D890" s="83"/>
    </row>
    <row r="891" spans="4:4" x14ac:dyDescent="0.3">
      <c r="D891" s="83"/>
    </row>
    <row r="892" spans="4:4" x14ac:dyDescent="0.3">
      <c r="D892" s="83"/>
    </row>
    <row r="893" spans="4:4" x14ac:dyDescent="0.3">
      <c r="D893" s="83"/>
    </row>
    <row r="894" spans="4:4" x14ac:dyDescent="0.3">
      <c r="D894" s="83"/>
    </row>
    <row r="895" spans="4:4" x14ac:dyDescent="0.3">
      <c r="D895" s="83"/>
    </row>
    <row r="896" spans="4:4" x14ac:dyDescent="0.3">
      <c r="D896" s="83"/>
    </row>
    <row r="897" spans="4:4" x14ac:dyDescent="0.3">
      <c r="D897" s="83"/>
    </row>
    <row r="898" spans="4:4" x14ac:dyDescent="0.3">
      <c r="D898" s="83"/>
    </row>
    <row r="899" spans="4:4" x14ac:dyDescent="0.3">
      <c r="D899" s="83"/>
    </row>
    <row r="900" spans="4:4" x14ac:dyDescent="0.3">
      <c r="D900" s="83"/>
    </row>
    <row r="901" spans="4:4" x14ac:dyDescent="0.3">
      <c r="D901" s="83"/>
    </row>
    <row r="902" spans="4:4" x14ac:dyDescent="0.3">
      <c r="D902" s="83"/>
    </row>
    <row r="903" spans="4:4" x14ac:dyDescent="0.3">
      <c r="D903" s="83"/>
    </row>
    <row r="904" spans="4:4" x14ac:dyDescent="0.3">
      <c r="D904" s="83"/>
    </row>
    <row r="905" spans="4:4" x14ac:dyDescent="0.3">
      <c r="D905" s="83"/>
    </row>
    <row r="906" spans="4:4" x14ac:dyDescent="0.3">
      <c r="D906" s="83"/>
    </row>
    <row r="907" spans="4:4" x14ac:dyDescent="0.3">
      <c r="D907" s="83"/>
    </row>
    <row r="908" spans="4:4" x14ac:dyDescent="0.3">
      <c r="D908" s="83"/>
    </row>
    <row r="909" spans="4:4" x14ac:dyDescent="0.3">
      <c r="D909" s="83"/>
    </row>
    <row r="910" spans="4:4" x14ac:dyDescent="0.3">
      <c r="D910" s="83"/>
    </row>
    <row r="911" spans="4:4" x14ac:dyDescent="0.3">
      <c r="D911" s="83"/>
    </row>
    <row r="912" spans="4:4" x14ac:dyDescent="0.3">
      <c r="D912" s="83"/>
    </row>
    <row r="913" spans="4:4" x14ac:dyDescent="0.3">
      <c r="D913" s="83"/>
    </row>
    <row r="914" spans="4:4" x14ac:dyDescent="0.3">
      <c r="D914" s="83"/>
    </row>
    <row r="915" spans="4:4" x14ac:dyDescent="0.3">
      <c r="D915" s="83"/>
    </row>
    <row r="916" spans="4:4" x14ac:dyDescent="0.3">
      <c r="D916" s="83"/>
    </row>
    <row r="917" spans="4:4" x14ac:dyDescent="0.3">
      <c r="D917" s="83"/>
    </row>
    <row r="918" spans="4:4" x14ac:dyDescent="0.3">
      <c r="D918" s="83"/>
    </row>
    <row r="919" spans="4:4" x14ac:dyDescent="0.3">
      <c r="D919" s="83"/>
    </row>
    <row r="920" spans="4:4" x14ac:dyDescent="0.3">
      <c r="D920" s="83"/>
    </row>
    <row r="921" spans="4:4" x14ac:dyDescent="0.3">
      <c r="D921" s="83"/>
    </row>
    <row r="922" spans="4:4" x14ac:dyDescent="0.3">
      <c r="D922" s="83"/>
    </row>
    <row r="923" spans="4:4" x14ac:dyDescent="0.3">
      <c r="D923" s="83"/>
    </row>
    <row r="924" spans="4:4" x14ac:dyDescent="0.3">
      <c r="D924" s="83"/>
    </row>
    <row r="925" spans="4:4" x14ac:dyDescent="0.3">
      <c r="D925" s="83"/>
    </row>
    <row r="926" spans="4:4" x14ac:dyDescent="0.3">
      <c r="D926" s="83"/>
    </row>
    <row r="927" spans="4:4" x14ac:dyDescent="0.3">
      <c r="D927" s="83"/>
    </row>
    <row r="928" spans="4:4" x14ac:dyDescent="0.3">
      <c r="D928" s="83"/>
    </row>
    <row r="929" spans="4:4" x14ac:dyDescent="0.3">
      <c r="D929" s="83"/>
    </row>
    <row r="930" spans="4:4" x14ac:dyDescent="0.3">
      <c r="D930" s="83"/>
    </row>
    <row r="931" spans="4:4" x14ac:dyDescent="0.3">
      <c r="D931" s="83"/>
    </row>
    <row r="932" spans="4:4" x14ac:dyDescent="0.3">
      <c r="D932" s="83"/>
    </row>
    <row r="933" spans="4:4" x14ac:dyDescent="0.3">
      <c r="D933" s="83"/>
    </row>
    <row r="934" spans="4:4" x14ac:dyDescent="0.3">
      <c r="D934" s="83"/>
    </row>
    <row r="935" spans="4:4" x14ac:dyDescent="0.3">
      <c r="D935" s="83"/>
    </row>
    <row r="936" spans="4:4" x14ac:dyDescent="0.3">
      <c r="D936" s="83"/>
    </row>
    <row r="937" spans="4:4" x14ac:dyDescent="0.3">
      <c r="D937" s="83"/>
    </row>
    <row r="938" spans="4:4" x14ac:dyDescent="0.3">
      <c r="D938" s="83"/>
    </row>
    <row r="939" spans="4:4" x14ac:dyDescent="0.3">
      <c r="D939" s="83"/>
    </row>
    <row r="940" spans="4:4" x14ac:dyDescent="0.3">
      <c r="D940" s="83"/>
    </row>
    <row r="941" spans="4:4" x14ac:dyDescent="0.3">
      <c r="D941" s="83"/>
    </row>
    <row r="942" spans="4:4" x14ac:dyDescent="0.3">
      <c r="D942" s="83"/>
    </row>
    <row r="943" spans="4:4" x14ac:dyDescent="0.3">
      <c r="D943" s="83"/>
    </row>
    <row r="944" spans="4:4" x14ac:dyDescent="0.3">
      <c r="D944" s="83"/>
    </row>
    <row r="945" spans="4:4" x14ac:dyDescent="0.3">
      <c r="D945" s="83"/>
    </row>
    <row r="946" spans="4:4" x14ac:dyDescent="0.3">
      <c r="D946" s="83"/>
    </row>
    <row r="947" spans="4:4" x14ac:dyDescent="0.3">
      <c r="D947" s="83"/>
    </row>
    <row r="948" spans="4:4" x14ac:dyDescent="0.3">
      <c r="D948" s="83"/>
    </row>
    <row r="949" spans="4:4" x14ac:dyDescent="0.3">
      <c r="D949" s="83"/>
    </row>
    <row r="950" spans="4:4" x14ac:dyDescent="0.3">
      <c r="D950" s="83"/>
    </row>
    <row r="951" spans="4:4" x14ac:dyDescent="0.3">
      <c r="D951" s="83"/>
    </row>
    <row r="952" spans="4:4" x14ac:dyDescent="0.3">
      <c r="D952" s="83"/>
    </row>
    <row r="953" spans="4:4" x14ac:dyDescent="0.3">
      <c r="D953" s="83"/>
    </row>
    <row r="954" spans="4:4" x14ac:dyDescent="0.3">
      <c r="D954" s="83"/>
    </row>
    <row r="955" spans="4:4" x14ac:dyDescent="0.3">
      <c r="D955" s="83"/>
    </row>
    <row r="956" spans="4:4" x14ac:dyDescent="0.3">
      <c r="D956" s="83"/>
    </row>
    <row r="957" spans="4:4" x14ac:dyDescent="0.3">
      <c r="D957" s="83"/>
    </row>
    <row r="958" spans="4:4" x14ac:dyDescent="0.3">
      <c r="D958" s="83"/>
    </row>
    <row r="959" spans="4:4" x14ac:dyDescent="0.3">
      <c r="D959" s="83"/>
    </row>
    <row r="960" spans="4:4" x14ac:dyDescent="0.3">
      <c r="D960" s="83"/>
    </row>
    <row r="961" spans="4:4" x14ac:dyDescent="0.3">
      <c r="D961" s="83"/>
    </row>
    <row r="962" spans="4:4" x14ac:dyDescent="0.3">
      <c r="D962" s="83"/>
    </row>
    <row r="963" spans="4:4" x14ac:dyDescent="0.3">
      <c r="D963" s="83"/>
    </row>
    <row r="964" spans="4:4" x14ac:dyDescent="0.3">
      <c r="D964" s="83"/>
    </row>
    <row r="965" spans="4:4" x14ac:dyDescent="0.3">
      <c r="D965" s="83"/>
    </row>
    <row r="966" spans="4:4" x14ac:dyDescent="0.3">
      <c r="D966" s="83"/>
    </row>
    <row r="967" spans="4:4" x14ac:dyDescent="0.3">
      <c r="D967" s="83"/>
    </row>
    <row r="968" spans="4:4" x14ac:dyDescent="0.3">
      <c r="D968" s="83"/>
    </row>
    <row r="969" spans="4:4" x14ac:dyDescent="0.3">
      <c r="D969" s="83"/>
    </row>
    <row r="970" spans="4:4" x14ac:dyDescent="0.3">
      <c r="D970" s="83"/>
    </row>
    <row r="971" spans="4:4" x14ac:dyDescent="0.3">
      <c r="D971" s="83"/>
    </row>
    <row r="972" spans="4:4" x14ac:dyDescent="0.3">
      <c r="D972" s="83"/>
    </row>
    <row r="973" spans="4:4" x14ac:dyDescent="0.3">
      <c r="D973" s="83"/>
    </row>
    <row r="974" spans="4:4" x14ac:dyDescent="0.3">
      <c r="D974" s="83"/>
    </row>
    <row r="975" spans="4:4" x14ac:dyDescent="0.3">
      <c r="D975" s="83"/>
    </row>
    <row r="976" spans="4:4" x14ac:dyDescent="0.3">
      <c r="D976" s="83"/>
    </row>
    <row r="977" spans="4:4" x14ac:dyDescent="0.3">
      <c r="D977" s="83"/>
    </row>
    <row r="978" spans="4:4" x14ac:dyDescent="0.3">
      <c r="D978" s="83"/>
    </row>
    <row r="979" spans="4:4" x14ac:dyDescent="0.3">
      <c r="D979" s="83"/>
    </row>
    <row r="980" spans="4:4" x14ac:dyDescent="0.3">
      <c r="D980" s="83"/>
    </row>
    <row r="981" spans="4:4" x14ac:dyDescent="0.3">
      <c r="D981" s="83"/>
    </row>
    <row r="982" spans="4:4" x14ac:dyDescent="0.3">
      <c r="D982" s="83"/>
    </row>
    <row r="983" spans="4:4" x14ac:dyDescent="0.3">
      <c r="D983" s="83"/>
    </row>
    <row r="984" spans="4:4" x14ac:dyDescent="0.3">
      <c r="D984" s="83"/>
    </row>
    <row r="985" spans="4:4" x14ac:dyDescent="0.3">
      <c r="D985" s="83"/>
    </row>
    <row r="986" spans="4:4" x14ac:dyDescent="0.3">
      <c r="D986" s="83"/>
    </row>
    <row r="987" spans="4:4" x14ac:dyDescent="0.3">
      <c r="D987" s="83"/>
    </row>
    <row r="988" spans="4:4" x14ac:dyDescent="0.3">
      <c r="D988" s="83"/>
    </row>
    <row r="989" spans="4:4" x14ac:dyDescent="0.3">
      <c r="D989" s="83"/>
    </row>
    <row r="990" spans="4:4" x14ac:dyDescent="0.3">
      <c r="D990" s="83"/>
    </row>
    <row r="991" spans="4:4" x14ac:dyDescent="0.3">
      <c r="D991" s="83"/>
    </row>
    <row r="992" spans="4:4" x14ac:dyDescent="0.3">
      <c r="D992" s="83"/>
    </row>
    <row r="993" spans="4:4" x14ac:dyDescent="0.3">
      <c r="D993" s="83"/>
    </row>
    <row r="994" spans="4:4" x14ac:dyDescent="0.3">
      <c r="D994" s="83"/>
    </row>
    <row r="995" spans="4:4" x14ac:dyDescent="0.3">
      <c r="D995" s="83"/>
    </row>
    <row r="996" spans="4:4" x14ac:dyDescent="0.3">
      <c r="D996" s="83"/>
    </row>
    <row r="997" spans="4:4" x14ac:dyDescent="0.3">
      <c r="D997" s="83"/>
    </row>
    <row r="998" spans="4:4" x14ac:dyDescent="0.3">
      <c r="D998" s="83"/>
    </row>
    <row r="999" spans="4:4" x14ac:dyDescent="0.3">
      <c r="D999" s="83"/>
    </row>
    <row r="1000" spans="4:4" x14ac:dyDescent="0.3">
      <c r="D1000" s="83"/>
    </row>
    <row r="1001" spans="4:4" x14ac:dyDescent="0.3">
      <c r="D1001" s="83"/>
    </row>
    <row r="1002" spans="4:4" x14ac:dyDescent="0.3">
      <c r="D1002" s="83"/>
    </row>
    <row r="1003" spans="4:4" x14ac:dyDescent="0.3">
      <c r="D1003" s="83"/>
    </row>
    <row r="1004" spans="4:4" x14ac:dyDescent="0.3">
      <c r="D1004" s="83"/>
    </row>
    <row r="1005" spans="4:4" x14ac:dyDescent="0.3">
      <c r="D1005" s="83"/>
    </row>
    <row r="1006" spans="4:4" x14ac:dyDescent="0.3">
      <c r="D1006" s="83"/>
    </row>
    <row r="1007" spans="4:4" x14ac:dyDescent="0.3">
      <c r="D1007" s="83"/>
    </row>
    <row r="1008" spans="4:4" x14ac:dyDescent="0.3">
      <c r="D1008" s="83"/>
    </row>
    <row r="1009" spans="4:4" x14ac:dyDescent="0.3">
      <c r="D1009" s="83"/>
    </row>
    <row r="1010" spans="4:4" x14ac:dyDescent="0.3">
      <c r="D1010" s="83"/>
    </row>
    <row r="1011" spans="4:4" x14ac:dyDescent="0.3">
      <c r="D1011" s="83"/>
    </row>
    <row r="1012" spans="4:4" x14ac:dyDescent="0.3">
      <c r="D1012" s="83"/>
    </row>
    <row r="1013" spans="4:4" x14ac:dyDescent="0.3">
      <c r="D1013" s="83"/>
    </row>
    <row r="1014" spans="4:4" x14ac:dyDescent="0.3">
      <c r="D1014" s="83"/>
    </row>
    <row r="1015" spans="4:4" x14ac:dyDescent="0.3">
      <c r="D1015" s="83"/>
    </row>
    <row r="1016" spans="4:4" x14ac:dyDescent="0.3">
      <c r="D1016" s="83"/>
    </row>
    <row r="1017" spans="4:4" x14ac:dyDescent="0.3">
      <c r="D1017" s="83"/>
    </row>
    <row r="1018" spans="4:4" x14ac:dyDescent="0.3">
      <c r="D1018" s="83"/>
    </row>
    <row r="1019" spans="4:4" x14ac:dyDescent="0.3">
      <c r="D1019" s="83"/>
    </row>
    <row r="1020" spans="4:4" x14ac:dyDescent="0.3">
      <c r="D1020" s="83"/>
    </row>
    <row r="1021" spans="4:4" x14ac:dyDescent="0.3">
      <c r="D1021" s="83"/>
    </row>
    <row r="1022" spans="4:4" x14ac:dyDescent="0.3">
      <c r="D1022" s="83"/>
    </row>
    <row r="1023" spans="4:4" x14ac:dyDescent="0.3">
      <c r="D1023" s="83"/>
    </row>
    <row r="1024" spans="4:4" x14ac:dyDescent="0.3">
      <c r="D1024" s="83"/>
    </row>
    <row r="1025" spans="4:4" x14ac:dyDescent="0.3">
      <c r="D1025" s="83"/>
    </row>
    <row r="1026" spans="4:4" x14ac:dyDescent="0.3">
      <c r="D1026" s="83"/>
    </row>
    <row r="1027" spans="4:4" x14ac:dyDescent="0.3">
      <c r="D1027" s="83"/>
    </row>
    <row r="1028" spans="4:4" x14ac:dyDescent="0.3">
      <c r="D1028" s="83"/>
    </row>
    <row r="1029" spans="4:4" x14ac:dyDescent="0.3">
      <c r="D1029" s="83"/>
    </row>
    <row r="1030" spans="4:4" x14ac:dyDescent="0.3">
      <c r="D1030" s="83"/>
    </row>
    <row r="1031" spans="4:4" x14ac:dyDescent="0.3">
      <c r="D1031" s="83"/>
    </row>
    <row r="1032" spans="4:4" x14ac:dyDescent="0.3">
      <c r="D1032" s="83"/>
    </row>
    <row r="1033" spans="4:4" x14ac:dyDescent="0.3">
      <c r="D1033" s="83"/>
    </row>
    <row r="1034" spans="4:4" x14ac:dyDescent="0.3">
      <c r="D1034" s="83"/>
    </row>
    <row r="1035" spans="4:4" x14ac:dyDescent="0.3">
      <c r="D1035" s="83"/>
    </row>
    <row r="1036" spans="4:4" x14ac:dyDescent="0.3">
      <c r="D1036" s="83"/>
    </row>
    <row r="1037" spans="4:4" x14ac:dyDescent="0.3">
      <c r="D1037" s="83"/>
    </row>
    <row r="1038" spans="4:4" x14ac:dyDescent="0.3">
      <c r="D1038" s="83"/>
    </row>
    <row r="1039" spans="4:4" x14ac:dyDescent="0.3">
      <c r="D1039" s="83"/>
    </row>
    <row r="1040" spans="4:4" x14ac:dyDescent="0.3">
      <c r="D1040" s="83"/>
    </row>
    <row r="1041" spans="4:4" x14ac:dyDescent="0.3">
      <c r="D1041" s="83"/>
    </row>
    <row r="1042" spans="4:4" x14ac:dyDescent="0.3">
      <c r="D1042" s="83"/>
    </row>
    <row r="1043" spans="4:4" x14ac:dyDescent="0.3">
      <c r="D1043" s="83"/>
    </row>
    <row r="1044" spans="4:4" x14ac:dyDescent="0.3">
      <c r="D1044" s="83"/>
    </row>
    <row r="1045" spans="4:4" x14ac:dyDescent="0.3">
      <c r="D1045" s="83"/>
    </row>
    <row r="1046" spans="4:4" x14ac:dyDescent="0.3">
      <c r="D1046" s="83"/>
    </row>
    <row r="1047" spans="4:4" x14ac:dyDescent="0.3">
      <c r="D1047" s="83"/>
    </row>
    <row r="1048" spans="4:4" x14ac:dyDescent="0.3">
      <c r="D1048" s="83"/>
    </row>
    <row r="1049" spans="4:4" x14ac:dyDescent="0.3">
      <c r="D1049" s="83"/>
    </row>
    <row r="1050" spans="4:4" x14ac:dyDescent="0.3">
      <c r="D1050" s="83"/>
    </row>
    <row r="1051" spans="4:4" x14ac:dyDescent="0.3">
      <c r="D1051" s="83"/>
    </row>
    <row r="1052" spans="4:4" x14ac:dyDescent="0.3">
      <c r="D1052" s="83"/>
    </row>
    <row r="1053" spans="4:4" x14ac:dyDescent="0.3">
      <c r="D1053" s="83"/>
    </row>
    <row r="1054" spans="4:4" x14ac:dyDescent="0.3">
      <c r="D1054" s="83"/>
    </row>
    <row r="1055" spans="4:4" x14ac:dyDescent="0.3">
      <c r="D1055" s="83"/>
    </row>
    <row r="1056" spans="4:4" x14ac:dyDescent="0.3">
      <c r="D1056" s="83"/>
    </row>
    <row r="1057" spans="4:4" x14ac:dyDescent="0.3">
      <c r="D1057" s="83"/>
    </row>
    <row r="1058" spans="4:4" x14ac:dyDescent="0.3">
      <c r="D1058" s="83"/>
    </row>
    <row r="1059" spans="4:4" x14ac:dyDescent="0.3">
      <c r="D1059" s="83"/>
    </row>
    <row r="1060" spans="4:4" x14ac:dyDescent="0.3">
      <c r="D1060" s="83"/>
    </row>
    <row r="1061" spans="4:4" x14ac:dyDescent="0.3">
      <c r="D1061" s="83"/>
    </row>
    <row r="1062" spans="4:4" x14ac:dyDescent="0.3">
      <c r="D1062" s="83"/>
    </row>
    <row r="1063" spans="4:4" x14ac:dyDescent="0.3">
      <c r="D1063" s="83"/>
    </row>
    <row r="1064" spans="4:4" x14ac:dyDescent="0.3">
      <c r="D1064" s="83"/>
    </row>
    <row r="1065" spans="4:4" x14ac:dyDescent="0.3">
      <c r="D1065" s="83"/>
    </row>
    <row r="1066" spans="4:4" x14ac:dyDescent="0.3">
      <c r="D1066" s="83"/>
    </row>
    <row r="1067" spans="4:4" x14ac:dyDescent="0.3">
      <c r="D1067" s="83"/>
    </row>
    <row r="1068" spans="4:4" x14ac:dyDescent="0.3">
      <c r="D1068" s="83"/>
    </row>
    <row r="1069" spans="4:4" x14ac:dyDescent="0.3">
      <c r="D1069" s="83"/>
    </row>
    <row r="1070" spans="4:4" x14ac:dyDescent="0.3">
      <c r="D1070" s="83"/>
    </row>
    <row r="1071" spans="4:4" x14ac:dyDescent="0.3">
      <c r="D1071" s="83"/>
    </row>
    <row r="1072" spans="4:4" x14ac:dyDescent="0.3">
      <c r="D1072" s="83"/>
    </row>
    <row r="1073" spans="4:4" x14ac:dyDescent="0.3">
      <c r="D1073" s="83"/>
    </row>
    <row r="1074" spans="4:4" x14ac:dyDescent="0.3">
      <c r="D1074" s="83"/>
    </row>
    <row r="1075" spans="4:4" x14ac:dyDescent="0.3">
      <c r="D1075" s="83"/>
    </row>
    <row r="1076" spans="4:4" x14ac:dyDescent="0.3">
      <c r="D1076" s="83"/>
    </row>
    <row r="1077" spans="4:4" x14ac:dyDescent="0.3">
      <c r="D1077" s="83"/>
    </row>
    <row r="1078" spans="4:4" x14ac:dyDescent="0.3">
      <c r="D1078" s="83"/>
    </row>
    <row r="1079" spans="4:4" x14ac:dyDescent="0.3">
      <c r="D1079" s="83"/>
    </row>
    <row r="1080" spans="4:4" x14ac:dyDescent="0.3">
      <c r="D1080" s="83"/>
    </row>
    <row r="1081" spans="4:4" x14ac:dyDescent="0.3">
      <c r="D1081" s="83"/>
    </row>
    <row r="1082" spans="4:4" x14ac:dyDescent="0.3">
      <c r="D1082" s="83"/>
    </row>
    <row r="1083" spans="4:4" x14ac:dyDescent="0.3">
      <c r="D1083" s="83"/>
    </row>
    <row r="1084" spans="4:4" x14ac:dyDescent="0.3">
      <c r="D1084" s="83"/>
    </row>
    <row r="1085" spans="4:4" x14ac:dyDescent="0.3">
      <c r="D1085" s="83"/>
    </row>
    <row r="1086" spans="4:4" x14ac:dyDescent="0.3">
      <c r="D1086" s="83"/>
    </row>
    <row r="1087" spans="4:4" x14ac:dyDescent="0.3">
      <c r="D1087" s="83"/>
    </row>
    <row r="1088" spans="4:4" x14ac:dyDescent="0.3">
      <c r="D1088" s="83"/>
    </row>
    <row r="1089" spans="4:4" x14ac:dyDescent="0.3">
      <c r="D1089" s="83"/>
    </row>
    <row r="1090" spans="4:4" x14ac:dyDescent="0.3">
      <c r="D1090" s="83"/>
    </row>
    <row r="1091" spans="4:4" x14ac:dyDescent="0.3">
      <c r="D1091" s="83"/>
    </row>
    <row r="1092" spans="4:4" x14ac:dyDescent="0.3">
      <c r="D1092" s="83"/>
    </row>
    <row r="1093" spans="4:4" x14ac:dyDescent="0.3">
      <c r="D1093" s="83"/>
    </row>
    <row r="1094" spans="4:4" x14ac:dyDescent="0.3">
      <c r="D1094" s="83"/>
    </row>
    <row r="1095" spans="4:4" x14ac:dyDescent="0.3">
      <c r="D1095" s="83"/>
    </row>
    <row r="1096" spans="4:4" x14ac:dyDescent="0.3">
      <c r="D1096" s="83"/>
    </row>
    <row r="1097" spans="4:4" x14ac:dyDescent="0.3">
      <c r="D1097" s="83"/>
    </row>
    <row r="1098" spans="4:4" x14ac:dyDescent="0.3">
      <c r="D1098" s="83"/>
    </row>
    <row r="1099" spans="4:4" x14ac:dyDescent="0.3">
      <c r="D1099" s="83"/>
    </row>
    <row r="1100" spans="4:4" x14ac:dyDescent="0.3">
      <c r="D1100" s="83"/>
    </row>
    <row r="1101" spans="4:4" x14ac:dyDescent="0.3">
      <c r="D1101" s="83"/>
    </row>
    <row r="1102" spans="4:4" x14ac:dyDescent="0.3">
      <c r="D1102" s="83"/>
    </row>
    <row r="1103" spans="4:4" x14ac:dyDescent="0.3">
      <c r="D1103" s="83"/>
    </row>
    <row r="1104" spans="4:4" x14ac:dyDescent="0.3">
      <c r="D1104" s="83"/>
    </row>
    <row r="1105" spans="4:4" x14ac:dyDescent="0.3">
      <c r="D1105" s="83"/>
    </row>
    <row r="1106" spans="4:4" x14ac:dyDescent="0.3">
      <c r="D1106" s="83"/>
    </row>
    <row r="1107" spans="4:4" x14ac:dyDescent="0.3">
      <c r="D1107" s="83"/>
    </row>
    <row r="1108" spans="4:4" x14ac:dyDescent="0.3">
      <c r="D1108" s="83"/>
    </row>
    <row r="1109" spans="4:4" x14ac:dyDescent="0.3">
      <c r="D1109" s="83"/>
    </row>
    <row r="1110" spans="4:4" x14ac:dyDescent="0.3">
      <c r="D1110" s="83"/>
    </row>
    <row r="1111" spans="4:4" x14ac:dyDescent="0.3">
      <c r="D1111" s="83"/>
    </row>
    <row r="1112" spans="4:4" x14ac:dyDescent="0.3">
      <c r="D1112" s="83"/>
    </row>
    <row r="1113" spans="4:4" x14ac:dyDescent="0.3">
      <c r="D1113" s="83"/>
    </row>
    <row r="1114" spans="4:4" x14ac:dyDescent="0.3">
      <c r="D1114" s="83"/>
    </row>
    <row r="1115" spans="4:4" x14ac:dyDescent="0.3">
      <c r="D1115" s="83"/>
    </row>
    <row r="1116" spans="4:4" x14ac:dyDescent="0.3">
      <c r="D1116" s="83"/>
    </row>
    <row r="1117" spans="4:4" x14ac:dyDescent="0.3">
      <c r="D1117" s="83"/>
    </row>
    <row r="1118" spans="4:4" x14ac:dyDescent="0.3">
      <c r="D1118" s="83"/>
    </row>
    <row r="1119" spans="4:4" x14ac:dyDescent="0.3">
      <c r="D1119" s="83"/>
    </row>
    <row r="1120" spans="4:4" x14ac:dyDescent="0.3">
      <c r="D1120" s="83"/>
    </row>
    <row r="1121" spans="4:4" x14ac:dyDescent="0.3">
      <c r="D1121" s="83"/>
    </row>
    <row r="1122" spans="4:4" x14ac:dyDescent="0.3">
      <c r="D1122" s="83"/>
    </row>
    <row r="1123" spans="4:4" x14ac:dyDescent="0.3">
      <c r="D1123" s="83"/>
    </row>
    <row r="1124" spans="4:4" x14ac:dyDescent="0.3">
      <c r="D1124" s="83"/>
    </row>
    <row r="1125" spans="4:4" x14ac:dyDescent="0.3">
      <c r="D1125" s="83"/>
    </row>
    <row r="1126" spans="4:4" x14ac:dyDescent="0.3">
      <c r="D1126" s="83"/>
    </row>
    <row r="1127" spans="4:4" x14ac:dyDescent="0.3">
      <c r="D1127" s="83"/>
    </row>
    <row r="1128" spans="4:4" x14ac:dyDescent="0.3">
      <c r="D1128" s="83"/>
    </row>
    <row r="1129" spans="4:4" x14ac:dyDescent="0.3">
      <c r="D1129" s="83"/>
    </row>
    <row r="1130" spans="4:4" x14ac:dyDescent="0.3">
      <c r="D1130" s="83"/>
    </row>
    <row r="1131" spans="4:4" x14ac:dyDescent="0.3">
      <c r="D1131" s="83"/>
    </row>
    <row r="1132" spans="4:4" x14ac:dyDescent="0.3">
      <c r="D1132" s="83"/>
    </row>
    <row r="1133" spans="4:4" x14ac:dyDescent="0.3">
      <c r="D1133" s="83"/>
    </row>
    <row r="1134" spans="4:4" x14ac:dyDescent="0.3">
      <c r="D1134" s="83"/>
    </row>
    <row r="1135" spans="4:4" x14ac:dyDescent="0.3">
      <c r="D1135" s="83"/>
    </row>
    <row r="1136" spans="4:4" x14ac:dyDescent="0.3">
      <c r="D1136" s="83"/>
    </row>
    <row r="1137" spans="4:4" x14ac:dyDescent="0.3">
      <c r="D1137" s="83"/>
    </row>
    <row r="1138" spans="4:4" x14ac:dyDescent="0.3">
      <c r="D1138" s="83"/>
    </row>
    <row r="1139" spans="4:4" x14ac:dyDescent="0.3">
      <c r="D1139" s="83"/>
    </row>
    <row r="1140" spans="4:4" x14ac:dyDescent="0.3">
      <c r="D1140" s="83"/>
    </row>
    <row r="1141" spans="4:4" x14ac:dyDescent="0.3">
      <c r="D1141" s="83"/>
    </row>
    <row r="1142" spans="4:4" x14ac:dyDescent="0.3">
      <c r="D1142" s="83"/>
    </row>
    <row r="1143" spans="4:4" x14ac:dyDescent="0.3">
      <c r="D1143" s="83"/>
    </row>
    <row r="1144" spans="4:4" x14ac:dyDescent="0.3">
      <c r="D1144" s="83"/>
    </row>
    <row r="1145" spans="4:4" x14ac:dyDescent="0.3">
      <c r="D1145" s="83"/>
    </row>
    <row r="1146" spans="4:4" x14ac:dyDescent="0.3">
      <c r="D1146" s="83"/>
    </row>
    <row r="1147" spans="4:4" x14ac:dyDescent="0.3">
      <c r="D1147" s="83"/>
    </row>
    <row r="1148" spans="4:4" x14ac:dyDescent="0.3">
      <c r="D1148" s="83"/>
    </row>
    <row r="1149" spans="4:4" x14ac:dyDescent="0.3">
      <c r="D1149" s="83"/>
    </row>
    <row r="1150" spans="4:4" x14ac:dyDescent="0.3">
      <c r="D1150" s="83"/>
    </row>
    <row r="1151" spans="4:4" x14ac:dyDescent="0.3">
      <c r="D1151" s="83"/>
    </row>
    <row r="1152" spans="4:4" x14ac:dyDescent="0.3">
      <c r="D1152" s="83"/>
    </row>
    <row r="1153" spans="4:4" x14ac:dyDescent="0.3">
      <c r="D1153" s="83"/>
    </row>
    <row r="1154" spans="4:4" x14ac:dyDescent="0.3">
      <c r="D1154" s="83"/>
    </row>
    <row r="1155" spans="4:4" x14ac:dyDescent="0.3">
      <c r="D1155" s="83"/>
    </row>
    <row r="1156" spans="4:4" x14ac:dyDescent="0.3">
      <c r="D1156" s="83"/>
    </row>
    <row r="1157" spans="4:4" x14ac:dyDescent="0.3">
      <c r="D1157" s="83"/>
    </row>
    <row r="1158" spans="4:4" x14ac:dyDescent="0.3">
      <c r="D1158" s="83"/>
    </row>
    <row r="1159" spans="4:4" x14ac:dyDescent="0.3">
      <c r="D1159" s="83"/>
    </row>
    <row r="1160" spans="4:4" x14ac:dyDescent="0.3">
      <c r="D1160" s="83"/>
    </row>
    <row r="1161" spans="4:4" x14ac:dyDescent="0.3">
      <c r="D1161" s="83"/>
    </row>
    <row r="1162" spans="4:4" x14ac:dyDescent="0.3">
      <c r="D1162" s="83"/>
    </row>
    <row r="1163" spans="4:4" x14ac:dyDescent="0.3">
      <c r="D1163" s="83"/>
    </row>
    <row r="1164" spans="4:4" x14ac:dyDescent="0.3">
      <c r="D1164" s="83"/>
    </row>
    <row r="1165" spans="4:4" x14ac:dyDescent="0.3">
      <c r="D1165" s="83"/>
    </row>
    <row r="1166" spans="4:4" x14ac:dyDescent="0.3">
      <c r="D1166" s="83"/>
    </row>
    <row r="1167" spans="4:4" x14ac:dyDescent="0.3">
      <c r="D1167" s="83"/>
    </row>
    <row r="1168" spans="4:4" x14ac:dyDescent="0.3">
      <c r="D1168" s="83"/>
    </row>
    <row r="1169" spans="4:4" x14ac:dyDescent="0.3">
      <c r="D1169" s="83"/>
    </row>
    <row r="1170" spans="4:4" x14ac:dyDescent="0.3">
      <c r="D1170" s="83"/>
    </row>
    <row r="1171" spans="4:4" x14ac:dyDescent="0.3">
      <c r="D1171" s="83"/>
    </row>
    <row r="1172" spans="4:4" x14ac:dyDescent="0.3">
      <c r="D1172" s="83"/>
    </row>
    <row r="1173" spans="4:4" x14ac:dyDescent="0.3">
      <c r="D1173" s="83"/>
    </row>
    <row r="1174" spans="4:4" x14ac:dyDescent="0.3">
      <c r="D1174" s="83"/>
    </row>
    <row r="1175" spans="4:4" x14ac:dyDescent="0.3">
      <c r="D1175" s="83"/>
    </row>
    <row r="1176" spans="4:4" x14ac:dyDescent="0.3">
      <c r="D1176" s="83"/>
    </row>
    <row r="1177" spans="4:4" x14ac:dyDescent="0.3">
      <c r="D1177" s="83"/>
    </row>
    <row r="1178" spans="4:4" x14ac:dyDescent="0.3">
      <c r="D1178" s="83"/>
    </row>
    <row r="1179" spans="4:4" x14ac:dyDescent="0.3">
      <c r="D1179" s="83"/>
    </row>
    <row r="1180" spans="4:4" x14ac:dyDescent="0.3">
      <c r="D1180" s="83"/>
    </row>
    <row r="1181" spans="4:4" x14ac:dyDescent="0.3">
      <c r="D1181" s="83"/>
    </row>
    <row r="1182" spans="4:4" x14ac:dyDescent="0.3">
      <c r="D1182" s="83"/>
    </row>
    <row r="1183" spans="4:4" x14ac:dyDescent="0.3">
      <c r="D1183" s="83"/>
    </row>
    <row r="1184" spans="4:4" x14ac:dyDescent="0.3">
      <c r="D1184" s="83"/>
    </row>
    <row r="1185" spans="4:4" x14ac:dyDescent="0.3">
      <c r="D1185" s="83"/>
    </row>
    <row r="1186" spans="4:4" x14ac:dyDescent="0.3">
      <c r="D1186" s="83"/>
    </row>
    <row r="1187" spans="4:4" x14ac:dyDescent="0.3">
      <c r="D1187" s="83"/>
    </row>
    <row r="1188" spans="4:4" x14ac:dyDescent="0.3">
      <c r="D1188" s="83"/>
    </row>
    <row r="1189" spans="4:4" x14ac:dyDescent="0.3">
      <c r="D1189" s="83"/>
    </row>
    <row r="1190" spans="4:4" x14ac:dyDescent="0.3">
      <c r="D1190" s="83"/>
    </row>
    <row r="1191" spans="4:4" x14ac:dyDescent="0.3">
      <c r="D1191" s="83"/>
    </row>
    <row r="1192" spans="4:4" x14ac:dyDescent="0.3">
      <c r="D1192" s="83"/>
    </row>
    <row r="1193" spans="4:4" x14ac:dyDescent="0.3">
      <c r="D1193" s="83"/>
    </row>
    <row r="1194" spans="4:4" x14ac:dyDescent="0.3">
      <c r="D1194" s="83"/>
    </row>
    <row r="1195" spans="4:4" x14ac:dyDescent="0.3">
      <c r="D1195" s="83"/>
    </row>
    <row r="1196" spans="4:4" x14ac:dyDescent="0.3">
      <c r="D1196" s="83"/>
    </row>
    <row r="1197" spans="4:4" x14ac:dyDescent="0.3">
      <c r="D1197" s="83"/>
    </row>
    <row r="1198" spans="4:4" x14ac:dyDescent="0.3">
      <c r="D1198" s="83"/>
    </row>
    <row r="1199" spans="4:4" x14ac:dyDescent="0.3">
      <c r="D1199" s="83"/>
    </row>
    <row r="1200" spans="4:4" x14ac:dyDescent="0.3">
      <c r="D1200" s="83"/>
    </row>
    <row r="1201" spans="4:4" x14ac:dyDescent="0.3">
      <c r="D1201" s="83"/>
    </row>
    <row r="1202" spans="4:4" x14ac:dyDescent="0.3">
      <c r="D1202" s="83"/>
    </row>
    <row r="1203" spans="4:4" x14ac:dyDescent="0.3">
      <c r="D1203" s="83"/>
    </row>
    <row r="1204" spans="4:4" x14ac:dyDescent="0.3">
      <c r="D1204" s="83"/>
    </row>
    <row r="1205" spans="4:4" x14ac:dyDescent="0.3">
      <c r="D1205" s="83"/>
    </row>
    <row r="1206" spans="4:4" x14ac:dyDescent="0.3">
      <c r="D1206" s="83"/>
    </row>
    <row r="1207" spans="4:4" x14ac:dyDescent="0.3">
      <c r="D1207" s="83"/>
    </row>
    <row r="1208" spans="4:4" x14ac:dyDescent="0.3">
      <c r="D1208" s="83"/>
    </row>
    <row r="1209" spans="4:4" x14ac:dyDescent="0.3">
      <c r="D1209" s="83"/>
    </row>
    <row r="1210" spans="4:4" x14ac:dyDescent="0.3">
      <c r="D1210" s="83"/>
    </row>
    <row r="1211" spans="4:4" x14ac:dyDescent="0.3">
      <c r="D1211" s="83"/>
    </row>
    <row r="1212" spans="4:4" x14ac:dyDescent="0.3">
      <c r="D1212" s="83"/>
    </row>
    <row r="1213" spans="4:4" x14ac:dyDescent="0.3">
      <c r="D1213" s="83"/>
    </row>
    <row r="1214" spans="4:4" x14ac:dyDescent="0.3">
      <c r="D1214" s="83"/>
    </row>
    <row r="1215" spans="4:4" x14ac:dyDescent="0.3">
      <c r="D1215" s="83"/>
    </row>
    <row r="1216" spans="4:4" x14ac:dyDescent="0.3">
      <c r="D1216" s="83"/>
    </row>
    <row r="1217" spans="4:4" x14ac:dyDescent="0.3">
      <c r="D1217" s="83"/>
    </row>
    <row r="1218" spans="4:4" x14ac:dyDescent="0.3">
      <c r="D1218" s="83"/>
    </row>
    <row r="1219" spans="4:4" x14ac:dyDescent="0.3">
      <c r="D1219" s="83"/>
    </row>
    <row r="1220" spans="4:4" x14ac:dyDescent="0.3">
      <c r="D1220" s="83"/>
    </row>
    <row r="1221" spans="4:4" x14ac:dyDescent="0.3">
      <c r="D1221" s="83"/>
    </row>
    <row r="1222" spans="4:4" x14ac:dyDescent="0.3">
      <c r="D1222" s="83"/>
    </row>
    <row r="1223" spans="4:4" x14ac:dyDescent="0.3">
      <c r="D1223" s="83"/>
    </row>
    <row r="1224" spans="4:4" x14ac:dyDescent="0.3">
      <c r="D1224" s="83"/>
    </row>
    <row r="1225" spans="4:4" x14ac:dyDescent="0.3">
      <c r="D1225" s="83"/>
    </row>
    <row r="1226" spans="4:4" x14ac:dyDescent="0.3">
      <c r="D1226" s="83"/>
    </row>
    <row r="1227" spans="4:4" x14ac:dyDescent="0.3">
      <c r="D1227" s="83"/>
    </row>
    <row r="1228" spans="4:4" x14ac:dyDescent="0.3">
      <c r="D1228" s="83"/>
    </row>
    <row r="1229" spans="4:4" x14ac:dyDescent="0.3">
      <c r="D1229" s="83"/>
    </row>
    <row r="1230" spans="4:4" x14ac:dyDescent="0.3">
      <c r="D1230" s="83"/>
    </row>
    <row r="1231" spans="4:4" x14ac:dyDescent="0.3">
      <c r="D1231" s="83"/>
    </row>
    <row r="1232" spans="4:4" x14ac:dyDescent="0.3">
      <c r="D1232" s="83"/>
    </row>
    <row r="1233" spans="4:4" x14ac:dyDescent="0.3">
      <c r="D1233" s="83"/>
    </row>
    <row r="1234" spans="4:4" x14ac:dyDescent="0.3">
      <c r="D1234" s="83"/>
    </row>
    <row r="1235" spans="4:4" x14ac:dyDescent="0.3">
      <c r="D1235" s="83"/>
    </row>
    <row r="1236" spans="4:4" x14ac:dyDescent="0.3">
      <c r="D1236" s="83"/>
    </row>
    <row r="1237" spans="4:4" x14ac:dyDescent="0.3">
      <c r="D1237" s="83"/>
    </row>
    <row r="1238" spans="4:4" x14ac:dyDescent="0.3">
      <c r="D1238" s="83"/>
    </row>
    <row r="1239" spans="4:4" x14ac:dyDescent="0.3">
      <c r="D1239" s="83"/>
    </row>
    <row r="1240" spans="4:4" x14ac:dyDescent="0.3">
      <c r="D1240" s="83"/>
    </row>
    <row r="1241" spans="4:4" x14ac:dyDescent="0.3">
      <c r="D1241" s="83"/>
    </row>
    <row r="1242" spans="4:4" x14ac:dyDescent="0.3">
      <c r="D1242" s="83"/>
    </row>
    <row r="1243" spans="4:4" x14ac:dyDescent="0.3">
      <c r="D1243" s="83"/>
    </row>
    <row r="1244" spans="4:4" x14ac:dyDescent="0.3">
      <c r="D1244" s="83"/>
    </row>
    <row r="1245" spans="4:4" x14ac:dyDescent="0.3">
      <c r="D1245" s="83"/>
    </row>
    <row r="1246" spans="4:4" x14ac:dyDescent="0.3">
      <c r="D1246" s="83"/>
    </row>
    <row r="1247" spans="4:4" x14ac:dyDescent="0.3">
      <c r="D1247" s="83"/>
    </row>
    <row r="1248" spans="4:4" x14ac:dyDescent="0.3">
      <c r="D1248" s="83"/>
    </row>
    <row r="1249" spans="4:4" x14ac:dyDescent="0.3">
      <c r="D1249" s="83"/>
    </row>
    <row r="1250" spans="4:4" x14ac:dyDescent="0.3">
      <c r="D1250" s="83"/>
    </row>
    <row r="1251" spans="4:4" x14ac:dyDescent="0.3">
      <c r="D1251" s="83"/>
    </row>
    <row r="1252" spans="4:4" x14ac:dyDescent="0.3">
      <c r="D1252" s="83"/>
    </row>
    <row r="1253" spans="4:4" x14ac:dyDescent="0.3">
      <c r="D1253" s="83"/>
    </row>
    <row r="1254" spans="4:4" x14ac:dyDescent="0.3">
      <c r="D1254" s="83"/>
    </row>
    <row r="1255" spans="4:4" x14ac:dyDescent="0.3">
      <c r="D1255" s="83"/>
    </row>
    <row r="1256" spans="4:4" x14ac:dyDescent="0.3">
      <c r="D1256" s="83"/>
    </row>
    <row r="1257" spans="4:4" x14ac:dyDescent="0.3">
      <c r="D1257" s="83"/>
    </row>
    <row r="1258" spans="4:4" x14ac:dyDescent="0.3">
      <c r="D1258" s="83"/>
    </row>
    <row r="1259" spans="4:4" x14ac:dyDescent="0.3">
      <c r="D1259" s="83"/>
    </row>
    <row r="1260" spans="4:4" x14ac:dyDescent="0.3">
      <c r="D1260" s="83"/>
    </row>
    <row r="1261" spans="4:4" x14ac:dyDescent="0.3">
      <c r="D1261" s="83"/>
    </row>
    <row r="1262" spans="4:4" x14ac:dyDescent="0.3">
      <c r="D1262" s="83"/>
    </row>
    <row r="1263" spans="4:4" x14ac:dyDescent="0.3">
      <c r="D1263" s="83"/>
    </row>
    <row r="1264" spans="4:4" x14ac:dyDescent="0.3">
      <c r="D1264" s="83"/>
    </row>
    <row r="1265" spans="4:4" x14ac:dyDescent="0.3">
      <c r="D1265" s="83"/>
    </row>
    <row r="1266" spans="4:4" x14ac:dyDescent="0.3">
      <c r="D1266" s="83"/>
    </row>
    <row r="1267" spans="4:4" x14ac:dyDescent="0.3">
      <c r="D1267" s="83"/>
    </row>
    <row r="1268" spans="4:4" x14ac:dyDescent="0.3">
      <c r="D1268" s="83"/>
    </row>
    <row r="1269" spans="4:4" x14ac:dyDescent="0.3">
      <c r="D1269" s="83"/>
    </row>
    <row r="1270" spans="4:4" x14ac:dyDescent="0.3">
      <c r="D1270" s="83"/>
    </row>
    <row r="1271" spans="4:4" x14ac:dyDescent="0.3">
      <c r="D1271" s="83"/>
    </row>
    <row r="1272" spans="4:4" x14ac:dyDescent="0.3">
      <c r="D1272" s="83"/>
    </row>
    <row r="1273" spans="4:4" x14ac:dyDescent="0.3">
      <c r="D1273" s="83"/>
    </row>
    <row r="1274" spans="4:4" x14ac:dyDescent="0.3">
      <c r="D1274" s="83"/>
    </row>
    <row r="1275" spans="4:4" x14ac:dyDescent="0.3">
      <c r="D1275" s="83"/>
    </row>
    <row r="1276" spans="4:4" x14ac:dyDescent="0.3">
      <c r="D1276" s="83"/>
    </row>
    <row r="1277" spans="4:4" x14ac:dyDescent="0.3">
      <c r="D1277" s="83"/>
    </row>
    <row r="1278" spans="4:4" x14ac:dyDescent="0.3">
      <c r="D1278" s="83"/>
    </row>
    <row r="1279" spans="4:4" x14ac:dyDescent="0.3">
      <c r="D1279" s="83"/>
    </row>
    <row r="1280" spans="4:4" x14ac:dyDescent="0.3">
      <c r="D1280" s="83"/>
    </row>
    <row r="1281" spans="4:4" x14ac:dyDescent="0.3">
      <c r="D1281" s="83"/>
    </row>
    <row r="1282" spans="4:4" x14ac:dyDescent="0.3">
      <c r="D1282" s="83"/>
    </row>
    <row r="1283" spans="4:4" x14ac:dyDescent="0.3">
      <c r="D1283" s="83"/>
    </row>
    <row r="1284" spans="4:4" x14ac:dyDescent="0.3">
      <c r="D1284" s="83"/>
    </row>
    <row r="1285" spans="4:4" x14ac:dyDescent="0.3">
      <c r="D1285" s="83"/>
    </row>
    <row r="1286" spans="4:4" x14ac:dyDescent="0.3">
      <c r="D1286" s="83"/>
    </row>
    <row r="1287" spans="4:4" x14ac:dyDescent="0.3">
      <c r="D1287" s="83"/>
    </row>
    <row r="1288" spans="4:4" x14ac:dyDescent="0.3">
      <c r="D1288" s="83"/>
    </row>
    <row r="1289" spans="4:4" x14ac:dyDescent="0.3">
      <c r="D1289" s="83"/>
    </row>
    <row r="1290" spans="4:4" x14ac:dyDescent="0.3">
      <c r="D1290" s="83"/>
    </row>
    <row r="1291" spans="4:4" x14ac:dyDescent="0.3">
      <c r="D1291" s="83"/>
    </row>
    <row r="1292" spans="4:4" x14ac:dyDescent="0.3">
      <c r="D1292" s="83"/>
    </row>
    <row r="1293" spans="4:4" x14ac:dyDescent="0.3">
      <c r="D1293" s="83"/>
    </row>
    <row r="1294" spans="4:4" x14ac:dyDescent="0.3">
      <c r="D1294" s="83"/>
    </row>
    <row r="1295" spans="4:4" x14ac:dyDescent="0.3">
      <c r="D1295" s="83"/>
    </row>
    <row r="1296" spans="4:4" x14ac:dyDescent="0.3">
      <c r="D1296" s="83"/>
    </row>
    <row r="1297" spans="4:4" x14ac:dyDescent="0.3">
      <c r="D1297" s="83"/>
    </row>
    <row r="1298" spans="4:4" x14ac:dyDescent="0.3">
      <c r="D1298" s="83"/>
    </row>
    <row r="1299" spans="4:4" x14ac:dyDescent="0.3">
      <c r="D1299" s="83"/>
    </row>
    <row r="1300" spans="4:4" x14ac:dyDescent="0.3">
      <c r="D1300" s="83"/>
    </row>
    <row r="1301" spans="4:4" x14ac:dyDescent="0.3">
      <c r="D1301" s="83"/>
    </row>
    <row r="1302" spans="4:4" x14ac:dyDescent="0.3">
      <c r="D1302" s="83"/>
    </row>
    <row r="1303" spans="4:4" x14ac:dyDescent="0.3">
      <c r="D1303" s="83"/>
    </row>
    <row r="1304" spans="4:4" x14ac:dyDescent="0.3">
      <c r="D1304" s="83"/>
    </row>
    <row r="1305" spans="4:4" x14ac:dyDescent="0.3">
      <c r="D1305" s="83"/>
    </row>
    <row r="1306" spans="4:4" x14ac:dyDescent="0.3">
      <c r="D1306" s="83"/>
    </row>
    <row r="1307" spans="4:4" x14ac:dyDescent="0.3">
      <c r="D1307" s="83"/>
    </row>
    <row r="1308" spans="4:4" x14ac:dyDescent="0.3">
      <c r="D1308" s="83"/>
    </row>
    <row r="1309" spans="4:4" x14ac:dyDescent="0.3">
      <c r="D1309" s="83"/>
    </row>
    <row r="1310" spans="4:4" x14ac:dyDescent="0.3">
      <c r="D1310" s="83"/>
    </row>
    <row r="1311" spans="4:4" x14ac:dyDescent="0.3">
      <c r="D1311" s="83"/>
    </row>
    <row r="1312" spans="4:4" x14ac:dyDescent="0.3">
      <c r="D1312" s="83"/>
    </row>
    <row r="1313" spans="4:4" x14ac:dyDescent="0.3">
      <c r="D1313" s="83"/>
    </row>
    <row r="1314" spans="4:4" x14ac:dyDescent="0.3">
      <c r="D1314" s="83"/>
    </row>
    <row r="1315" spans="4:4" x14ac:dyDescent="0.3">
      <c r="D1315" s="83"/>
    </row>
    <row r="1316" spans="4:4" x14ac:dyDescent="0.3">
      <c r="D1316" s="83"/>
    </row>
    <row r="1317" spans="4:4" x14ac:dyDescent="0.3">
      <c r="D1317" s="83"/>
    </row>
    <row r="1318" spans="4:4" x14ac:dyDescent="0.3">
      <c r="D1318" s="83"/>
    </row>
    <row r="1319" spans="4:4" x14ac:dyDescent="0.3">
      <c r="D1319" s="83"/>
    </row>
    <row r="1320" spans="4:4" x14ac:dyDescent="0.3">
      <c r="D1320" s="83"/>
    </row>
    <row r="1321" spans="4:4" x14ac:dyDescent="0.3">
      <c r="D1321" s="83"/>
    </row>
    <row r="1322" spans="4:4" x14ac:dyDescent="0.3">
      <c r="D1322" s="83"/>
    </row>
    <row r="1323" spans="4:4" x14ac:dyDescent="0.3">
      <c r="D1323" s="83"/>
    </row>
    <row r="1324" spans="4:4" x14ac:dyDescent="0.3">
      <c r="D1324" s="83"/>
    </row>
    <row r="1325" spans="4:4" x14ac:dyDescent="0.3">
      <c r="D1325" s="83"/>
    </row>
    <row r="1326" spans="4:4" x14ac:dyDescent="0.3">
      <c r="D1326" s="83"/>
    </row>
    <row r="1327" spans="4:4" x14ac:dyDescent="0.3">
      <c r="D1327" s="83"/>
    </row>
    <row r="1328" spans="4:4" x14ac:dyDescent="0.3">
      <c r="D1328" s="83"/>
    </row>
    <row r="1329" spans="4:4" x14ac:dyDescent="0.3">
      <c r="D1329" s="83"/>
    </row>
    <row r="1330" spans="4:4" x14ac:dyDescent="0.3">
      <c r="D1330" s="83"/>
    </row>
    <row r="1331" spans="4:4" x14ac:dyDescent="0.3">
      <c r="D1331" s="83"/>
    </row>
    <row r="1332" spans="4:4" x14ac:dyDescent="0.3">
      <c r="D1332" s="83"/>
    </row>
    <row r="1333" spans="4:4" x14ac:dyDescent="0.3">
      <c r="D1333" s="83"/>
    </row>
    <row r="1334" spans="4:4" x14ac:dyDescent="0.3">
      <c r="D1334" s="83"/>
    </row>
    <row r="1335" spans="4:4" x14ac:dyDescent="0.3">
      <c r="D1335" s="83"/>
    </row>
    <row r="1336" spans="4:4" x14ac:dyDescent="0.3">
      <c r="D1336" s="83"/>
    </row>
    <row r="1337" spans="4:4" x14ac:dyDescent="0.3">
      <c r="D1337" s="83"/>
    </row>
    <row r="1338" spans="4:4" x14ac:dyDescent="0.3">
      <c r="D1338" s="83"/>
    </row>
    <row r="1339" spans="4:4" x14ac:dyDescent="0.3">
      <c r="D1339" s="83"/>
    </row>
    <row r="1340" spans="4:4" x14ac:dyDescent="0.3">
      <c r="D1340" s="83"/>
    </row>
    <row r="1341" spans="4:4" x14ac:dyDescent="0.3">
      <c r="D1341" s="83"/>
    </row>
    <row r="1342" spans="4:4" x14ac:dyDescent="0.3">
      <c r="D1342" s="83"/>
    </row>
    <row r="1343" spans="4:4" x14ac:dyDescent="0.3">
      <c r="D1343" s="83"/>
    </row>
    <row r="1344" spans="4:4" x14ac:dyDescent="0.3">
      <c r="D1344" s="83"/>
    </row>
    <row r="1345" spans="4:4" x14ac:dyDescent="0.3">
      <c r="D1345" s="83"/>
    </row>
    <row r="1346" spans="4:4" x14ac:dyDescent="0.3">
      <c r="D1346" s="83"/>
    </row>
    <row r="1347" spans="4:4" x14ac:dyDescent="0.3">
      <c r="D1347" s="83"/>
    </row>
    <row r="1348" spans="4:4" x14ac:dyDescent="0.3">
      <c r="D1348" s="83"/>
    </row>
    <row r="1349" spans="4:4" x14ac:dyDescent="0.3">
      <c r="D1349" s="83"/>
    </row>
    <row r="1350" spans="4:4" x14ac:dyDescent="0.3">
      <c r="D1350" s="83"/>
    </row>
    <row r="1351" spans="4:4" x14ac:dyDescent="0.3">
      <c r="D1351" s="83"/>
    </row>
    <row r="1352" spans="4:4" x14ac:dyDescent="0.3">
      <c r="D1352" s="83"/>
    </row>
    <row r="1353" spans="4:4" x14ac:dyDescent="0.3">
      <c r="D1353" s="83"/>
    </row>
    <row r="1354" spans="4:4" x14ac:dyDescent="0.3">
      <c r="D1354" s="83"/>
    </row>
    <row r="1355" spans="4:4" x14ac:dyDescent="0.3">
      <c r="D1355" s="83"/>
    </row>
    <row r="1356" spans="4:4" x14ac:dyDescent="0.3">
      <c r="D1356" s="83"/>
    </row>
    <row r="1357" spans="4:4" x14ac:dyDescent="0.3">
      <c r="D1357" s="83"/>
    </row>
    <row r="1358" spans="4:4" x14ac:dyDescent="0.3">
      <c r="D1358" s="83"/>
    </row>
    <row r="1359" spans="4:4" x14ac:dyDescent="0.3">
      <c r="D1359" s="83"/>
    </row>
    <row r="1360" spans="4:4" x14ac:dyDescent="0.3">
      <c r="D1360" s="83"/>
    </row>
    <row r="1361" spans="4:4" x14ac:dyDescent="0.3">
      <c r="D1361" s="83"/>
    </row>
    <row r="1362" spans="4:4" x14ac:dyDescent="0.3">
      <c r="D1362" s="83"/>
    </row>
    <row r="1363" spans="4:4" x14ac:dyDescent="0.3">
      <c r="D1363" s="83"/>
    </row>
    <row r="1364" spans="4:4" x14ac:dyDescent="0.3">
      <c r="D1364" s="83"/>
    </row>
    <row r="1365" spans="4:4" x14ac:dyDescent="0.3">
      <c r="D1365" s="83"/>
    </row>
    <row r="1366" spans="4:4" x14ac:dyDescent="0.3">
      <c r="D1366" s="83"/>
    </row>
    <row r="1367" spans="4:4" x14ac:dyDescent="0.3">
      <c r="D1367" s="83"/>
    </row>
    <row r="1368" spans="4:4" x14ac:dyDescent="0.3">
      <c r="D1368" s="83"/>
    </row>
    <row r="1369" spans="4:4" x14ac:dyDescent="0.3">
      <c r="D1369" s="83"/>
    </row>
    <row r="1370" spans="4:4" x14ac:dyDescent="0.3">
      <c r="D1370" s="83"/>
    </row>
    <row r="1371" spans="4:4" x14ac:dyDescent="0.3">
      <c r="D1371" s="83"/>
    </row>
    <row r="1372" spans="4:4" x14ac:dyDescent="0.3">
      <c r="D1372" s="83"/>
    </row>
    <row r="1373" spans="4:4" x14ac:dyDescent="0.3">
      <c r="D1373" s="83"/>
    </row>
    <row r="1374" spans="4:4" x14ac:dyDescent="0.3">
      <c r="D1374" s="83"/>
    </row>
    <row r="1375" spans="4:4" x14ac:dyDescent="0.3">
      <c r="D1375" s="83"/>
    </row>
    <row r="1376" spans="4:4" x14ac:dyDescent="0.3">
      <c r="D1376" s="83"/>
    </row>
    <row r="1377" spans="4:4" x14ac:dyDescent="0.3">
      <c r="D1377" s="83"/>
    </row>
    <row r="1378" spans="4:4" x14ac:dyDescent="0.3">
      <c r="D1378" s="83"/>
    </row>
    <row r="1379" spans="4:4" x14ac:dyDescent="0.3">
      <c r="D1379" s="83"/>
    </row>
    <row r="1380" spans="4:4" x14ac:dyDescent="0.3">
      <c r="D1380" s="83"/>
    </row>
    <row r="1381" spans="4:4" x14ac:dyDescent="0.3">
      <c r="D1381" s="83"/>
    </row>
    <row r="1382" spans="4:4" x14ac:dyDescent="0.3">
      <c r="D1382" s="83"/>
    </row>
    <row r="1383" spans="4:4" x14ac:dyDescent="0.3">
      <c r="D1383" s="83"/>
    </row>
    <row r="1384" spans="4:4" x14ac:dyDescent="0.3">
      <c r="D1384" s="83"/>
    </row>
    <row r="1385" spans="4:4" x14ac:dyDescent="0.3">
      <c r="D1385" s="83"/>
    </row>
    <row r="1386" spans="4:4" x14ac:dyDescent="0.3">
      <c r="D1386" s="83"/>
    </row>
    <row r="1387" spans="4:4" x14ac:dyDescent="0.3">
      <c r="D1387" s="83"/>
    </row>
    <row r="1388" spans="4:4" x14ac:dyDescent="0.3">
      <c r="D1388" s="83"/>
    </row>
    <row r="1389" spans="4:4" x14ac:dyDescent="0.3">
      <c r="D1389" s="83"/>
    </row>
    <row r="1390" spans="4:4" x14ac:dyDescent="0.3">
      <c r="D1390" s="83"/>
    </row>
    <row r="1391" spans="4:4" x14ac:dyDescent="0.3">
      <c r="D1391" s="83"/>
    </row>
    <row r="1392" spans="4:4" x14ac:dyDescent="0.3">
      <c r="D1392" s="83"/>
    </row>
    <row r="1393" spans="4:4" x14ac:dyDescent="0.3">
      <c r="D1393" s="83"/>
    </row>
    <row r="1394" spans="4:4" x14ac:dyDescent="0.3">
      <c r="D1394" s="83"/>
    </row>
    <row r="1395" spans="4:4" x14ac:dyDescent="0.3">
      <c r="D1395" s="83"/>
    </row>
    <row r="1396" spans="4:4" x14ac:dyDescent="0.3">
      <c r="D1396" s="83"/>
    </row>
    <row r="1397" spans="4:4" x14ac:dyDescent="0.3">
      <c r="D1397" s="83"/>
    </row>
    <row r="1398" spans="4:4" x14ac:dyDescent="0.3">
      <c r="D1398" s="83"/>
    </row>
    <row r="1399" spans="4:4" x14ac:dyDescent="0.3">
      <c r="D1399" s="83"/>
    </row>
    <row r="1400" spans="4:4" x14ac:dyDescent="0.3">
      <c r="D1400" s="83"/>
    </row>
    <row r="1401" spans="4:4" x14ac:dyDescent="0.3">
      <c r="D1401" s="83"/>
    </row>
    <row r="1402" spans="4:4" x14ac:dyDescent="0.3">
      <c r="D1402" s="83"/>
    </row>
    <row r="1403" spans="4:4" x14ac:dyDescent="0.3">
      <c r="D1403" s="83"/>
    </row>
    <row r="1404" spans="4:4" x14ac:dyDescent="0.3">
      <c r="D1404" s="83"/>
    </row>
    <row r="1405" spans="4:4" x14ac:dyDescent="0.3">
      <c r="D1405" s="83"/>
    </row>
    <row r="1406" spans="4:4" x14ac:dyDescent="0.3">
      <c r="D1406" s="83"/>
    </row>
    <row r="1407" spans="4:4" x14ac:dyDescent="0.3">
      <c r="D1407" s="83"/>
    </row>
    <row r="1408" spans="4:4" x14ac:dyDescent="0.3">
      <c r="D1408" s="83"/>
    </row>
    <row r="1409" spans="4:4" x14ac:dyDescent="0.3">
      <c r="D1409" s="83"/>
    </row>
    <row r="1410" spans="4:4" x14ac:dyDescent="0.3">
      <c r="D1410" s="83"/>
    </row>
    <row r="1411" spans="4:4" x14ac:dyDescent="0.3">
      <c r="D1411" s="83"/>
    </row>
    <row r="1412" spans="4:4" x14ac:dyDescent="0.3">
      <c r="D1412" s="83"/>
    </row>
    <row r="1413" spans="4:4" x14ac:dyDescent="0.3">
      <c r="D1413" s="83"/>
    </row>
    <row r="1414" spans="4:4" x14ac:dyDescent="0.3">
      <c r="D1414" s="83"/>
    </row>
    <row r="1415" spans="4:4" x14ac:dyDescent="0.3">
      <c r="D1415" s="83"/>
    </row>
    <row r="1416" spans="4:4" x14ac:dyDescent="0.3">
      <c r="D1416" s="83"/>
    </row>
    <row r="1417" spans="4:4" x14ac:dyDescent="0.3">
      <c r="D1417" s="83"/>
    </row>
    <row r="1418" spans="4:4" x14ac:dyDescent="0.3">
      <c r="D1418" s="83"/>
    </row>
    <row r="1419" spans="4:4" x14ac:dyDescent="0.3">
      <c r="D1419" s="83"/>
    </row>
    <row r="1420" spans="4:4" x14ac:dyDescent="0.3">
      <c r="D1420" s="83"/>
    </row>
    <row r="1421" spans="4:4" x14ac:dyDescent="0.3">
      <c r="D1421" s="83"/>
    </row>
    <row r="1422" spans="4:4" x14ac:dyDescent="0.3">
      <c r="D1422" s="83"/>
    </row>
    <row r="1423" spans="4:4" x14ac:dyDescent="0.3">
      <c r="D1423" s="83"/>
    </row>
    <row r="1424" spans="4:4" x14ac:dyDescent="0.3">
      <c r="D1424" s="83"/>
    </row>
    <row r="1425" spans="4:4" x14ac:dyDescent="0.3">
      <c r="D1425" s="83"/>
    </row>
    <row r="1426" spans="4:4" x14ac:dyDescent="0.3">
      <c r="D1426" s="83"/>
    </row>
    <row r="1427" spans="4:4" x14ac:dyDescent="0.3">
      <c r="D1427" s="83"/>
    </row>
    <row r="1428" spans="4:4" x14ac:dyDescent="0.3">
      <c r="D1428" s="83"/>
    </row>
    <row r="1429" spans="4:4" x14ac:dyDescent="0.3">
      <c r="D1429" s="83"/>
    </row>
    <row r="1430" spans="4:4" x14ac:dyDescent="0.3">
      <c r="D1430" s="83"/>
    </row>
    <row r="1431" spans="4:4" x14ac:dyDescent="0.3">
      <c r="D1431" s="83"/>
    </row>
    <row r="1432" spans="4:4" x14ac:dyDescent="0.3">
      <c r="D1432" s="83"/>
    </row>
    <row r="1433" spans="4:4" x14ac:dyDescent="0.3">
      <c r="D1433" s="83"/>
    </row>
    <row r="1434" spans="4:4" x14ac:dyDescent="0.3">
      <c r="D1434" s="83"/>
    </row>
    <row r="1435" spans="4:4" x14ac:dyDescent="0.3">
      <c r="D1435" s="83"/>
    </row>
    <row r="1436" spans="4:4" x14ac:dyDescent="0.3">
      <c r="D1436" s="83"/>
    </row>
    <row r="1437" spans="4:4" x14ac:dyDescent="0.3">
      <c r="D1437" s="83"/>
    </row>
    <row r="1438" spans="4:4" x14ac:dyDescent="0.3">
      <c r="D1438" s="83"/>
    </row>
    <row r="1439" spans="4:4" x14ac:dyDescent="0.3">
      <c r="D1439" s="83"/>
    </row>
    <row r="1440" spans="4:4" x14ac:dyDescent="0.3">
      <c r="D1440" s="83"/>
    </row>
    <row r="1441" spans="4:4" x14ac:dyDescent="0.3">
      <c r="D1441" s="83"/>
    </row>
    <row r="1442" spans="4:4" x14ac:dyDescent="0.3">
      <c r="D1442" s="83"/>
    </row>
    <row r="1443" spans="4:4" x14ac:dyDescent="0.3">
      <c r="D1443" s="83"/>
    </row>
    <row r="1444" spans="4:4" x14ac:dyDescent="0.3">
      <c r="D1444" s="83"/>
    </row>
    <row r="1445" spans="4:4" x14ac:dyDescent="0.3">
      <c r="D1445" s="83"/>
    </row>
    <row r="1446" spans="4:4" x14ac:dyDescent="0.3">
      <c r="D1446" s="83"/>
    </row>
    <row r="1447" spans="4:4" x14ac:dyDescent="0.3">
      <c r="D1447" s="83"/>
    </row>
    <row r="1448" spans="4:4" x14ac:dyDescent="0.3">
      <c r="D1448" s="83"/>
    </row>
    <row r="1449" spans="4:4" x14ac:dyDescent="0.3">
      <c r="D1449" s="83"/>
    </row>
    <row r="1450" spans="4:4" x14ac:dyDescent="0.3">
      <c r="D1450" s="83"/>
    </row>
    <row r="1451" spans="4:4" x14ac:dyDescent="0.3">
      <c r="D1451" s="83"/>
    </row>
    <row r="1452" spans="4:4" x14ac:dyDescent="0.3">
      <c r="D1452" s="83"/>
    </row>
    <row r="1453" spans="4:4" x14ac:dyDescent="0.3">
      <c r="D1453" s="83"/>
    </row>
    <row r="1454" spans="4:4" x14ac:dyDescent="0.3">
      <c r="D1454" s="83"/>
    </row>
    <row r="1455" spans="4:4" x14ac:dyDescent="0.3">
      <c r="D1455" s="83"/>
    </row>
    <row r="1456" spans="4:4" x14ac:dyDescent="0.3">
      <c r="D1456" s="83"/>
    </row>
    <row r="1457" spans="4:4" x14ac:dyDescent="0.3">
      <c r="D1457" s="83"/>
    </row>
    <row r="1458" spans="4:4" x14ac:dyDescent="0.3">
      <c r="D1458" s="83"/>
    </row>
    <row r="1459" spans="4:4" x14ac:dyDescent="0.3">
      <c r="D1459" s="83"/>
    </row>
    <row r="1460" spans="4:4" x14ac:dyDescent="0.3">
      <c r="D1460" s="83"/>
    </row>
    <row r="1461" spans="4:4" x14ac:dyDescent="0.3">
      <c r="D1461" s="83"/>
    </row>
    <row r="1462" spans="4:4" x14ac:dyDescent="0.3">
      <c r="D1462" s="83"/>
    </row>
    <row r="1463" spans="4:4" x14ac:dyDescent="0.3">
      <c r="D1463" s="83"/>
    </row>
    <row r="1464" spans="4:4" x14ac:dyDescent="0.3">
      <c r="D1464" s="83"/>
    </row>
    <row r="1465" spans="4:4" x14ac:dyDescent="0.3">
      <c r="D1465" s="83"/>
    </row>
    <row r="1466" spans="4:4" x14ac:dyDescent="0.3">
      <c r="D1466" s="83"/>
    </row>
    <row r="1467" spans="4:4" x14ac:dyDescent="0.3">
      <c r="D1467" s="83"/>
    </row>
    <row r="1468" spans="4:4" x14ac:dyDescent="0.3">
      <c r="D1468" s="83"/>
    </row>
    <row r="1469" spans="4:4" x14ac:dyDescent="0.3">
      <c r="D1469" s="83"/>
    </row>
    <row r="1470" spans="4:4" x14ac:dyDescent="0.3">
      <c r="D1470" s="83"/>
    </row>
    <row r="1471" spans="4:4" x14ac:dyDescent="0.3">
      <c r="D1471" s="83"/>
    </row>
    <row r="1472" spans="4:4" x14ac:dyDescent="0.3">
      <c r="D1472" s="83"/>
    </row>
    <row r="1473" spans="4:4" x14ac:dyDescent="0.3">
      <c r="D1473" s="83"/>
    </row>
    <row r="1474" spans="4:4" x14ac:dyDescent="0.3">
      <c r="D1474" s="83"/>
    </row>
    <row r="1475" spans="4:4" x14ac:dyDescent="0.3">
      <c r="D1475" s="83"/>
    </row>
    <row r="1476" spans="4:4" x14ac:dyDescent="0.3">
      <c r="D1476" s="83"/>
    </row>
    <row r="1477" spans="4:4" x14ac:dyDescent="0.3">
      <c r="D1477" s="83"/>
    </row>
    <row r="1478" spans="4:4" x14ac:dyDescent="0.3">
      <c r="D1478" s="83"/>
    </row>
    <row r="1479" spans="4:4" x14ac:dyDescent="0.3">
      <c r="D1479" s="83"/>
    </row>
    <row r="1480" spans="4:4" x14ac:dyDescent="0.3">
      <c r="D1480" s="83"/>
    </row>
    <row r="1481" spans="4:4" x14ac:dyDescent="0.3">
      <c r="D1481" s="83"/>
    </row>
    <row r="1482" spans="4:4" x14ac:dyDescent="0.3">
      <c r="D1482" s="83"/>
    </row>
    <row r="1483" spans="4:4" x14ac:dyDescent="0.3">
      <c r="D1483" s="83"/>
    </row>
    <row r="1484" spans="4:4" x14ac:dyDescent="0.3">
      <c r="D1484" s="83"/>
    </row>
    <row r="1485" spans="4:4" x14ac:dyDescent="0.3">
      <c r="D1485" s="83"/>
    </row>
    <row r="1486" spans="4:4" x14ac:dyDescent="0.3">
      <c r="D1486" s="83"/>
    </row>
    <row r="1487" spans="4:4" x14ac:dyDescent="0.3">
      <c r="D1487" s="83"/>
    </row>
    <row r="1488" spans="4:4" x14ac:dyDescent="0.3">
      <c r="D1488" s="83"/>
    </row>
    <row r="1489" spans="4:4" x14ac:dyDescent="0.3">
      <c r="D1489" s="83"/>
    </row>
    <row r="1490" spans="4:4" x14ac:dyDescent="0.3">
      <c r="D1490" s="83"/>
    </row>
    <row r="1491" spans="4:4" x14ac:dyDescent="0.3">
      <c r="D1491" s="83"/>
    </row>
    <row r="1492" spans="4:4" x14ac:dyDescent="0.3">
      <c r="D1492" s="83"/>
    </row>
    <row r="1493" spans="4:4" x14ac:dyDescent="0.3">
      <c r="D1493" s="83"/>
    </row>
    <row r="1494" spans="4:4" x14ac:dyDescent="0.3">
      <c r="D1494" s="83"/>
    </row>
    <row r="1495" spans="4:4" x14ac:dyDescent="0.3">
      <c r="D1495" s="83"/>
    </row>
    <row r="1496" spans="4:4" x14ac:dyDescent="0.3">
      <c r="D1496" s="83"/>
    </row>
    <row r="1497" spans="4:4" x14ac:dyDescent="0.3">
      <c r="D1497" s="83"/>
    </row>
    <row r="1498" spans="4:4" x14ac:dyDescent="0.3">
      <c r="D1498" s="83"/>
    </row>
    <row r="1499" spans="4:4" x14ac:dyDescent="0.3">
      <c r="D1499" s="83"/>
    </row>
    <row r="1500" spans="4:4" x14ac:dyDescent="0.3">
      <c r="D1500" s="83"/>
    </row>
    <row r="1501" spans="4:4" x14ac:dyDescent="0.3">
      <c r="D1501" s="83"/>
    </row>
    <row r="1502" spans="4:4" x14ac:dyDescent="0.3">
      <c r="D1502" s="83"/>
    </row>
    <row r="1503" spans="4:4" x14ac:dyDescent="0.3">
      <c r="D1503" s="83"/>
    </row>
    <row r="1504" spans="4:4" x14ac:dyDescent="0.3">
      <c r="D1504" s="83"/>
    </row>
    <row r="1505" spans="4:4" x14ac:dyDescent="0.3">
      <c r="D1505" s="83"/>
    </row>
    <row r="1506" spans="4:4" x14ac:dyDescent="0.3">
      <c r="D1506" s="83"/>
    </row>
    <row r="1507" spans="4:4" x14ac:dyDescent="0.3">
      <c r="D1507" s="83"/>
    </row>
    <row r="1508" spans="4:4" x14ac:dyDescent="0.3">
      <c r="D1508" s="83"/>
    </row>
    <row r="1509" spans="4:4" x14ac:dyDescent="0.3">
      <c r="D1509" s="83"/>
    </row>
    <row r="1510" spans="4:4" x14ac:dyDescent="0.3">
      <c r="D1510" s="83"/>
    </row>
    <row r="1511" spans="4:4" x14ac:dyDescent="0.3">
      <c r="D1511" s="83"/>
    </row>
    <row r="1512" spans="4:4" x14ac:dyDescent="0.3">
      <c r="D1512" s="83"/>
    </row>
    <row r="1513" spans="4:4" x14ac:dyDescent="0.3">
      <c r="D1513" s="83"/>
    </row>
    <row r="1514" spans="4:4" x14ac:dyDescent="0.3">
      <c r="D1514" s="83"/>
    </row>
    <row r="1515" spans="4:4" x14ac:dyDescent="0.3">
      <c r="D1515" s="83"/>
    </row>
    <row r="1516" spans="4:4" x14ac:dyDescent="0.3">
      <c r="D1516" s="83"/>
    </row>
    <row r="1517" spans="4:4" x14ac:dyDescent="0.3">
      <c r="D1517" s="83"/>
    </row>
    <row r="1518" spans="4:4" x14ac:dyDescent="0.3">
      <c r="D1518" s="83"/>
    </row>
    <row r="1519" spans="4:4" x14ac:dyDescent="0.3">
      <c r="D1519" s="83"/>
    </row>
    <row r="1520" spans="4:4" x14ac:dyDescent="0.3">
      <c r="D1520" s="83"/>
    </row>
    <row r="1521" spans="4:4" x14ac:dyDescent="0.3">
      <c r="D1521" s="83"/>
    </row>
    <row r="1522" spans="4:4" x14ac:dyDescent="0.3">
      <c r="D1522" s="83"/>
    </row>
    <row r="1523" spans="4:4" x14ac:dyDescent="0.3">
      <c r="D1523" s="83"/>
    </row>
    <row r="1524" spans="4:4" x14ac:dyDescent="0.3">
      <c r="D1524" s="83"/>
    </row>
    <row r="1525" spans="4:4" x14ac:dyDescent="0.3">
      <c r="D1525" s="83"/>
    </row>
    <row r="1526" spans="4:4" x14ac:dyDescent="0.3">
      <c r="D1526" s="83"/>
    </row>
    <row r="1527" spans="4:4" x14ac:dyDescent="0.3">
      <c r="D1527" s="83"/>
    </row>
    <row r="1528" spans="4:4" x14ac:dyDescent="0.3">
      <c r="D1528" s="83"/>
    </row>
    <row r="1529" spans="4:4" x14ac:dyDescent="0.3">
      <c r="D1529" s="83"/>
    </row>
    <row r="1530" spans="4:4" x14ac:dyDescent="0.3">
      <c r="D1530" s="83"/>
    </row>
    <row r="1531" spans="4:4" x14ac:dyDescent="0.3">
      <c r="D1531" s="83"/>
    </row>
    <row r="1532" spans="4:4" x14ac:dyDescent="0.3">
      <c r="D1532" s="83"/>
    </row>
    <row r="1533" spans="4:4" x14ac:dyDescent="0.3">
      <c r="D1533" s="83"/>
    </row>
    <row r="1534" spans="4:4" x14ac:dyDescent="0.3">
      <c r="D1534" s="83"/>
    </row>
    <row r="1535" spans="4:4" x14ac:dyDescent="0.3">
      <c r="D1535" s="83"/>
    </row>
    <row r="1536" spans="4:4" x14ac:dyDescent="0.3">
      <c r="D1536" s="83"/>
    </row>
    <row r="1537" spans="4:4" x14ac:dyDescent="0.3">
      <c r="D1537" s="83"/>
    </row>
    <row r="1538" spans="4:4" x14ac:dyDescent="0.3">
      <c r="D1538" s="83"/>
    </row>
    <row r="1539" spans="4:4" x14ac:dyDescent="0.3">
      <c r="D1539" s="83"/>
    </row>
    <row r="1540" spans="4:4" x14ac:dyDescent="0.3">
      <c r="D1540" s="83"/>
    </row>
    <row r="1541" spans="4:4" x14ac:dyDescent="0.3">
      <c r="D1541" s="83"/>
    </row>
    <row r="1542" spans="4:4" x14ac:dyDescent="0.3">
      <c r="D1542" s="83"/>
    </row>
    <row r="1543" spans="4:4" x14ac:dyDescent="0.3">
      <c r="D1543" s="83"/>
    </row>
    <row r="1544" spans="4:4" x14ac:dyDescent="0.3">
      <c r="D1544" s="83"/>
    </row>
    <row r="1545" spans="4:4" x14ac:dyDescent="0.3">
      <c r="D1545" s="83"/>
    </row>
    <row r="1546" spans="4:4" x14ac:dyDescent="0.3">
      <c r="D1546" s="83"/>
    </row>
    <row r="1547" spans="4:4" x14ac:dyDescent="0.3">
      <c r="D1547" s="83"/>
    </row>
    <row r="1548" spans="4:4" x14ac:dyDescent="0.3">
      <c r="D1548" s="83"/>
    </row>
    <row r="1549" spans="4:4" x14ac:dyDescent="0.3">
      <c r="D1549" s="83"/>
    </row>
    <row r="1550" spans="4:4" x14ac:dyDescent="0.3">
      <c r="D1550" s="83"/>
    </row>
    <row r="1551" spans="4:4" x14ac:dyDescent="0.3">
      <c r="D1551" s="83"/>
    </row>
    <row r="1552" spans="4:4" x14ac:dyDescent="0.3">
      <c r="D1552" s="83"/>
    </row>
    <row r="1553" spans="4:4" x14ac:dyDescent="0.3">
      <c r="D1553" s="83"/>
    </row>
    <row r="1554" spans="4:4" x14ac:dyDescent="0.3">
      <c r="D1554" s="83"/>
    </row>
    <row r="1555" spans="4:4" x14ac:dyDescent="0.3">
      <c r="D1555" s="83"/>
    </row>
    <row r="1556" spans="4:4" x14ac:dyDescent="0.3">
      <c r="D1556" s="83"/>
    </row>
    <row r="1557" spans="4:4" x14ac:dyDescent="0.3">
      <c r="D1557" s="83"/>
    </row>
    <row r="1558" spans="4:4" x14ac:dyDescent="0.3">
      <c r="D1558" s="83"/>
    </row>
    <row r="1559" spans="4:4" x14ac:dyDescent="0.3">
      <c r="D1559" s="83"/>
    </row>
    <row r="1560" spans="4:4" x14ac:dyDescent="0.3">
      <c r="D1560" s="83"/>
    </row>
    <row r="1561" spans="4:4" x14ac:dyDescent="0.3">
      <c r="D1561" s="83"/>
    </row>
    <row r="1562" spans="4:4" x14ac:dyDescent="0.3">
      <c r="D1562" s="83"/>
    </row>
    <row r="1563" spans="4:4" x14ac:dyDescent="0.3">
      <c r="D1563" s="83"/>
    </row>
    <row r="1564" spans="4:4" x14ac:dyDescent="0.3">
      <c r="D1564" s="83"/>
    </row>
    <row r="1565" spans="4:4" x14ac:dyDescent="0.3">
      <c r="D1565" s="83"/>
    </row>
    <row r="1566" spans="4:4" x14ac:dyDescent="0.3">
      <c r="D1566" s="83"/>
    </row>
    <row r="1567" spans="4:4" x14ac:dyDescent="0.3">
      <c r="D1567" s="83"/>
    </row>
    <row r="1568" spans="4:4" x14ac:dyDescent="0.3">
      <c r="D1568" s="83"/>
    </row>
    <row r="1569" spans="4:4" x14ac:dyDescent="0.3">
      <c r="D1569" s="83"/>
    </row>
    <row r="1570" spans="4:4" x14ac:dyDescent="0.3">
      <c r="D1570" s="83"/>
    </row>
    <row r="1571" spans="4:4" x14ac:dyDescent="0.3">
      <c r="D1571" s="83"/>
    </row>
    <row r="1572" spans="4:4" x14ac:dyDescent="0.3">
      <c r="D1572" s="83"/>
    </row>
    <row r="1573" spans="4:4" x14ac:dyDescent="0.3">
      <c r="D1573" s="83"/>
    </row>
    <row r="1574" spans="4:4" x14ac:dyDescent="0.3">
      <c r="D1574" s="83"/>
    </row>
    <row r="1575" spans="4:4" x14ac:dyDescent="0.3">
      <c r="D1575" s="83"/>
    </row>
    <row r="1576" spans="4:4" x14ac:dyDescent="0.3">
      <c r="D1576" s="83"/>
    </row>
    <row r="1577" spans="4:4" x14ac:dyDescent="0.3">
      <c r="D1577" s="83"/>
    </row>
    <row r="1578" spans="4:4" x14ac:dyDescent="0.3">
      <c r="D1578" s="83"/>
    </row>
    <row r="1579" spans="4:4" x14ac:dyDescent="0.3">
      <c r="D1579" s="83"/>
    </row>
    <row r="1580" spans="4:4" x14ac:dyDescent="0.3">
      <c r="D1580" s="83"/>
    </row>
    <row r="1581" spans="4:4" x14ac:dyDescent="0.3">
      <c r="D1581" s="83"/>
    </row>
    <row r="1582" spans="4:4" x14ac:dyDescent="0.3">
      <c r="D1582" s="83"/>
    </row>
    <row r="1583" spans="4:4" x14ac:dyDescent="0.3">
      <c r="D1583" s="83"/>
    </row>
    <row r="1584" spans="4:4" x14ac:dyDescent="0.3">
      <c r="D1584" s="83"/>
    </row>
    <row r="1585" spans="4:4" x14ac:dyDescent="0.3">
      <c r="D1585" s="83"/>
    </row>
    <row r="1586" spans="4:4" x14ac:dyDescent="0.3">
      <c r="D1586" s="83"/>
    </row>
    <row r="1587" spans="4:4" x14ac:dyDescent="0.3">
      <c r="D1587" s="83"/>
    </row>
    <row r="1588" spans="4:4" x14ac:dyDescent="0.3">
      <c r="D1588" s="83"/>
    </row>
    <row r="1589" spans="4:4" x14ac:dyDescent="0.3">
      <c r="D1589" s="83"/>
    </row>
    <row r="1590" spans="4:4" x14ac:dyDescent="0.3">
      <c r="D1590" s="83"/>
    </row>
    <row r="1591" spans="4:4" x14ac:dyDescent="0.3">
      <c r="D1591" s="83"/>
    </row>
    <row r="1592" spans="4:4" x14ac:dyDescent="0.3">
      <c r="D1592" s="83"/>
    </row>
    <row r="1593" spans="4:4" x14ac:dyDescent="0.3">
      <c r="D1593" s="83"/>
    </row>
    <row r="1594" spans="4:4" x14ac:dyDescent="0.3">
      <c r="D1594" s="83"/>
    </row>
    <row r="1595" spans="4:4" x14ac:dyDescent="0.3">
      <c r="D1595" s="83"/>
    </row>
    <row r="1596" spans="4:4" x14ac:dyDescent="0.3">
      <c r="D1596" s="83"/>
    </row>
    <row r="1597" spans="4:4" x14ac:dyDescent="0.3">
      <c r="D1597" s="83"/>
    </row>
    <row r="1598" spans="4:4" x14ac:dyDescent="0.3">
      <c r="D1598" s="83"/>
    </row>
    <row r="1599" spans="4:4" x14ac:dyDescent="0.3">
      <c r="D1599" s="83"/>
    </row>
    <row r="1600" spans="4:4" x14ac:dyDescent="0.3">
      <c r="D1600" s="83"/>
    </row>
    <row r="1601" spans="4:4" x14ac:dyDescent="0.3">
      <c r="D1601" s="83"/>
    </row>
    <row r="1602" spans="4:4" x14ac:dyDescent="0.3">
      <c r="D1602" s="83"/>
    </row>
    <row r="1603" spans="4:4" x14ac:dyDescent="0.3">
      <c r="D1603" s="83"/>
    </row>
    <row r="1604" spans="4:4" x14ac:dyDescent="0.3">
      <c r="D1604" s="83"/>
    </row>
    <row r="1605" spans="4:4" x14ac:dyDescent="0.3">
      <c r="D1605" s="83"/>
    </row>
    <row r="1606" spans="4:4" x14ac:dyDescent="0.3">
      <c r="D1606" s="83"/>
    </row>
    <row r="1607" spans="4:4" x14ac:dyDescent="0.3">
      <c r="D1607" s="83"/>
    </row>
    <row r="1608" spans="4:4" x14ac:dyDescent="0.3">
      <c r="D1608" s="83"/>
    </row>
    <row r="1609" spans="4:4" x14ac:dyDescent="0.3">
      <c r="D1609" s="83"/>
    </row>
    <row r="1610" spans="4:4" x14ac:dyDescent="0.3">
      <c r="D1610" s="83"/>
    </row>
    <row r="1611" spans="4:4" x14ac:dyDescent="0.3">
      <c r="D1611" s="83"/>
    </row>
    <row r="1612" spans="4:4" x14ac:dyDescent="0.3">
      <c r="D1612" s="83"/>
    </row>
    <row r="1613" spans="4:4" x14ac:dyDescent="0.3">
      <c r="D1613" s="83"/>
    </row>
    <row r="1614" spans="4:4" x14ac:dyDescent="0.3">
      <c r="D1614" s="83"/>
    </row>
    <row r="1615" spans="4:4" x14ac:dyDescent="0.3">
      <c r="D1615" s="83"/>
    </row>
    <row r="1616" spans="4:4" x14ac:dyDescent="0.3">
      <c r="D1616" s="83"/>
    </row>
    <row r="1617" spans="4:4" x14ac:dyDescent="0.3">
      <c r="D1617" s="83"/>
    </row>
    <row r="1618" spans="4:4" x14ac:dyDescent="0.3">
      <c r="D1618" s="83"/>
    </row>
    <row r="1619" spans="4:4" x14ac:dyDescent="0.3">
      <c r="D1619" s="83"/>
    </row>
    <row r="1620" spans="4:4" x14ac:dyDescent="0.3">
      <c r="D1620" s="83"/>
    </row>
    <row r="1621" spans="4:4" x14ac:dyDescent="0.3">
      <c r="D1621" s="83"/>
    </row>
    <row r="1622" spans="4:4" x14ac:dyDescent="0.3">
      <c r="D1622" s="83"/>
    </row>
    <row r="1623" spans="4:4" x14ac:dyDescent="0.3">
      <c r="D1623" s="83"/>
    </row>
    <row r="1624" spans="4:4" x14ac:dyDescent="0.3">
      <c r="D1624" s="83"/>
    </row>
    <row r="1625" spans="4:4" x14ac:dyDescent="0.3">
      <c r="D1625" s="83"/>
    </row>
    <row r="1626" spans="4:4" x14ac:dyDescent="0.3">
      <c r="D1626" s="83"/>
    </row>
    <row r="1627" spans="4:4" x14ac:dyDescent="0.3">
      <c r="D1627" s="83"/>
    </row>
    <row r="1628" spans="4:4" x14ac:dyDescent="0.3">
      <c r="D1628" s="83"/>
    </row>
    <row r="1629" spans="4:4" x14ac:dyDescent="0.3">
      <c r="D1629" s="83"/>
    </row>
    <row r="1630" spans="4:4" x14ac:dyDescent="0.3">
      <c r="D1630" s="83"/>
    </row>
    <row r="1631" spans="4:4" x14ac:dyDescent="0.3">
      <c r="D1631" s="83"/>
    </row>
    <row r="1632" spans="4:4" x14ac:dyDescent="0.3">
      <c r="D1632" s="83"/>
    </row>
    <row r="1633" spans="4:4" x14ac:dyDescent="0.3">
      <c r="D1633" s="83"/>
    </row>
    <row r="1634" spans="4:4" x14ac:dyDescent="0.3">
      <c r="D1634" s="83"/>
    </row>
    <row r="1635" spans="4:4" x14ac:dyDescent="0.3">
      <c r="D1635" s="83"/>
    </row>
    <row r="1636" spans="4:4" x14ac:dyDescent="0.3">
      <c r="D1636" s="83"/>
    </row>
    <row r="1637" spans="4:4" x14ac:dyDescent="0.3">
      <c r="D1637" s="83"/>
    </row>
    <row r="1638" spans="4:4" x14ac:dyDescent="0.3">
      <c r="D1638" s="83"/>
    </row>
    <row r="1639" spans="4:4" x14ac:dyDescent="0.3">
      <c r="D1639" s="83"/>
    </row>
    <row r="1640" spans="4:4" x14ac:dyDescent="0.3">
      <c r="D1640" s="83"/>
    </row>
    <row r="1641" spans="4:4" x14ac:dyDescent="0.3">
      <c r="D1641" s="83"/>
    </row>
    <row r="1642" spans="4:4" x14ac:dyDescent="0.3">
      <c r="D1642" s="83"/>
    </row>
    <row r="1643" spans="4:4" x14ac:dyDescent="0.3">
      <c r="D1643" s="83"/>
    </row>
    <row r="1644" spans="4:4" x14ac:dyDescent="0.3">
      <c r="D1644" s="83"/>
    </row>
    <row r="1645" spans="4:4" x14ac:dyDescent="0.3">
      <c r="D1645" s="83"/>
    </row>
    <row r="1646" spans="4:4" x14ac:dyDescent="0.3">
      <c r="D1646" s="83"/>
    </row>
    <row r="1647" spans="4:4" x14ac:dyDescent="0.3">
      <c r="D1647" s="83"/>
    </row>
    <row r="1648" spans="4:4" x14ac:dyDescent="0.3">
      <c r="D1648" s="83"/>
    </row>
    <row r="1649" spans="4:4" x14ac:dyDescent="0.3">
      <c r="D1649" s="83"/>
    </row>
    <row r="1650" spans="4:4" x14ac:dyDescent="0.3">
      <c r="D1650" s="83"/>
    </row>
    <row r="1651" spans="4:4" x14ac:dyDescent="0.3">
      <c r="D1651" s="83"/>
    </row>
    <row r="1652" spans="4:4" x14ac:dyDescent="0.3">
      <c r="D1652" s="83"/>
    </row>
    <row r="1653" spans="4:4" x14ac:dyDescent="0.3">
      <c r="D1653" s="83"/>
    </row>
    <row r="1654" spans="4:4" x14ac:dyDescent="0.3">
      <c r="D1654" s="83"/>
    </row>
    <row r="1655" spans="4:4" x14ac:dyDescent="0.3">
      <c r="D1655" s="83"/>
    </row>
    <row r="1656" spans="4:4" x14ac:dyDescent="0.3">
      <c r="D1656" s="83"/>
    </row>
    <row r="1657" spans="4:4" x14ac:dyDescent="0.3">
      <c r="D1657" s="83"/>
    </row>
    <row r="1658" spans="4:4" x14ac:dyDescent="0.3">
      <c r="D1658" s="83"/>
    </row>
    <row r="1659" spans="4:4" x14ac:dyDescent="0.3">
      <c r="D1659" s="83"/>
    </row>
    <row r="1660" spans="4:4" x14ac:dyDescent="0.3">
      <c r="D1660" s="83"/>
    </row>
    <row r="1661" spans="4:4" x14ac:dyDescent="0.3">
      <c r="D1661" s="83"/>
    </row>
    <row r="1662" spans="4:4" x14ac:dyDescent="0.3">
      <c r="D1662" s="83"/>
    </row>
    <row r="1663" spans="4:4" x14ac:dyDescent="0.3">
      <c r="D1663" s="83"/>
    </row>
    <row r="1664" spans="4:4" x14ac:dyDescent="0.3">
      <c r="D1664" s="83"/>
    </row>
    <row r="1665" spans="4:4" x14ac:dyDescent="0.3">
      <c r="D1665" s="83"/>
    </row>
    <row r="1666" spans="4:4" x14ac:dyDescent="0.3">
      <c r="D1666" s="83"/>
    </row>
    <row r="1667" spans="4:4" x14ac:dyDescent="0.3">
      <c r="D1667" s="83"/>
    </row>
    <row r="1668" spans="4:4" x14ac:dyDescent="0.3">
      <c r="D1668" s="83"/>
    </row>
    <row r="1669" spans="4:4" x14ac:dyDescent="0.3">
      <c r="D1669" s="83"/>
    </row>
    <row r="1670" spans="4:4" x14ac:dyDescent="0.3">
      <c r="D1670" s="83"/>
    </row>
    <row r="1671" spans="4:4" x14ac:dyDescent="0.3">
      <c r="D1671" s="83"/>
    </row>
    <row r="1672" spans="4:4" x14ac:dyDescent="0.3">
      <c r="D1672" s="83"/>
    </row>
    <row r="1673" spans="4:4" x14ac:dyDescent="0.3">
      <c r="D1673" s="83"/>
    </row>
    <row r="1674" spans="4:4" x14ac:dyDescent="0.3">
      <c r="D1674" s="83"/>
    </row>
    <row r="1675" spans="4:4" x14ac:dyDescent="0.3">
      <c r="D1675" s="83"/>
    </row>
    <row r="1676" spans="4:4" x14ac:dyDescent="0.3">
      <c r="D1676" s="83"/>
    </row>
    <row r="1677" spans="4:4" x14ac:dyDescent="0.3">
      <c r="D1677" s="83"/>
    </row>
    <row r="1678" spans="4:4" x14ac:dyDescent="0.3">
      <c r="D1678" s="83"/>
    </row>
    <row r="1679" spans="4:4" x14ac:dyDescent="0.3">
      <c r="D1679" s="83"/>
    </row>
    <row r="1680" spans="4:4" x14ac:dyDescent="0.3">
      <c r="D1680" s="83"/>
    </row>
    <row r="1681" spans="4:4" x14ac:dyDescent="0.3">
      <c r="D1681" s="83"/>
    </row>
    <row r="1682" spans="4:4" x14ac:dyDescent="0.3">
      <c r="D1682" s="83"/>
    </row>
    <row r="1683" spans="4:4" x14ac:dyDescent="0.3">
      <c r="D1683" s="83"/>
    </row>
    <row r="1684" spans="4:4" x14ac:dyDescent="0.3">
      <c r="D1684" s="83"/>
    </row>
    <row r="1685" spans="4:4" x14ac:dyDescent="0.3">
      <c r="D1685" s="83"/>
    </row>
    <row r="1686" spans="4:4" x14ac:dyDescent="0.3">
      <c r="D1686" s="83"/>
    </row>
    <row r="1687" spans="4:4" x14ac:dyDescent="0.3">
      <c r="D1687" s="83"/>
    </row>
    <row r="1688" spans="4:4" x14ac:dyDescent="0.3">
      <c r="D1688" s="83"/>
    </row>
    <row r="1689" spans="4:4" x14ac:dyDescent="0.3">
      <c r="D1689" s="83"/>
    </row>
    <row r="1690" spans="4:4" x14ac:dyDescent="0.3">
      <c r="D1690" s="83"/>
    </row>
    <row r="1691" spans="4:4" x14ac:dyDescent="0.3">
      <c r="D1691" s="83"/>
    </row>
    <row r="1692" spans="4:4" x14ac:dyDescent="0.3">
      <c r="D1692" s="83"/>
    </row>
    <row r="1693" spans="4:4" x14ac:dyDescent="0.3">
      <c r="D1693" s="83"/>
    </row>
    <row r="1694" spans="4:4" x14ac:dyDescent="0.3">
      <c r="D1694" s="83"/>
    </row>
    <row r="1695" spans="4:4" x14ac:dyDescent="0.3">
      <c r="D1695" s="83"/>
    </row>
    <row r="1696" spans="4:4" x14ac:dyDescent="0.3">
      <c r="D1696" s="83"/>
    </row>
    <row r="1697" spans="4:4" x14ac:dyDescent="0.3">
      <c r="D1697" s="83"/>
    </row>
    <row r="1698" spans="4:4" x14ac:dyDescent="0.3">
      <c r="D1698" s="83"/>
    </row>
    <row r="1699" spans="4:4" x14ac:dyDescent="0.3">
      <c r="D1699" s="83"/>
    </row>
    <row r="1700" spans="4:4" x14ac:dyDescent="0.3">
      <c r="D1700" s="83"/>
    </row>
    <row r="1701" spans="4:4" x14ac:dyDescent="0.3">
      <c r="D1701" s="83"/>
    </row>
    <row r="1702" spans="4:4" x14ac:dyDescent="0.3">
      <c r="D1702" s="83"/>
    </row>
    <row r="1703" spans="4:4" x14ac:dyDescent="0.3">
      <c r="D1703" s="83"/>
    </row>
    <row r="1704" spans="4:4" x14ac:dyDescent="0.3">
      <c r="D1704" s="83"/>
    </row>
    <row r="1705" spans="4:4" x14ac:dyDescent="0.3">
      <c r="D1705" s="83"/>
    </row>
    <row r="1706" spans="4:4" x14ac:dyDescent="0.3">
      <c r="D1706" s="83"/>
    </row>
    <row r="1707" spans="4:4" x14ac:dyDescent="0.3">
      <c r="D1707" s="83"/>
    </row>
    <row r="1708" spans="4:4" x14ac:dyDescent="0.3">
      <c r="D1708" s="83"/>
    </row>
    <row r="1709" spans="4:4" x14ac:dyDescent="0.3">
      <c r="D1709" s="83"/>
    </row>
    <row r="1710" spans="4:4" x14ac:dyDescent="0.3">
      <c r="D1710" s="83"/>
    </row>
    <row r="1711" spans="4:4" x14ac:dyDescent="0.3">
      <c r="D1711" s="83"/>
    </row>
    <row r="1712" spans="4:4" x14ac:dyDescent="0.3">
      <c r="D1712" s="83"/>
    </row>
    <row r="1713" spans="4:4" x14ac:dyDescent="0.3">
      <c r="D1713" s="83"/>
    </row>
    <row r="1714" spans="4:4" x14ac:dyDescent="0.3">
      <c r="D1714" s="83"/>
    </row>
    <row r="1715" spans="4:4" x14ac:dyDescent="0.3">
      <c r="D1715" s="83"/>
    </row>
    <row r="1716" spans="4:4" x14ac:dyDescent="0.3">
      <c r="D1716" s="83"/>
    </row>
    <row r="1717" spans="4:4" x14ac:dyDescent="0.3">
      <c r="D1717" s="83"/>
    </row>
    <row r="1718" spans="4:4" x14ac:dyDescent="0.3">
      <c r="D1718" s="83"/>
    </row>
    <row r="1719" spans="4:4" x14ac:dyDescent="0.3">
      <c r="D1719" s="83"/>
    </row>
    <row r="1720" spans="4:4" x14ac:dyDescent="0.3">
      <c r="D1720" s="83"/>
    </row>
    <row r="1721" spans="4:4" x14ac:dyDescent="0.3">
      <c r="D1721" s="83"/>
    </row>
    <row r="1722" spans="4:4" x14ac:dyDescent="0.3">
      <c r="D1722" s="83"/>
    </row>
    <row r="1723" spans="4:4" x14ac:dyDescent="0.3">
      <c r="D1723" s="83"/>
    </row>
    <row r="1724" spans="4:4" x14ac:dyDescent="0.3">
      <c r="D1724" s="83"/>
    </row>
    <row r="1725" spans="4:4" x14ac:dyDescent="0.3">
      <c r="D1725" s="83"/>
    </row>
    <row r="1726" spans="4:4" x14ac:dyDescent="0.3">
      <c r="D1726" s="83"/>
    </row>
    <row r="1727" spans="4:4" x14ac:dyDescent="0.3">
      <c r="D1727" s="83"/>
    </row>
    <row r="1728" spans="4:4" x14ac:dyDescent="0.3">
      <c r="D1728" s="83"/>
    </row>
    <row r="1729" spans="4:4" x14ac:dyDescent="0.3">
      <c r="D1729" s="83"/>
    </row>
    <row r="1730" spans="4:4" x14ac:dyDescent="0.3">
      <c r="D1730" s="83"/>
    </row>
    <row r="1731" spans="4:4" x14ac:dyDescent="0.3">
      <c r="D1731" s="83"/>
    </row>
    <row r="1732" spans="4:4" x14ac:dyDescent="0.3">
      <c r="D1732" s="83"/>
    </row>
    <row r="1733" spans="4:4" x14ac:dyDescent="0.3">
      <c r="D1733" s="83"/>
    </row>
    <row r="1734" spans="4:4" x14ac:dyDescent="0.3">
      <c r="D1734" s="83"/>
    </row>
    <row r="1735" spans="4:4" x14ac:dyDescent="0.3">
      <c r="D1735" s="83"/>
    </row>
    <row r="1736" spans="4:4" x14ac:dyDescent="0.3">
      <c r="D1736" s="83"/>
    </row>
    <row r="1737" spans="4:4" x14ac:dyDescent="0.3">
      <c r="D1737" s="83"/>
    </row>
    <row r="1738" spans="4:4" x14ac:dyDescent="0.3">
      <c r="D1738" s="83"/>
    </row>
    <row r="1739" spans="4:4" x14ac:dyDescent="0.3">
      <c r="D1739" s="83"/>
    </row>
    <row r="1740" spans="4:4" x14ac:dyDescent="0.3">
      <c r="D1740" s="83"/>
    </row>
    <row r="1741" spans="4:4" x14ac:dyDescent="0.3">
      <c r="D1741" s="83"/>
    </row>
    <row r="1742" spans="4:4" x14ac:dyDescent="0.3">
      <c r="D1742" s="83"/>
    </row>
    <row r="1743" spans="4:4" x14ac:dyDescent="0.3">
      <c r="D1743" s="83"/>
    </row>
    <row r="1744" spans="4:4" x14ac:dyDescent="0.3">
      <c r="D1744" s="83"/>
    </row>
    <row r="1745" spans="4:4" x14ac:dyDescent="0.3">
      <c r="D1745" s="83"/>
    </row>
    <row r="1746" spans="4:4" x14ac:dyDescent="0.3">
      <c r="D1746" s="83"/>
    </row>
    <row r="1747" spans="4:4" x14ac:dyDescent="0.3">
      <c r="D1747" s="83"/>
    </row>
    <row r="1748" spans="4:4" x14ac:dyDescent="0.3">
      <c r="D1748" s="83"/>
    </row>
    <row r="1749" spans="4:4" x14ac:dyDescent="0.3">
      <c r="D1749" s="83"/>
    </row>
    <row r="1750" spans="4:4" x14ac:dyDescent="0.3">
      <c r="D1750" s="83"/>
    </row>
    <row r="1751" spans="4:4" x14ac:dyDescent="0.3">
      <c r="D1751" s="83"/>
    </row>
    <row r="1752" spans="4:4" x14ac:dyDescent="0.3">
      <c r="D1752" s="83"/>
    </row>
    <row r="1753" spans="4:4" x14ac:dyDescent="0.3">
      <c r="D1753" s="83"/>
    </row>
    <row r="1754" spans="4:4" x14ac:dyDescent="0.3">
      <c r="D1754" s="83"/>
    </row>
    <row r="1755" spans="4:4" x14ac:dyDescent="0.3">
      <c r="D1755" s="83"/>
    </row>
    <row r="1756" spans="4:4" x14ac:dyDescent="0.3">
      <c r="D1756" s="83"/>
    </row>
    <row r="1757" spans="4:4" x14ac:dyDescent="0.3">
      <c r="D1757" s="83"/>
    </row>
    <row r="1758" spans="4:4" x14ac:dyDescent="0.3">
      <c r="D1758" s="83"/>
    </row>
    <row r="1759" spans="4:4" x14ac:dyDescent="0.3">
      <c r="D1759" s="83"/>
    </row>
    <row r="1760" spans="4:4" x14ac:dyDescent="0.3">
      <c r="D1760" s="83"/>
    </row>
    <row r="1761" spans="4:4" x14ac:dyDescent="0.3">
      <c r="D1761" s="83"/>
    </row>
    <row r="1762" spans="4:4" x14ac:dyDescent="0.3">
      <c r="D1762" s="83"/>
    </row>
    <row r="1763" spans="4:4" x14ac:dyDescent="0.3">
      <c r="D1763" s="83"/>
    </row>
    <row r="1764" spans="4:4" x14ac:dyDescent="0.3">
      <c r="D1764" s="83"/>
    </row>
    <row r="1765" spans="4:4" x14ac:dyDescent="0.3">
      <c r="D1765" s="83"/>
    </row>
    <row r="1766" spans="4:4" x14ac:dyDescent="0.3">
      <c r="D1766" s="83"/>
    </row>
    <row r="1767" spans="4:4" x14ac:dyDescent="0.3">
      <c r="D1767" s="83"/>
    </row>
    <row r="1768" spans="4:4" x14ac:dyDescent="0.3">
      <c r="D1768" s="83"/>
    </row>
    <row r="1769" spans="4:4" x14ac:dyDescent="0.3">
      <c r="D1769" s="83"/>
    </row>
    <row r="1770" spans="4:4" x14ac:dyDescent="0.3">
      <c r="D1770" s="83"/>
    </row>
    <row r="1771" spans="4:4" x14ac:dyDescent="0.3">
      <c r="D1771" s="83"/>
    </row>
    <row r="1772" spans="4:4" x14ac:dyDescent="0.3">
      <c r="D1772" s="83"/>
    </row>
    <row r="1773" spans="4:4" x14ac:dyDescent="0.3">
      <c r="D1773" s="83"/>
    </row>
    <row r="1774" spans="4:4" x14ac:dyDescent="0.3">
      <c r="D1774" s="83"/>
    </row>
    <row r="1775" spans="4:4" x14ac:dyDescent="0.3">
      <c r="D1775" s="83"/>
    </row>
    <row r="1776" spans="4:4" x14ac:dyDescent="0.3">
      <c r="D1776" s="83"/>
    </row>
    <row r="1777" spans="4:4" x14ac:dyDescent="0.3">
      <c r="D1777" s="83"/>
    </row>
    <row r="1778" spans="4:4" x14ac:dyDescent="0.3">
      <c r="D1778" s="83"/>
    </row>
    <row r="1779" spans="4:4" x14ac:dyDescent="0.3">
      <c r="D1779" s="83"/>
    </row>
    <row r="1780" spans="4:4" x14ac:dyDescent="0.3">
      <c r="D1780" s="83"/>
    </row>
    <row r="1781" spans="4:4" x14ac:dyDescent="0.3">
      <c r="D1781" s="83"/>
    </row>
    <row r="1782" spans="4:4" x14ac:dyDescent="0.3">
      <c r="D1782" s="83"/>
    </row>
    <row r="1783" spans="4:4" x14ac:dyDescent="0.3">
      <c r="D1783" s="83"/>
    </row>
    <row r="1784" spans="4:4" x14ac:dyDescent="0.3">
      <c r="D1784" s="83"/>
    </row>
    <row r="1785" spans="4:4" x14ac:dyDescent="0.3">
      <c r="D1785" s="83"/>
    </row>
    <row r="1786" spans="4:4" x14ac:dyDescent="0.3">
      <c r="D1786" s="83"/>
    </row>
    <row r="1787" spans="4:4" x14ac:dyDescent="0.3">
      <c r="D1787" s="83"/>
    </row>
    <row r="1788" spans="4:4" x14ac:dyDescent="0.3">
      <c r="D1788" s="83"/>
    </row>
    <row r="1789" spans="4:4" x14ac:dyDescent="0.3">
      <c r="D1789" s="83"/>
    </row>
    <row r="1790" spans="4:4" x14ac:dyDescent="0.3">
      <c r="D1790" s="83"/>
    </row>
    <row r="1791" spans="4:4" x14ac:dyDescent="0.3">
      <c r="D1791" s="83"/>
    </row>
    <row r="1792" spans="4:4" x14ac:dyDescent="0.3">
      <c r="D1792" s="83"/>
    </row>
    <row r="1793" spans="4:4" x14ac:dyDescent="0.3">
      <c r="D1793" s="83"/>
    </row>
    <row r="1794" spans="4:4" x14ac:dyDescent="0.3">
      <c r="D1794" s="83"/>
    </row>
    <row r="1795" spans="4:4" x14ac:dyDescent="0.3">
      <c r="D1795" s="83"/>
    </row>
    <row r="1796" spans="4:4" x14ac:dyDescent="0.3">
      <c r="D1796" s="83"/>
    </row>
    <row r="1797" spans="4:4" x14ac:dyDescent="0.3">
      <c r="D1797" s="83"/>
    </row>
    <row r="1798" spans="4:4" x14ac:dyDescent="0.3">
      <c r="D1798" s="83"/>
    </row>
    <row r="1799" spans="4:4" x14ac:dyDescent="0.3">
      <c r="D1799" s="83"/>
    </row>
    <row r="1800" spans="4:4" x14ac:dyDescent="0.3">
      <c r="D1800" s="83"/>
    </row>
    <row r="1801" spans="4:4" x14ac:dyDescent="0.3">
      <c r="D1801" s="83"/>
    </row>
    <row r="1802" spans="4:4" x14ac:dyDescent="0.3">
      <c r="D1802" s="83"/>
    </row>
    <row r="1803" spans="4:4" x14ac:dyDescent="0.3">
      <c r="D1803" s="83"/>
    </row>
    <row r="1804" spans="4:4" x14ac:dyDescent="0.3">
      <c r="D1804" s="83"/>
    </row>
    <row r="1805" spans="4:4" x14ac:dyDescent="0.3">
      <c r="D1805" s="83"/>
    </row>
    <row r="1806" spans="4:4" x14ac:dyDescent="0.3">
      <c r="D1806" s="83"/>
    </row>
    <row r="1807" spans="4:4" x14ac:dyDescent="0.3">
      <c r="D1807" s="83"/>
    </row>
    <row r="1808" spans="4:4" x14ac:dyDescent="0.3">
      <c r="D1808" s="83"/>
    </row>
    <row r="1809" spans="4:4" x14ac:dyDescent="0.3">
      <c r="D1809" s="83"/>
    </row>
    <row r="1810" spans="4:4" x14ac:dyDescent="0.3">
      <c r="D1810" s="83"/>
    </row>
    <row r="1811" spans="4:4" x14ac:dyDescent="0.3">
      <c r="D1811" s="83"/>
    </row>
    <row r="1812" spans="4:4" x14ac:dyDescent="0.3">
      <c r="D1812" s="83"/>
    </row>
    <row r="1813" spans="4:4" x14ac:dyDescent="0.3">
      <c r="D1813" s="83"/>
    </row>
    <row r="1814" spans="4:4" x14ac:dyDescent="0.3">
      <c r="D1814" s="83"/>
    </row>
    <row r="1815" spans="4:4" x14ac:dyDescent="0.3">
      <c r="D1815" s="83"/>
    </row>
    <row r="1816" spans="4:4" x14ac:dyDescent="0.3">
      <c r="D1816" s="83"/>
    </row>
    <row r="1817" spans="4:4" x14ac:dyDescent="0.3">
      <c r="D1817" s="83"/>
    </row>
    <row r="1818" spans="4:4" x14ac:dyDescent="0.3">
      <c r="D1818" s="83"/>
    </row>
    <row r="1819" spans="4:4" x14ac:dyDescent="0.3">
      <c r="D1819" s="83"/>
    </row>
    <row r="1820" spans="4:4" x14ac:dyDescent="0.3">
      <c r="D1820" s="83"/>
    </row>
    <row r="1821" spans="4:4" x14ac:dyDescent="0.3">
      <c r="D1821" s="83"/>
    </row>
    <row r="1822" spans="4:4" x14ac:dyDescent="0.3">
      <c r="D1822" s="83"/>
    </row>
    <row r="1823" spans="4:4" x14ac:dyDescent="0.3">
      <c r="D1823" s="83"/>
    </row>
    <row r="1824" spans="4:4" x14ac:dyDescent="0.3">
      <c r="D1824" s="83"/>
    </row>
    <row r="1825" spans="4:4" x14ac:dyDescent="0.3">
      <c r="D1825" s="83"/>
    </row>
    <row r="1826" spans="4:4" x14ac:dyDescent="0.3">
      <c r="D1826" s="83"/>
    </row>
    <row r="1827" spans="4:4" x14ac:dyDescent="0.3">
      <c r="D1827" s="83"/>
    </row>
    <row r="1828" spans="4:4" x14ac:dyDescent="0.3">
      <c r="D1828" s="83"/>
    </row>
    <row r="1829" spans="4:4" x14ac:dyDescent="0.3">
      <c r="D1829" s="83"/>
    </row>
    <row r="1830" spans="4:4" x14ac:dyDescent="0.3">
      <c r="D1830" s="83"/>
    </row>
    <row r="1831" spans="4:4" x14ac:dyDescent="0.3">
      <c r="D1831" s="83"/>
    </row>
    <row r="1832" spans="4:4" x14ac:dyDescent="0.3">
      <c r="D1832" s="83"/>
    </row>
    <row r="1833" spans="4:4" x14ac:dyDescent="0.3">
      <c r="D1833" s="83"/>
    </row>
    <row r="1834" spans="4:4" x14ac:dyDescent="0.3">
      <c r="D1834" s="83"/>
    </row>
    <row r="1835" spans="4:4" x14ac:dyDescent="0.3">
      <c r="D1835" s="83"/>
    </row>
    <row r="1836" spans="4:4" x14ac:dyDescent="0.3">
      <c r="D1836" s="83"/>
    </row>
    <row r="1837" spans="4:4" x14ac:dyDescent="0.3">
      <c r="D1837" s="83"/>
    </row>
    <row r="1838" spans="4:4" x14ac:dyDescent="0.3">
      <c r="D1838" s="83"/>
    </row>
    <row r="1839" spans="4:4" x14ac:dyDescent="0.3">
      <c r="D1839" s="83"/>
    </row>
    <row r="1840" spans="4:4" x14ac:dyDescent="0.3">
      <c r="D1840" s="83"/>
    </row>
    <row r="1841" spans="4:4" x14ac:dyDescent="0.3">
      <c r="D1841" s="83"/>
    </row>
    <row r="1842" spans="4:4" x14ac:dyDescent="0.3">
      <c r="D1842" s="83"/>
    </row>
    <row r="1843" spans="4:4" x14ac:dyDescent="0.3">
      <c r="D1843" s="83"/>
    </row>
    <row r="1844" spans="4:4" x14ac:dyDescent="0.3">
      <c r="D1844" s="83"/>
    </row>
    <row r="1845" spans="4:4" x14ac:dyDescent="0.3">
      <c r="D1845" s="83"/>
    </row>
    <row r="1846" spans="4:4" x14ac:dyDescent="0.3">
      <c r="D1846" s="83"/>
    </row>
    <row r="1847" spans="4:4" x14ac:dyDescent="0.3">
      <c r="D1847" s="83"/>
    </row>
    <row r="1848" spans="4:4" x14ac:dyDescent="0.3">
      <c r="D1848" s="83"/>
    </row>
    <row r="1849" spans="4:4" x14ac:dyDescent="0.3">
      <c r="D1849" s="83"/>
    </row>
    <row r="1850" spans="4:4" x14ac:dyDescent="0.3">
      <c r="D1850" s="83"/>
    </row>
    <row r="1851" spans="4:4" x14ac:dyDescent="0.3">
      <c r="D1851" s="83"/>
    </row>
    <row r="1852" spans="4:4" x14ac:dyDescent="0.3">
      <c r="D1852" s="83"/>
    </row>
    <row r="1853" spans="4:4" x14ac:dyDescent="0.3">
      <c r="D1853" s="83"/>
    </row>
    <row r="1854" spans="4:4" x14ac:dyDescent="0.3">
      <c r="D1854" s="83"/>
    </row>
    <row r="1855" spans="4:4" x14ac:dyDescent="0.3">
      <c r="D1855" s="83"/>
    </row>
    <row r="1856" spans="4:4" x14ac:dyDescent="0.3">
      <c r="D1856" s="83"/>
    </row>
    <row r="1857" spans="4:4" x14ac:dyDescent="0.3">
      <c r="D1857" s="83"/>
    </row>
    <row r="1858" spans="4:4" x14ac:dyDescent="0.3">
      <c r="D1858" s="83"/>
    </row>
    <row r="1859" spans="4:4" x14ac:dyDescent="0.3">
      <c r="D1859" s="83"/>
    </row>
    <row r="1860" spans="4:4" x14ac:dyDescent="0.3">
      <c r="D1860" s="83"/>
    </row>
    <row r="1861" spans="4:4" x14ac:dyDescent="0.3">
      <c r="D1861" s="83"/>
    </row>
    <row r="1862" spans="4:4" x14ac:dyDescent="0.3">
      <c r="D1862" s="83"/>
    </row>
    <row r="1863" spans="4:4" x14ac:dyDescent="0.3">
      <c r="D1863" s="83"/>
    </row>
    <row r="1864" spans="4:4" x14ac:dyDescent="0.3">
      <c r="D1864" s="83"/>
    </row>
    <row r="1865" spans="4:4" x14ac:dyDescent="0.3">
      <c r="D1865" s="83"/>
    </row>
    <row r="1866" spans="4:4" x14ac:dyDescent="0.3">
      <c r="D1866" s="83"/>
    </row>
    <row r="1867" spans="4:4" x14ac:dyDescent="0.3">
      <c r="D1867" s="83"/>
    </row>
    <row r="1868" spans="4:4" x14ac:dyDescent="0.3">
      <c r="D1868" s="83"/>
    </row>
    <row r="1869" spans="4:4" x14ac:dyDescent="0.3">
      <c r="D1869" s="83"/>
    </row>
    <row r="1870" spans="4:4" x14ac:dyDescent="0.3">
      <c r="D1870" s="83"/>
    </row>
    <row r="1871" spans="4:4" x14ac:dyDescent="0.3">
      <c r="D1871" s="83"/>
    </row>
    <row r="1872" spans="4:4" x14ac:dyDescent="0.3">
      <c r="D1872" s="83"/>
    </row>
    <row r="1873" spans="4:4" x14ac:dyDescent="0.3">
      <c r="D1873" s="83"/>
    </row>
    <row r="1874" spans="4:4" x14ac:dyDescent="0.3">
      <c r="D1874" s="83"/>
    </row>
    <row r="1875" spans="4:4" x14ac:dyDescent="0.3">
      <c r="D1875" s="83"/>
    </row>
    <row r="1876" spans="4:4" x14ac:dyDescent="0.3">
      <c r="D1876" s="83"/>
    </row>
    <row r="1877" spans="4:4" x14ac:dyDescent="0.3">
      <c r="D1877" s="83"/>
    </row>
    <row r="1878" spans="4:4" x14ac:dyDescent="0.3">
      <c r="D1878" s="83"/>
    </row>
    <row r="1879" spans="4:4" x14ac:dyDescent="0.3">
      <c r="D1879" s="83"/>
    </row>
    <row r="1880" spans="4:4" x14ac:dyDescent="0.3">
      <c r="D1880" s="83"/>
    </row>
    <row r="1881" spans="4:4" x14ac:dyDescent="0.3">
      <c r="D1881" s="83"/>
    </row>
    <row r="1882" spans="4:4" x14ac:dyDescent="0.3">
      <c r="D1882" s="83"/>
    </row>
    <row r="1883" spans="4:4" x14ac:dyDescent="0.3">
      <c r="D1883" s="83"/>
    </row>
    <row r="1884" spans="4:4" x14ac:dyDescent="0.3">
      <c r="D1884" s="83"/>
    </row>
    <row r="1885" spans="4:4" x14ac:dyDescent="0.3">
      <c r="D1885" s="83"/>
    </row>
    <row r="1886" spans="4:4" x14ac:dyDescent="0.3">
      <c r="D1886" s="83"/>
    </row>
    <row r="1887" spans="4:4" x14ac:dyDescent="0.3">
      <c r="D1887" s="83"/>
    </row>
    <row r="1888" spans="4:4" x14ac:dyDescent="0.3">
      <c r="D1888" s="83"/>
    </row>
    <row r="1889" spans="4:4" x14ac:dyDescent="0.3">
      <c r="D1889" s="83"/>
    </row>
    <row r="1890" spans="4:4" x14ac:dyDescent="0.3">
      <c r="D1890" s="83"/>
    </row>
    <row r="1891" spans="4:4" x14ac:dyDescent="0.3">
      <c r="D1891" s="83"/>
    </row>
    <row r="1892" spans="4:4" x14ac:dyDescent="0.3">
      <c r="D1892" s="83"/>
    </row>
    <row r="1893" spans="4:4" x14ac:dyDescent="0.3">
      <c r="D1893" s="83"/>
    </row>
    <row r="1894" spans="4:4" x14ac:dyDescent="0.3">
      <c r="D1894" s="83"/>
    </row>
    <row r="1895" spans="4:4" x14ac:dyDescent="0.3">
      <c r="D1895" s="83"/>
    </row>
    <row r="1896" spans="4:4" x14ac:dyDescent="0.3">
      <c r="D1896" s="83"/>
    </row>
    <row r="1897" spans="4:4" x14ac:dyDescent="0.3">
      <c r="D1897" s="83"/>
    </row>
    <row r="1898" spans="4:4" x14ac:dyDescent="0.3">
      <c r="D1898" s="83"/>
    </row>
    <row r="1899" spans="4:4" x14ac:dyDescent="0.3">
      <c r="D1899" s="83"/>
    </row>
    <row r="1900" spans="4:4" x14ac:dyDescent="0.3">
      <c r="D1900" s="83"/>
    </row>
    <row r="1901" spans="4:4" x14ac:dyDescent="0.3">
      <c r="D1901" s="83"/>
    </row>
    <row r="1902" spans="4:4" x14ac:dyDescent="0.3">
      <c r="D1902" s="83"/>
    </row>
    <row r="1903" spans="4:4" x14ac:dyDescent="0.3">
      <c r="D1903" s="83"/>
    </row>
    <row r="1904" spans="4:4" x14ac:dyDescent="0.3">
      <c r="D1904" s="83"/>
    </row>
    <row r="1905" spans="4:4" x14ac:dyDescent="0.3">
      <c r="D1905" s="83"/>
    </row>
    <row r="1906" spans="4:4" x14ac:dyDescent="0.3">
      <c r="D1906" s="83"/>
    </row>
    <row r="1907" spans="4:4" x14ac:dyDescent="0.3">
      <c r="D1907" s="83"/>
    </row>
    <row r="1908" spans="4:4" x14ac:dyDescent="0.3">
      <c r="D1908" s="83"/>
    </row>
    <row r="1909" spans="4:4" x14ac:dyDescent="0.3">
      <c r="D1909" s="83"/>
    </row>
    <row r="1910" spans="4:4" x14ac:dyDescent="0.3">
      <c r="D1910" s="83"/>
    </row>
    <row r="1911" spans="4:4" x14ac:dyDescent="0.3">
      <c r="D1911" s="83"/>
    </row>
    <row r="1912" spans="4:4" x14ac:dyDescent="0.3">
      <c r="D1912" s="83"/>
    </row>
    <row r="1913" spans="4:4" x14ac:dyDescent="0.3">
      <c r="D1913" s="83"/>
    </row>
    <row r="1914" spans="4:4" x14ac:dyDescent="0.3">
      <c r="D1914" s="83"/>
    </row>
    <row r="1915" spans="4:4" x14ac:dyDescent="0.3">
      <c r="D1915" s="83"/>
    </row>
    <row r="1916" spans="4:4" x14ac:dyDescent="0.3">
      <c r="D1916" s="83"/>
    </row>
    <row r="1917" spans="4:4" x14ac:dyDescent="0.3">
      <c r="D1917" s="83"/>
    </row>
    <row r="1918" spans="4:4" x14ac:dyDescent="0.3">
      <c r="D1918" s="83"/>
    </row>
    <row r="1919" spans="4:4" x14ac:dyDescent="0.3">
      <c r="D1919" s="83"/>
    </row>
    <row r="1920" spans="4:4" x14ac:dyDescent="0.3">
      <c r="D1920" s="83"/>
    </row>
    <row r="1921" spans="4:4" x14ac:dyDescent="0.3">
      <c r="D1921" s="83"/>
    </row>
    <row r="1922" spans="4:4" x14ac:dyDescent="0.3">
      <c r="D1922" s="83"/>
    </row>
    <row r="1923" spans="4:4" x14ac:dyDescent="0.3">
      <c r="D1923" s="83"/>
    </row>
    <row r="1924" spans="4:4" x14ac:dyDescent="0.3">
      <c r="D1924" s="83"/>
    </row>
    <row r="1925" spans="4:4" x14ac:dyDescent="0.3">
      <c r="D1925" s="83"/>
    </row>
    <row r="1926" spans="4:4" x14ac:dyDescent="0.3">
      <c r="D1926" s="83"/>
    </row>
    <row r="1927" spans="4:4" x14ac:dyDescent="0.3">
      <c r="D1927" s="83"/>
    </row>
    <row r="1928" spans="4:4" x14ac:dyDescent="0.3">
      <c r="D1928" s="83"/>
    </row>
    <row r="1929" spans="4:4" x14ac:dyDescent="0.3">
      <c r="D1929" s="83"/>
    </row>
    <row r="1930" spans="4:4" x14ac:dyDescent="0.3">
      <c r="D1930" s="83"/>
    </row>
    <row r="1931" spans="4:4" x14ac:dyDescent="0.3">
      <c r="D1931" s="83"/>
    </row>
    <row r="1932" spans="4:4" x14ac:dyDescent="0.3">
      <c r="D1932" s="83"/>
    </row>
    <row r="1933" spans="4:4" x14ac:dyDescent="0.3">
      <c r="D1933" s="83"/>
    </row>
    <row r="1934" spans="4:4" x14ac:dyDescent="0.3">
      <c r="D1934" s="83"/>
    </row>
    <row r="1935" spans="4:4" x14ac:dyDescent="0.3">
      <c r="D1935" s="83"/>
    </row>
    <row r="1936" spans="4:4" x14ac:dyDescent="0.3">
      <c r="D1936" s="83"/>
    </row>
    <row r="1937" spans="4:4" x14ac:dyDescent="0.3">
      <c r="D1937" s="83"/>
    </row>
    <row r="1938" spans="4:4" x14ac:dyDescent="0.3">
      <c r="D1938" s="83"/>
    </row>
    <row r="1939" spans="4:4" x14ac:dyDescent="0.3">
      <c r="D1939" s="83"/>
    </row>
    <row r="1940" spans="4:4" x14ac:dyDescent="0.3">
      <c r="D1940" s="83"/>
    </row>
    <row r="1941" spans="4:4" x14ac:dyDescent="0.3">
      <c r="D1941" s="83"/>
    </row>
    <row r="1942" spans="4:4" x14ac:dyDescent="0.3">
      <c r="D1942" s="83"/>
    </row>
    <row r="1943" spans="4:4" x14ac:dyDescent="0.3">
      <c r="D1943" s="83"/>
    </row>
    <row r="1944" spans="4:4" x14ac:dyDescent="0.3">
      <c r="D1944" s="83"/>
    </row>
    <row r="1945" spans="4:4" x14ac:dyDescent="0.3">
      <c r="D1945" s="83"/>
    </row>
    <row r="1946" spans="4:4" x14ac:dyDescent="0.3">
      <c r="D1946" s="83"/>
    </row>
    <row r="1947" spans="4:4" x14ac:dyDescent="0.3">
      <c r="D1947" s="83"/>
    </row>
    <row r="1948" spans="4:4" x14ac:dyDescent="0.3">
      <c r="D1948" s="83"/>
    </row>
    <row r="1949" spans="4:4" x14ac:dyDescent="0.3">
      <c r="D1949" s="83"/>
    </row>
    <row r="1950" spans="4:4" x14ac:dyDescent="0.3">
      <c r="D1950" s="83"/>
    </row>
    <row r="1951" spans="4:4" x14ac:dyDescent="0.3">
      <c r="D1951" s="83"/>
    </row>
    <row r="1952" spans="4:4" x14ac:dyDescent="0.3">
      <c r="D1952" s="83"/>
    </row>
    <row r="1953" spans="4:4" x14ac:dyDescent="0.3">
      <c r="D1953" s="83"/>
    </row>
    <row r="1954" spans="4:4" x14ac:dyDescent="0.3">
      <c r="D1954" s="83"/>
    </row>
    <row r="1955" spans="4:4" x14ac:dyDescent="0.3">
      <c r="D1955" s="83"/>
    </row>
    <row r="1956" spans="4:4" x14ac:dyDescent="0.3">
      <c r="D1956" s="83"/>
    </row>
    <row r="1957" spans="4:4" x14ac:dyDescent="0.3">
      <c r="D1957" s="83"/>
    </row>
    <row r="1958" spans="4:4" x14ac:dyDescent="0.3">
      <c r="D1958" s="83"/>
    </row>
    <row r="1959" spans="4:4" x14ac:dyDescent="0.3">
      <c r="D1959" s="83"/>
    </row>
    <row r="1960" spans="4:4" x14ac:dyDescent="0.3">
      <c r="D1960" s="83"/>
    </row>
    <row r="1961" spans="4:4" x14ac:dyDescent="0.3">
      <c r="D1961" s="83"/>
    </row>
    <row r="1962" spans="4:4" x14ac:dyDescent="0.3">
      <c r="D1962" s="83"/>
    </row>
    <row r="1963" spans="4:4" x14ac:dyDescent="0.3">
      <c r="D1963" s="83"/>
    </row>
    <row r="1964" spans="4:4" x14ac:dyDescent="0.3">
      <c r="D1964" s="83"/>
    </row>
    <row r="1965" spans="4:4" x14ac:dyDescent="0.3">
      <c r="D1965" s="83"/>
    </row>
    <row r="1966" spans="4:4" x14ac:dyDescent="0.3">
      <c r="D1966" s="83"/>
    </row>
    <row r="1967" spans="4:4" x14ac:dyDescent="0.3">
      <c r="D1967" s="83"/>
    </row>
    <row r="1968" spans="4:4" x14ac:dyDescent="0.3">
      <c r="D1968" s="83"/>
    </row>
    <row r="1969" spans="4:4" x14ac:dyDescent="0.3">
      <c r="D1969" s="83"/>
    </row>
    <row r="1970" spans="4:4" x14ac:dyDescent="0.3">
      <c r="D1970" s="83"/>
    </row>
    <row r="1971" spans="4:4" x14ac:dyDescent="0.3">
      <c r="D1971" s="83"/>
    </row>
    <row r="1972" spans="4:4" x14ac:dyDescent="0.3">
      <c r="D1972" s="83"/>
    </row>
    <row r="1973" spans="4:4" x14ac:dyDescent="0.3">
      <c r="D1973" s="83"/>
    </row>
    <row r="1974" spans="4:4" x14ac:dyDescent="0.3">
      <c r="D1974" s="83"/>
    </row>
    <row r="1975" spans="4:4" x14ac:dyDescent="0.3">
      <c r="D1975" s="83"/>
    </row>
    <row r="1976" spans="4:4" x14ac:dyDescent="0.3">
      <c r="D1976" s="83"/>
    </row>
    <row r="1977" spans="4:4" x14ac:dyDescent="0.3">
      <c r="D1977" s="83"/>
    </row>
    <row r="1978" spans="4:4" x14ac:dyDescent="0.3">
      <c r="D1978" s="83"/>
    </row>
    <row r="1979" spans="4:4" x14ac:dyDescent="0.3">
      <c r="D1979" s="83"/>
    </row>
    <row r="1980" spans="4:4" x14ac:dyDescent="0.3">
      <c r="D1980" s="83"/>
    </row>
    <row r="1981" spans="4:4" x14ac:dyDescent="0.3">
      <c r="D1981" s="83"/>
    </row>
    <row r="1982" spans="4:4" x14ac:dyDescent="0.3">
      <c r="D1982" s="83"/>
    </row>
    <row r="1983" spans="4:4" x14ac:dyDescent="0.3">
      <c r="D1983" s="83"/>
    </row>
    <row r="1984" spans="4:4" x14ac:dyDescent="0.3">
      <c r="D1984" s="83"/>
    </row>
    <row r="1985" spans="4:4" x14ac:dyDescent="0.3">
      <c r="D1985" s="83"/>
    </row>
    <row r="1986" spans="4:4" x14ac:dyDescent="0.3">
      <c r="D1986" s="83"/>
    </row>
    <row r="1987" spans="4:4" x14ac:dyDescent="0.3">
      <c r="D1987" s="83"/>
    </row>
    <row r="1988" spans="4:4" x14ac:dyDescent="0.3">
      <c r="D1988" s="83"/>
    </row>
    <row r="1989" spans="4:4" x14ac:dyDescent="0.3">
      <c r="D1989" s="83"/>
    </row>
    <row r="1990" spans="4:4" x14ac:dyDescent="0.3">
      <c r="D1990" s="83"/>
    </row>
    <row r="1991" spans="4:4" x14ac:dyDescent="0.3">
      <c r="D1991" s="83"/>
    </row>
    <row r="1992" spans="4:4" x14ac:dyDescent="0.3">
      <c r="D1992" s="83"/>
    </row>
    <row r="1993" spans="4:4" x14ac:dyDescent="0.3">
      <c r="D1993" s="83"/>
    </row>
    <row r="1994" spans="4:4" x14ac:dyDescent="0.3">
      <c r="D1994" s="83"/>
    </row>
    <row r="1995" spans="4:4" x14ac:dyDescent="0.3">
      <c r="D1995" s="83"/>
    </row>
    <row r="1996" spans="4:4" x14ac:dyDescent="0.3">
      <c r="D1996" s="83"/>
    </row>
    <row r="1997" spans="4:4" x14ac:dyDescent="0.3">
      <c r="D1997" s="83"/>
    </row>
    <row r="1998" spans="4:4" x14ac:dyDescent="0.3">
      <c r="D1998" s="83"/>
    </row>
    <row r="1999" spans="4:4" x14ac:dyDescent="0.3">
      <c r="D1999" s="83"/>
    </row>
    <row r="2000" spans="4:4" x14ac:dyDescent="0.3">
      <c r="D2000" s="83"/>
    </row>
    <row r="2001" spans="4:4" x14ac:dyDescent="0.3">
      <c r="D2001" s="83"/>
    </row>
    <row r="2002" spans="4:4" x14ac:dyDescent="0.3">
      <c r="D2002" s="83"/>
    </row>
    <row r="2003" spans="4:4" x14ac:dyDescent="0.3">
      <c r="D2003" s="83"/>
    </row>
    <row r="2004" spans="4:4" x14ac:dyDescent="0.3">
      <c r="D2004" s="83"/>
    </row>
    <row r="2005" spans="4:4" x14ac:dyDescent="0.3">
      <c r="D2005" s="83"/>
    </row>
    <row r="2006" spans="4:4" x14ac:dyDescent="0.3">
      <c r="D2006" s="83"/>
    </row>
    <row r="2007" spans="4:4" x14ac:dyDescent="0.3">
      <c r="D2007" s="83"/>
    </row>
    <row r="2008" spans="4:4" x14ac:dyDescent="0.3">
      <c r="D2008" s="83"/>
    </row>
    <row r="2009" spans="4:4" x14ac:dyDescent="0.3">
      <c r="D2009" s="83"/>
    </row>
    <row r="2010" spans="4:4" x14ac:dyDescent="0.3">
      <c r="D2010" s="83"/>
    </row>
    <row r="2011" spans="4:4" x14ac:dyDescent="0.3">
      <c r="D2011" s="83"/>
    </row>
    <row r="2012" spans="4:4" x14ac:dyDescent="0.3">
      <c r="D2012" s="83"/>
    </row>
    <row r="2013" spans="4:4" x14ac:dyDescent="0.3">
      <c r="D2013" s="83"/>
    </row>
    <row r="2014" spans="4:4" x14ac:dyDescent="0.3">
      <c r="D2014" s="83"/>
    </row>
    <row r="2015" spans="4:4" x14ac:dyDescent="0.3">
      <c r="D2015" s="83"/>
    </row>
    <row r="2016" spans="4:4" x14ac:dyDescent="0.3">
      <c r="D2016" s="83"/>
    </row>
    <row r="2017" spans="4:4" x14ac:dyDescent="0.3">
      <c r="D2017" s="83"/>
    </row>
    <row r="2018" spans="4:4" x14ac:dyDescent="0.3">
      <c r="D2018" s="83"/>
    </row>
    <row r="2019" spans="4:4" x14ac:dyDescent="0.3">
      <c r="D2019" s="83"/>
    </row>
    <row r="2020" spans="4:4" x14ac:dyDescent="0.3">
      <c r="D2020" s="83"/>
    </row>
    <row r="2021" spans="4:4" x14ac:dyDescent="0.3">
      <c r="D2021" s="83"/>
    </row>
    <row r="2022" spans="4:4" x14ac:dyDescent="0.3">
      <c r="D2022" s="83"/>
    </row>
    <row r="2023" spans="4:4" x14ac:dyDescent="0.3">
      <c r="D2023" s="83"/>
    </row>
    <row r="2024" spans="4:4" x14ac:dyDescent="0.3">
      <c r="D2024" s="83"/>
    </row>
    <row r="2025" spans="4:4" x14ac:dyDescent="0.3">
      <c r="D2025" s="83"/>
    </row>
    <row r="2026" spans="4:4" x14ac:dyDescent="0.3">
      <c r="D2026" s="83"/>
    </row>
    <row r="2027" spans="4:4" x14ac:dyDescent="0.3">
      <c r="D2027" s="83"/>
    </row>
    <row r="2028" spans="4:4" x14ac:dyDescent="0.3">
      <c r="D2028" s="83"/>
    </row>
    <row r="2029" spans="4:4" x14ac:dyDescent="0.3">
      <c r="D2029" s="83"/>
    </row>
    <row r="2030" spans="4:4" x14ac:dyDescent="0.3">
      <c r="D2030" s="83"/>
    </row>
    <row r="2031" spans="4:4" x14ac:dyDescent="0.3">
      <c r="D2031" s="83"/>
    </row>
    <row r="2032" spans="4:4" x14ac:dyDescent="0.3">
      <c r="D2032" s="83"/>
    </row>
    <row r="2033" spans="4:4" x14ac:dyDescent="0.3">
      <c r="D2033" s="83"/>
    </row>
    <row r="2034" spans="4:4" x14ac:dyDescent="0.3">
      <c r="D2034" s="83"/>
    </row>
    <row r="2035" spans="4:4" x14ac:dyDescent="0.3">
      <c r="D2035" s="83"/>
    </row>
    <row r="2036" spans="4:4" x14ac:dyDescent="0.3">
      <c r="D2036" s="83"/>
    </row>
    <row r="2037" spans="4:4" x14ac:dyDescent="0.3">
      <c r="D2037" s="83"/>
    </row>
    <row r="2038" spans="4:4" x14ac:dyDescent="0.3">
      <c r="D2038" s="83"/>
    </row>
    <row r="2039" spans="4:4" x14ac:dyDescent="0.3">
      <c r="D2039" s="83"/>
    </row>
    <row r="2040" spans="4:4" x14ac:dyDescent="0.3">
      <c r="D2040" s="83"/>
    </row>
    <row r="2041" spans="4:4" x14ac:dyDescent="0.3">
      <c r="D2041" s="83"/>
    </row>
    <row r="2042" spans="4:4" x14ac:dyDescent="0.3">
      <c r="D2042" s="83"/>
    </row>
    <row r="2043" spans="4:4" x14ac:dyDescent="0.3">
      <c r="D2043" s="83"/>
    </row>
    <row r="2044" spans="4:4" x14ac:dyDescent="0.3">
      <c r="D2044" s="83"/>
    </row>
    <row r="2045" spans="4:4" x14ac:dyDescent="0.3">
      <c r="D2045" s="83"/>
    </row>
    <row r="2046" spans="4:4" x14ac:dyDescent="0.3">
      <c r="D2046" s="83"/>
    </row>
    <row r="2047" spans="4:4" x14ac:dyDescent="0.3">
      <c r="D2047" s="83"/>
    </row>
    <row r="2048" spans="4:4" x14ac:dyDescent="0.3">
      <c r="D2048" s="83"/>
    </row>
    <row r="2049" spans="4:4" x14ac:dyDescent="0.3">
      <c r="D2049" s="83"/>
    </row>
    <row r="2050" spans="4:4" x14ac:dyDescent="0.3">
      <c r="D2050" s="83"/>
    </row>
    <row r="2051" spans="4:4" x14ac:dyDescent="0.3">
      <c r="D2051" s="83"/>
    </row>
    <row r="2052" spans="4:4" x14ac:dyDescent="0.3">
      <c r="D2052" s="83"/>
    </row>
    <row r="2053" spans="4:4" x14ac:dyDescent="0.3">
      <c r="D2053" s="83"/>
    </row>
    <row r="2054" spans="4:4" x14ac:dyDescent="0.3">
      <c r="D2054" s="83"/>
    </row>
    <row r="2055" spans="4:4" x14ac:dyDescent="0.3">
      <c r="D2055" s="83"/>
    </row>
    <row r="2056" spans="4:4" x14ac:dyDescent="0.3">
      <c r="D2056" s="83"/>
    </row>
    <row r="2057" spans="4:4" x14ac:dyDescent="0.3">
      <c r="D2057" s="83"/>
    </row>
    <row r="2058" spans="4:4" x14ac:dyDescent="0.3">
      <c r="D2058" s="83"/>
    </row>
    <row r="2059" spans="4:4" x14ac:dyDescent="0.3">
      <c r="D2059" s="83"/>
    </row>
    <row r="2060" spans="4:4" x14ac:dyDescent="0.3">
      <c r="D2060" s="83"/>
    </row>
    <row r="2061" spans="4:4" x14ac:dyDescent="0.3">
      <c r="D2061" s="83"/>
    </row>
    <row r="2062" spans="4:4" x14ac:dyDescent="0.3">
      <c r="D2062" s="83"/>
    </row>
    <row r="2063" spans="4:4" x14ac:dyDescent="0.3">
      <c r="D2063" s="83"/>
    </row>
    <row r="2064" spans="4:4" x14ac:dyDescent="0.3">
      <c r="D2064" s="83"/>
    </row>
    <row r="2065" spans="4:4" x14ac:dyDescent="0.3">
      <c r="D2065" s="83"/>
    </row>
    <row r="2066" spans="4:4" x14ac:dyDescent="0.3">
      <c r="D2066" s="83"/>
    </row>
    <row r="2067" spans="4:4" x14ac:dyDescent="0.3">
      <c r="D2067" s="83"/>
    </row>
    <row r="2068" spans="4:4" x14ac:dyDescent="0.3">
      <c r="D2068" s="83"/>
    </row>
    <row r="2069" spans="4:4" x14ac:dyDescent="0.3">
      <c r="D2069" s="83"/>
    </row>
    <row r="2070" spans="4:4" x14ac:dyDescent="0.3">
      <c r="D2070" s="83"/>
    </row>
    <row r="2071" spans="4:4" x14ac:dyDescent="0.3">
      <c r="D2071" s="83"/>
    </row>
    <row r="2072" spans="4:4" x14ac:dyDescent="0.3">
      <c r="D2072" s="83"/>
    </row>
    <row r="2073" spans="4:4" x14ac:dyDescent="0.3">
      <c r="D2073" s="83"/>
    </row>
    <row r="2074" spans="4:4" x14ac:dyDescent="0.3">
      <c r="D2074" s="83"/>
    </row>
    <row r="2075" spans="4:4" x14ac:dyDescent="0.3">
      <c r="D2075" s="83"/>
    </row>
    <row r="2076" spans="4:4" x14ac:dyDescent="0.3">
      <c r="D2076" s="83"/>
    </row>
    <row r="2077" spans="4:4" x14ac:dyDescent="0.3">
      <c r="D2077" s="83"/>
    </row>
    <row r="2078" spans="4:4" x14ac:dyDescent="0.3">
      <c r="D2078" s="83"/>
    </row>
    <row r="2079" spans="4:4" x14ac:dyDescent="0.3">
      <c r="D2079" s="83"/>
    </row>
    <row r="2080" spans="4:4" x14ac:dyDescent="0.3">
      <c r="D2080" s="83"/>
    </row>
    <row r="2081" spans="4:4" x14ac:dyDescent="0.3">
      <c r="D2081" s="83"/>
    </row>
    <row r="2082" spans="4:4" x14ac:dyDescent="0.3">
      <c r="D2082" s="83"/>
    </row>
    <row r="2083" spans="4:4" x14ac:dyDescent="0.3">
      <c r="D2083" s="83"/>
    </row>
    <row r="2084" spans="4:4" x14ac:dyDescent="0.3">
      <c r="D2084" s="83"/>
    </row>
    <row r="2085" spans="4:4" x14ac:dyDescent="0.3">
      <c r="D2085" s="83"/>
    </row>
    <row r="2086" spans="4:4" x14ac:dyDescent="0.3">
      <c r="D2086" s="83"/>
    </row>
    <row r="2087" spans="4:4" x14ac:dyDescent="0.3">
      <c r="D2087" s="83"/>
    </row>
    <row r="2088" spans="4:4" x14ac:dyDescent="0.3">
      <c r="D2088" s="83"/>
    </row>
    <row r="2089" spans="4:4" x14ac:dyDescent="0.3">
      <c r="D2089" s="83"/>
    </row>
    <row r="2090" spans="4:4" x14ac:dyDescent="0.3">
      <c r="D2090" s="83"/>
    </row>
    <row r="2091" spans="4:4" x14ac:dyDescent="0.3">
      <c r="D2091" s="83"/>
    </row>
    <row r="2092" spans="4:4" x14ac:dyDescent="0.3">
      <c r="D2092" s="83"/>
    </row>
    <row r="2093" spans="4:4" x14ac:dyDescent="0.3">
      <c r="D2093" s="83"/>
    </row>
    <row r="2094" spans="4:4" x14ac:dyDescent="0.3">
      <c r="D2094" s="83"/>
    </row>
    <row r="2095" spans="4:4" x14ac:dyDescent="0.3">
      <c r="D2095" s="83"/>
    </row>
    <row r="2096" spans="4:4" x14ac:dyDescent="0.3">
      <c r="D2096" s="83"/>
    </row>
    <row r="2097" spans="4:4" x14ac:dyDescent="0.3">
      <c r="D2097" s="83"/>
    </row>
    <row r="2098" spans="4:4" x14ac:dyDescent="0.3">
      <c r="D2098" s="83"/>
    </row>
    <row r="2099" spans="4:4" x14ac:dyDescent="0.3">
      <c r="D2099" s="83"/>
    </row>
    <row r="2100" spans="4:4" x14ac:dyDescent="0.3">
      <c r="D2100" s="83"/>
    </row>
    <row r="2101" spans="4:4" x14ac:dyDescent="0.3">
      <c r="D2101" s="83"/>
    </row>
    <row r="2102" spans="4:4" x14ac:dyDescent="0.3">
      <c r="D2102" s="83"/>
    </row>
    <row r="2103" spans="4:4" x14ac:dyDescent="0.3">
      <c r="D2103" s="83"/>
    </row>
    <row r="2104" spans="4:4" x14ac:dyDescent="0.3">
      <c r="D2104" s="83"/>
    </row>
    <row r="2105" spans="4:4" x14ac:dyDescent="0.3">
      <c r="D2105" s="83"/>
    </row>
    <row r="2106" spans="4:4" x14ac:dyDescent="0.3">
      <c r="D2106" s="83"/>
    </row>
    <row r="2107" spans="4:4" x14ac:dyDescent="0.3">
      <c r="D2107" s="83"/>
    </row>
    <row r="2108" spans="4:4" x14ac:dyDescent="0.3">
      <c r="D2108" s="83"/>
    </row>
    <row r="2109" spans="4:4" x14ac:dyDescent="0.3">
      <c r="D2109" s="83"/>
    </row>
    <row r="2110" spans="4:4" x14ac:dyDescent="0.3">
      <c r="D2110" s="83"/>
    </row>
    <row r="2111" spans="4:4" x14ac:dyDescent="0.3">
      <c r="D2111" s="83"/>
    </row>
    <row r="2112" spans="4:4" x14ac:dyDescent="0.3">
      <c r="D2112" s="83"/>
    </row>
    <row r="2113" spans="4:4" x14ac:dyDescent="0.3">
      <c r="D2113" s="83"/>
    </row>
    <row r="2114" spans="4:4" x14ac:dyDescent="0.3">
      <c r="D2114" s="83"/>
    </row>
    <row r="2115" spans="4:4" x14ac:dyDescent="0.3">
      <c r="D2115" s="83"/>
    </row>
    <row r="2116" spans="4:4" x14ac:dyDescent="0.3">
      <c r="D2116" s="83"/>
    </row>
    <row r="2117" spans="4:4" x14ac:dyDescent="0.3">
      <c r="D2117" s="83"/>
    </row>
    <row r="2118" spans="4:4" x14ac:dyDescent="0.3">
      <c r="D2118" s="83"/>
    </row>
    <row r="2119" spans="4:4" x14ac:dyDescent="0.3">
      <c r="D2119" s="83"/>
    </row>
    <row r="2120" spans="4:4" x14ac:dyDescent="0.3">
      <c r="D2120" s="83"/>
    </row>
    <row r="2121" spans="4:4" x14ac:dyDescent="0.3">
      <c r="D2121" s="83"/>
    </row>
    <row r="2122" spans="4:4" x14ac:dyDescent="0.3">
      <c r="D2122" s="83"/>
    </row>
    <row r="2123" spans="4:4" x14ac:dyDescent="0.3">
      <c r="D2123" s="83"/>
    </row>
    <row r="2124" spans="4:4" x14ac:dyDescent="0.3">
      <c r="D2124" s="83"/>
    </row>
    <row r="2125" spans="4:4" x14ac:dyDescent="0.3">
      <c r="D2125" s="83"/>
    </row>
    <row r="2126" spans="4:4" x14ac:dyDescent="0.3">
      <c r="D2126" s="83"/>
    </row>
    <row r="2127" spans="4:4" x14ac:dyDescent="0.3">
      <c r="D2127" s="83"/>
    </row>
    <row r="2128" spans="4:4" x14ac:dyDescent="0.3">
      <c r="D2128" s="83"/>
    </row>
    <row r="2129" spans="4:4" x14ac:dyDescent="0.3">
      <c r="D2129" s="83"/>
    </row>
    <row r="2130" spans="4:4" x14ac:dyDescent="0.3">
      <c r="D2130" s="83"/>
    </row>
    <row r="2131" spans="4:4" x14ac:dyDescent="0.3">
      <c r="D2131" s="83"/>
    </row>
    <row r="2132" spans="4:4" x14ac:dyDescent="0.3">
      <c r="D2132" s="83"/>
    </row>
    <row r="2133" spans="4:4" x14ac:dyDescent="0.3">
      <c r="D2133" s="83"/>
    </row>
    <row r="2134" spans="4:4" x14ac:dyDescent="0.3">
      <c r="D2134" s="83"/>
    </row>
    <row r="2135" spans="4:4" x14ac:dyDescent="0.3">
      <c r="D2135" s="83"/>
    </row>
    <row r="2136" spans="4:4" x14ac:dyDescent="0.3">
      <c r="D2136" s="83"/>
    </row>
    <row r="2137" spans="4:4" x14ac:dyDescent="0.3">
      <c r="D2137" s="83"/>
    </row>
    <row r="2138" spans="4:4" x14ac:dyDescent="0.3">
      <c r="D2138" s="83"/>
    </row>
    <row r="2139" spans="4:4" x14ac:dyDescent="0.3">
      <c r="D2139" s="83"/>
    </row>
    <row r="2140" spans="4:4" x14ac:dyDescent="0.3">
      <c r="D2140" s="83"/>
    </row>
    <row r="2141" spans="4:4" x14ac:dyDescent="0.3">
      <c r="D2141" s="83"/>
    </row>
    <row r="2142" spans="4:4" x14ac:dyDescent="0.3">
      <c r="D2142" s="83"/>
    </row>
    <row r="2143" spans="4:4" x14ac:dyDescent="0.3">
      <c r="D2143" s="83"/>
    </row>
    <row r="2144" spans="4:4" x14ac:dyDescent="0.3">
      <c r="D2144" s="83"/>
    </row>
    <row r="2145" spans="4:4" x14ac:dyDescent="0.3">
      <c r="D2145" s="83"/>
    </row>
    <row r="2146" spans="4:4" x14ac:dyDescent="0.3">
      <c r="D2146" s="83"/>
    </row>
    <row r="2147" spans="4:4" x14ac:dyDescent="0.3">
      <c r="D2147" s="83"/>
    </row>
    <row r="2148" spans="4:4" x14ac:dyDescent="0.3">
      <c r="D2148" s="83"/>
    </row>
    <row r="2149" spans="4:4" x14ac:dyDescent="0.3">
      <c r="D2149" s="83"/>
    </row>
    <row r="2150" spans="4:4" x14ac:dyDescent="0.3">
      <c r="D2150" s="83"/>
    </row>
    <row r="2151" spans="4:4" x14ac:dyDescent="0.3">
      <c r="D2151" s="83"/>
    </row>
    <row r="2152" spans="4:4" x14ac:dyDescent="0.3">
      <c r="D2152" s="83"/>
    </row>
    <row r="2153" spans="4:4" x14ac:dyDescent="0.3">
      <c r="D2153" s="83"/>
    </row>
    <row r="2154" spans="4:4" x14ac:dyDescent="0.3">
      <c r="D2154" s="83"/>
    </row>
    <row r="2155" spans="4:4" x14ac:dyDescent="0.3">
      <c r="D2155" s="83"/>
    </row>
    <row r="2156" spans="4:4" x14ac:dyDescent="0.3">
      <c r="D2156" s="83"/>
    </row>
    <row r="2157" spans="4:4" x14ac:dyDescent="0.3">
      <c r="D2157" s="83"/>
    </row>
    <row r="2158" spans="4:4" x14ac:dyDescent="0.3">
      <c r="D2158" s="83"/>
    </row>
    <row r="2159" spans="4:4" x14ac:dyDescent="0.3">
      <c r="D2159" s="83"/>
    </row>
    <row r="2160" spans="4:4" x14ac:dyDescent="0.3">
      <c r="D2160" s="83"/>
    </row>
    <row r="2161" spans="4:4" x14ac:dyDescent="0.3">
      <c r="D2161" s="83"/>
    </row>
    <row r="2162" spans="4:4" x14ac:dyDescent="0.3">
      <c r="D2162" s="83"/>
    </row>
    <row r="2163" spans="4:4" x14ac:dyDescent="0.3">
      <c r="D2163" s="83"/>
    </row>
    <row r="2164" spans="4:4" x14ac:dyDescent="0.3">
      <c r="D2164" s="83"/>
    </row>
    <row r="2165" spans="4:4" x14ac:dyDescent="0.3">
      <c r="D2165" s="83"/>
    </row>
    <row r="2166" spans="4:4" x14ac:dyDescent="0.3">
      <c r="D2166" s="83"/>
    </row>
    <row r="2167" spans="4:4" x14ac:dyDescent="0.3">
      <c r="D2167" s="83"/>
    </row>
    <row r="2168" spans="4:4" x14ac:dyDescent="0.3">
      <c r="D2168" s="83"/>
    </row>
    <row r="2169" spans="4:4" x14ac:dyDescent="0.3">
      <c r="D2169" s="83"/>
    </row>
    <row r="2170" spans="4:4" x14ac:dyDescent="0.3">
      <c r="D2170" s="83"/>
    </row>
    <row r="2171" spans="4:4" x14ac:dyDescent="0.3">
      <c r="D2171" s="83"/>
    </row>
    <row r="2172" spans="4:4" x14ac:dyDescent="0.3">
      <c r="D2172" s="83"/>
    </row>
    <row r="2173" spans="4:4" x14ac:dyDescent="0.3">
      <c r="D2173" s="83"/>
    </row>
    <row r="2174" spans="4:4" x14ac:dyDescent="0.3">
      <c r="D2174" s="83"/>
    </row>
    <row r="2175" spans="4:4" x14ac:dyDescent="0.3">
      <c r="D2175" s="83"/>
    </row>
    <row r="2176" spans="4:4" x14ac:dyDescent="0.3">
      <c r="D2176" s="83"/>
    </row>
    <row r="2177" spans="4:4" x14ac:dyDescent="0.3">
      <c r="D2177" s="83"/>
    </row>
    <row r="2178" spans="4:4" x14ac:dyDescent="0.3">
      <c r="D2178" s="83"/>
    </row>
    <row r="2179" spans="4:4" x14ac:dyDescent="0.3">
      <c r="D2179" s="83"/>
    </row>
    <row r="2180" spans="4:4" x14ac:dyDescent="0.3">
      <c r="D2180" s="83"/>
    </row>
    <row r="2181" spans="4:4" x14ac:dyDescent="0.3">
      <c r="D2181" s="83"/>
    </row>
    <row r="2182" spans="4:4" x14ac:dyDescent="0.3">
      <c r="D2182" s="83"/>
    </row>
    <row r="2183" spans="4:4" x14ac:dyDescent="0.3">
      <c r="D2183" s="83"/>
    </row>
    <row r="2184" spans="4:4" x14ac:dyDescent="0.3">
      <c r="D2184" s="83"/>
    </row>
    <row r="2185" spans="4:4" x14ac:dyDescent="0.3">
      <c r="D2185" s="83"/>
    </row>
    <row r="2186" spans="4:4" x14ac:dyDescent="0.3">
      <c r="D2186" s="83"/>
    </row>
    <row r="2187" spans="4:4" x14ac:dyDescent="0.3">
      <c r="D2187" s="83"/>
    </row>
    <row r="2188" spans="4:4" x14ac:dyDescent="0.3">
      <c r="D2188" s="83"/>
    </row>
    <row r="2189" spans="4:4" x14ac:dyDescent="0.3">
      <c r="D2189" s="83"/>
    </row>
    <row r="2190" spans="4:4" x14ac:dyDescent="0.3">
      <c r="D2190" s="83"/>
    </row>
    <row r="2191" spans="4:4" x14ac:dyDescent="0.3">
      <c r="D2191" s="83"/>
    </row>
    <row r="2192" spans="4:4" x14ac:dyDescent="0.3">
      <c r="D2192" s="83"/>
    </row>
    <row r="2193" spans="4:4" x14ac:dyDescent="0.3">
      <c r="D2193" s="83"/>
    </row>
    <row r="2194" spans="4:4" x14ac:dyDescent="0.3">
      <c r="D2194" s="83"/>
    </row>
    <row r="2195" spans="4:4" x14ac:dyDescent="0.3">
      <c r="D2195" s="83"/>
    </row>
    <row r="2196" spans="4:4" x14ac:dyDescent="0.3">
      <c r="D2196" s="83"/>
    </row>
    <row r="2197" spans="4:4" x14ac:dyDescent="0.3">
      <c r="D2197" s="83"/>
    </row>
    <row r="2198" spans="4:4" x14ac:dyDescent="0.3">
      <c r="D2198" s="83"/>
    </row>
    <row r="2199" spans="4:4" x14ac:dyDescent="0.3">
      <c r="D2199" s="83"/>
    </row>
    <row r="2200" spans="4:4" x14ac:dyDescent="0.3">
      <c r="D2200" s="83"/>
    </row>
    <row r="2201" spans="4:4" x14ac:dyDescent="0.3">
      <c r="D2201" s="83"/>
    </row>
    <row r="2202" spans="4:4" x14ac:dyDescent="0.3">
      <c r="D2202" s="83"/>
    </row>
    <row r="2203" spans="4:4" x14ac:dyDescent="0.3">
      <c r="D2203" s="83"/>
    </row>
    <row r="2204" spans="4:4" x14ac:dyDescent="0.3">
      <c r="D2204" s="83"/>
    </row>
    <row r="2205" spans="4:4" x14ac:dyDescent="0.3">
      <c r="D2205" s="83"/>
    </row>
    <row r="2206" spans="4:4" x14ac:dyDescent="0.3">
      <c r="D2206" s="83"/>
    </row>
    <row r="2207" spans="4:4" x14ac:dyDescent="0.3">
      <c r="D2207" s="83"/>
    </row>
    <row r="2208" spans="4:4" x14ac:dyDescent="0.3">
      <c r="D2208" s="83"/>
    </row>
    <row r="2209" spans="4:4" x14ac:dyDescent="0.3">
      <c r="D2209" s="83"/>
    </row>
    <row r="2210" spans="4:4" x14ac:dyDescent="0.3">
      <c r="D2210" s="83"/>
    </row>
    <row r="2211" spans="4:4" x14ac:dyDescent="0.3">
      <c r="D2211" s="83"/>
    </row>
    <row r="2212" spans="4:4" x14ac:dyDescent="0.3">
      <c r="D2212" s="83"/>
    </row>
    <row r="2213" spans="4:4" x14ac:dyDescent="0.3">
      <c r="D2213" s="83"/>
    </row>
    <row r="2214" spans="4:4" x14ac:dyDescent="0.3">
      <c r="D2214" s="83"/>
    </row>
    <row r="2215" spans="4:4" x14ac:dyDescent="0.3">
      <c r="D2215" s="83"/>
    </row>
    <row r="2216" spans="4:4" x14ac:dyDescent="0.3">
      <c r="D2216" s="83"/>
    </row>
    <row r="2217" spans="4:4" x14ac:dyDescent="0.3">
      <c r="D2217" s="83"/>
    </row>
    <row r="2218" spans="4:4" x14ac:dyDescent="0.3">
      <c r="D2218" s="83"/>
    </row>
    <row r="2219" spans="4:4" x14ac:dyDescent="0.3">
      <c r="D2219" s="83"/>
    </row>
    <row r="2220" spans="4:4" x14ac:dyDescent="0.3">
      <c r="D2220" s="83"/>
    </row>
    <row r="2221" spans="4:4" x14ac:dyDescent="0.3">
      <c r="D2221" s="83"/>
    </row>
    <row r="2222" spans="4:4" x14ac:dyDescent="0.3">
      <c r="D2222" s="83"/>
    </row>
    <row r="2223" spans="4:4" x14ac:dyDescent="0.3">
      <c r="D2223" s="83"/>
    </row>
    <row r="2224" spans="4:4" x14ac:dyDescent="0.3">
      <c r="D2224" s="83"/>
    </row>
    <row r="2225" spans="4:4" x14ac:dyDescent="0.3">
      <c r="D2225" s="83"/>
    </row>
    <row r="2226" spans="4:4" x14ac:dyDescent="0.3">
      <c r="D2226" s="83"/>
    </row>
    <row r="2227" spans="4:4" x14ac:dyDescent="0.3">
      <c r="D2227" s="83"/>
    </row>
    <row r="2228" spans="4:4" x14ac:dyDescent="0.3">
      <c r="D2228" s="83"/>
    </row>
    <row r="2229" spans="4:4" x14ac:dyDescent="0.3">
      <c r="D2229" s="83"/>
    </row>
    <row r="2230" spans="4:4" x14ac:dyDescent="0.3">
      <c r="D2230" s="83"/>
    </row>
    <row r="2231" spans="4:4" x14ac:dyDescent="0.3">
      <c r="D2231" s="83"/>
    </row>
    <row r="2232" spans="4:4" x14ac:dyDescent="0.3">
      <c r="D2232" s="83"/>
    </row>
    <row r="2233" spans="4:4" x14ac:dyDescent="0.3">
      <c r="D2233" s="83"/>
    </row>
    <row r="2234" spans="4:4" x14ac:dyDescent="0.3">
      <c r="D2234" s="83"/>
    </row>
    <row r="2235" spans="4:4" x14ac:dyDescent="0.3">
      <c r="D2235" s="83"/>
    </row>
    <row r="2236" spans="4:4" x14ac:dyDescent="0.3">
      <c r="D2236" s="83"/>
    </row>
    <row r="2237" spans="4:4" x14ac:dyDescent="0.3">
      <c r="D2237" s="83"/>
    </row>
    <row r="2238" spans="4:4" x14ac:dyDescent="0.3">
      <c r="D2238" s="83"/>
    </row>
    <row r="2239" spans="4:4" x14ac:dyDescent="0.3">
      <c r="D2239" s="83"/>
    </row>
    <row r="2240" spans="4:4" x14ac:dyDescent="0.3">
      <c r="D2240" s="83"/>
    </row>
    <row r="2241" spans="4:4" x14ac:dyDescent="0.3">
      <c r="D2241" s="83"/>
    </row>
    <row r="2242" spans="4:4" x14ac:dyDescent="0.3">
      <c r="D2242" s="83"/>
    </row>
    <row r="2243" spans="4:4" x14ac:dyDescent="0.3">
      <c r="D2243" s="83"/>
    </row>
    <row r="2244" spans="4:4" x14ac:dyDescent="0.3">
      <c r="D2244" s="83"/>
    </row>
    <row r="2245" spans="4:4" x14ac:dyDescent="0.3">
      <c r="D2245" s="83"/>
    </row>
    <row r="2246" spans="4:4" x14ac:dyDescent="0.3">
      <c r="D2246" s="83"/>
    </row>
    <row r="2247" spans="4:4" x14ac:dyDescent="0.3">
      <c r="D2247" s="83"/>
    </row>
    <row r="2248" spans="4:4" x14ac:dyDescent="0.3">
      <c r="D2248" s="83"/>
    </row>
    <row r="2249" spans="4:4" x14ac:dyDescent="0.3">
      <c r="D2249" s="83"/>
    </row>
    <row r="2250" spans="4:4" x14ac:dyDescent="0.3">
      <c r="D2250" s="83"/>
    </row>
    <row r="2251" spans="4:4" x14ac:dyDescent="0.3">
      <c r="D2251" s="83"/>
    </row>
    <row r="2252" spans="4:4" x14ac:dyDescent="0.3">
      <c r="D2252" s="83"/>
    </row>
    <row r="2253" spans="4:4" x14ac:dyDescent="0.3">
      <c r="D2253" s="83"/>
    </row>
    <row r="2254" spans="4:4" x14ac:dyDescent="0.3">
      <c r="D2254" s="83"/>
    </row>
    <row r="2255" spans="4:4" x14ac:dyDescent="0.3">
      <c r="D2255" s="83"/>
    </row>
    <row r="2256" spans="4:4" x14ac:dyDescent="0.3">
      <c r="D2256" s="83"/>
    </row>
    <row r="2257" spans="4:4" x14ac:dyDescent="0.3">
      <c r="D2257" s="83"/>
    </row>
    <row r="2258" spans="4:4" x14ac:dyDescent="0.3">
      <c r="D2258" s="83"/>
    </row>
    <row r="2259" spans="4:4" x14ac:dyDescent="0.3">
      <c r="D2259" s="83"/>
    </row>
    <row r="2260" spans="4:4" x14ac:dyDescent="0.3">
      <c r="D2260" s="83"/>
    </row>
    <row r="2261" spans="4:4" x14ac:dyDescent="0.3">
      <c r="D2261" s="83"/>
    </row>
    <row r="2262" spans="4:4" x14ac:dyDescent="0.3">
      <c r="D2262" s="83"/>
    </row>
    <row r="2263" spans="4:4" x14ac:dyDescent="0.3">
      <c r="D2263" s="83"/>
    </row>
    <row r="2264" spans="4:4" x14ac:dyDescent="0.3">
      <c r="D2264" s="83"/>
    </row>
    <row r="2265" spans="4:4" x14ac:dyDescent="0.3">
      <c r="D2265" s="83"/>
    </row>
    <row r="2266" spans="4:4" x14ac:dyDescent="0.3">
      <c r="D2266" s="83"/>
    </row>
    <row r="2267" spans="4:4" x14ac:dyDescent="0.3">
      <c r="D2267" s="83"/>
    </row>
    <row r="2268" spans="4:4" x14ac:dyDescent="0.3">
      <c r="D2268" s="83"/>
    </row>
    <row r="2269" spans="4:4" x14ac:dyDescent="0.3">
      <c r="D2269" s="83"/>
    </row>
    <row r="2270" spans="4:4" x14ac:dyDescent="0.3">
      <c r="D2270" s="83"/>
    </row>
    <row r="2271" spans="4:4" x14ac:dyDescent="0.3">
      <c r="D2271" s="83"/>
    </row>
    <row r="2272" spans="4:4" x14ac:dyDescent="0.3">
      <c r="D2272" s="83"/>
    </row>
    <row r="2273" spans="4:4" x14ac:dyDescent="0.3">
      <c r="D2273" s="83"/>
    </row>
    <row r="2274" spans="4:4" x14ac:dyDescent="0.3">
      <c r="D2274" s="83"/>
    </row>
    <row r="2275" spans="4:4" x14ac:dyDescent="0.3">
      <c r="D2275" s="83"/>
    </row>
    <row r="2276" spans="4:4" x14ac:dyDescent="0.3">
      <c r="D2276" s="83"/>
    </row>
    <row r="2277" spans="4:4" x14ac:dyDescent="0.3">
      <c r="D2277" s="83"/>
    </row>
    <row r="2278" spans="4:4" x14ac:dyDescent="0.3">
      <c r="D2278" s="83"/>
    </row>
    <row r="2279" spans="4:4" x14ac:dyDescent="0.3">
      <c r="D2279" s="83"/>
    </row>
    <row r="2280" spans="4:4" x14ac:dyDescent="0.3">
      <c r="D2280" s="83"/>
    </row>
    <row r="2281" spans="4:4" x14ac:dyDescent="0.3">
      <c r="D2281" s="83"/>
    </row>
    <row r="2282" spans="4:4" x14ac:dyDescent="0.3">
      <c r="D2282" s="83"/>
    </row>
    <row r="2283" spans="4:4" x14ac:dyDescent="0.3">
      <c r="D2283" s="83"/>
    </row>
    <row r="2284" spans="4:4" x14ac:dyDescent="0.3">
      <c r="D2284" s="83"/>
    </row>
    <row r="2285" spans="4:4" x14ac:dyDescent="0.3">
      <c r="D2285" s="83"/>
    </row>
    <row r="2286" spans="4:4" x14ac:dyDescent="0.3">
      <c r="D2286" s="83"/>
    </row>
    <row r="2287" spans="4:4" x14ac:dyDescent="0.3">
      <c r="D2287" s="83"/>
    </row>
    <row r="2288" spans="4:4" x14ac:dyDescent="0.3">
      <c r="D2288" s="83"/>
    </row>
    <row r="2289" spans="4:4" x14ac:dyDescent="0.3">
      <c r="D2289" s="83"/>
    </row>
    <row r="2290" spans="4:4" x14ac:dyDescent="0.3">
      <c r="D2290" s="83"/>
    </row>
    <row r="2291" spans="4:4" x14ac:dyDescent="0.3">
      <c r="D2291" s="83"/>
    </row>
    <row r="2292" spans="4:4" x14ac:dyDescent="0.3">
      <c r="D2292" s="83"/>
    </row>
    <row r="2293" spans="4:4" x14ac:dyDescent="0.3">
      <c r="D2293" s="83"/>
    </row>
    <row r="2294" spans="4:4" x14ac:dyDescent="0.3">
      <c r="D2294" s="83"/>
    </row>
    <row r="2295" spans="4:4" x14ac:dyDescent="0.3">
      <c r="D2295" s="83"/>
    </row>
    <row r="2296" spans="4:4" x14ac:dyDescent="0.3">
      <c r="D2296" s="83"/>
    </row>
    <row r="2297" spans="4:4" x14ac:dyDescent="0.3">
      <c r="D2297" s="83"/>
    </row>
    <row r="2298" spans="4:4" x14ac:dyDescent="0.3">
      <c r="D2298" s="83"/>
    </row>
    <row r="2299" spans="4:4" x14ac:dyDescent="0.3">
      <c r="D2299" s="83"/>
    </row>
    <row r="2300" spans="4:4" x14ac:dyDescent="0.3">
      <c r="D2300" s="83"/>
    </row>
    <row r="2301" spans="4:4" x14ac:dyDescent="0.3">
      <c r="D2301" s="83"/>
    </row>
    <row r="2302" spans="4:4" x14ac:dyDescent="0.3">
      <c r="D2302" s="83"/>
    </row>
    <row r="2303" spans="4:4" x14ac:dyDescent="0.3">
      <c r="D2303" s="83"/>
    </row>
    <row r="2304" spans="4:4" x14ac:dyDescent="0.3">
      <c r="D2304" s="83"/>
    </row>
    <row r="2305" spans="4:4" x14ac:dyDescent="0.3">
      <c r="D2305" s="83"/>
    </row>
    <row r="2306" spans="4:4" x14ac:dyDescent="0.3">
      <c r="D2306" s="83"/>
    </row>
    <row r="2307" spans="4:4" x14ac:dyDescent="0.3">
      <c r="D2307" s="83"/>
    </row>
    <row r="2308" spans="4:4" x14ac:dyDescent="0.3">
      <c r="D2308" s="83"/>
    </row>
    <row r="2309" spans="4:4" x14ac:dyDescent="0.3">
      <c r="D2309" s="83"/>
    </row>
    <row r="2310" spans="4:4" x14ac:dyDescent="0.3">
      <c r="D2310" s="83"/>
    </row>
    <row r="2311" spans="4:4" x14ac:dyDescent="0.3">
      <c r="D2311" s="83"/>
    </row>
    <row r="2312" spans="4:4" x14ac:dyDescent="0.3">
      <c r="D2312" s="83"/>
    </row>
    <row r="2313" spans="4:4" x14ac:dyDescent="0.3">
      <c r="D2313" s="83"/>
    </row>
    <row r="2314" spans="4:4" x14ac:dyDescent="0.3">
      <c r="D2314" s="83"/>
    </row>
    <row r="2315" spans="4:4" x14ac:dyDescent="0.3">
      <c r="D2315" s="83"/>
    </row>
    <row r="2316" spans="4:4" x14ac:dyDescent="0.3">
      <c r="D2316" s="83"/>
    </row>
    <row r="2317" spans="4:4" x14ac:dyDescent="0.3">
      <c r="D2317" s="83"/>
    </row>
    <row r="2318" spans="4:4" x14ac:dyDescent="0.3">
      <c r="D2318" s="83"/>
    </row>
    <row r="2319" spans="4:4" x14ac:dyDescent="0.3">
      <c r="D2319" s="83"/>
    </row>
    <row r="2320" spans="4:4" x14ac:dyDescent="0.3">
      <c r="D2320" s="83"/>
    </row>
    <row r="2321" spans="4:4" x14ac:dyDescent="0.3">
      <c r="D2321" s="83"/>
    </row>
    <row r="2322" spans="4:4" x14ac:dyDescent="0.3">
      <c r="D2322" s="83"/>
    </row>
    <row r="2323" spans="4:4" x14ac:dyDescent="0.3">
      <c r="D2323" s="83"/>
    </row>
    <row r="2324" spans="4:4" x14ac:dyDescent="0.3">
      <c r="D2324" s="83"/>
    </row>
    <row r="2325" spans="4:4" x14ac:dyDescent="0.3">
      <c r="D2325" s="83"/>
    </row>
    <row r="2326" spans="4:4" x14ac:dyDescent="0.3">
      <c r="D2326" s="83"/>
    </row>
    <row r="2327" spans="4:4" x14ac:dyDescent="0.3">
      <c r="D2327" s="83"/>
    </row>
    <row r="2328" spans="4:4" x14ac:dyDescent="0.3">
      <c r="D2328" s="83"/>
    </row>
    <row r="2329" spans="4:4" x14ac:dyDescent="0.3">
      <c r="D2329" s="83"/>
    </row>
    <row r="2330" spans="4:4" x14ac:dyDescent="0.3">
      <c r="D2330" s="83"/>
    </row>
    <row r="2331" spans="4:4" x14ac:dyDescent="0.3">
      <c r="D2331" s="83"/>
    </row>
    <row r="2332" spans="4:4" x14ac:dyDescent="0.3">
      <c r="D2332" s="83"/>
    </row>
    <row r="2333" spans="4:4" x14ac:dyDescent="0.3">
      <c r="D2333" s="83"/>
    </row>
    <row r="2334" spans="4:4" x14ac:dyDescent="0.3">
      <c r="D2334" s="83"/>
    </row>
    <row r="2335" spans="4:4" x14ac:dyDescent="0.3">
      <c r="D2335" s="83"/>
    </row>
    <row r="2336" spans="4:4" x14ac:dyDescent="0.3">
      <c r="D2336" s="83"/>
    </row>
    <row r="2337" spans="4:4" x14ac:dyDescent="0.3">
      <c r="D2337" s="83"/>
    </row>
    <row r="2338" spans="4:4" x14ac:dyDescent="0.3">
      <c r="D2338" s="83"/>
    </row>
    <row r="2339" spans="4:4" x14ac:dyDescent="0.3">
      <c r="D2339" s="83"/>
    </row>
    <row r="2340" spans="4:4" x14ac:dyDescent="0.3">
      <c r="D2340" s="83"/>
    </row>
    <row r="2341" spans="4:4" x14ac:dyDescent="0.3">
      <c r="D2341" s="83"/>
    </row>
    <row r="2342" spans="4:4" x14ac:dyDescent="0.3">
      <c r="D2342" s="83"/>
    </row>
    <row r="2343" spans="4:4" x14ac:dyDescent="0.3">
      <c r="D2343" s="83"/>
    </row>
    <row r="2344" spans="4:4" x14ac:dyDescent="0.3">
      <c r="D2344" s="83"/>
    </row>
    <row r="2345" spans="4:4" x14ac:dyDescent="0.3">
      <c r="D2345" s="83"/>
    </row>
    <row r="2346" spans="4:4" x14ac:dyDescent="0.3">
      <c r="D2346" s="83"/>
    </row>
    <row r="2347" spans="4:4" x14ac:dyDescent="0.3">
      <c r="D2347" s="83"/>
    </row>
    <row r="2348" spans="4:4" x14ac:dyDescent="0.3">
      <c r="D2348" s="83"/>
    </row>
    <row r="2349" spans="4:4" x14ac:dyDescent="0.3">
      <c r="D2349" s="83"/>
    </row>
    <row r="2350" spans="4:4" x14ac:dyDescent="0.3">
      <c r="D2350" s="83"/>
    </row>
    <row r="2351" spans="4:4" x14ac:dyDescent="0.3">
      <c r="D2351" s="83"/>
    </row>
    <row r="2352" spans="4:4" x14ac:dyDescent="0.3">
      <c r="D2352" s="83"/>
    </row>
    <row r="2353" spans="4:4" x14ac:dyDescent="0.3">
      <c r="D2353" s="83"/>
    </row>
    <row r="2354" spans="4:4" x14ac:dyDescent="0.3">
      <c r="D2354" s="83"/>
    </row>
    <row r="2355" spans="4:4" x14ac:dyDescent="0.3">
      <c r="D2355" s="83"/>
    </row>
    <row r="2356" spans="4:4" x14ac:dyDescent="0.3">
      <c r="D2356" s="83"/>
    </row>
    <row r="2357" spans="4:4" x14ac:dyDescent="0.3">
      <c r="D2357" s="83"/>
    </row>
    <row r="2358" spans="4:4" x14ac:dyDescent="0.3">
      <c r="D2358" s="83"/>
    </row>
    <row r="2359" spans="4:4" x14ac:dyDescent="0.3">
      <c r="D2359" s="83"/>
    </row>
    <row r="2360" spans="4:4" x14ac:dyDescent="0.3">
      <c r="D2360" s="83"/>
    </row>
    <row r="2361" spans="4:4" x14ac:dyDescent="0.3">
      <c r="D2361" s="83"/>
    </row>
    <row r="2362" spans="4:4" x14ac:dyDescent="0.3">
      <c r="D2362" s="83"/>
    </row>
    <row r="2363" spans="4:4" x14ac:dyDescent="0.3">
      <c r="D2363" s="83"/>
    </row>
    <row r="2364" spans="4:4" x14ac:dyDescent="0.3">
      <c r="D2364" s="83"/>
    </row>
    <row r="2365" spans="4:4" x14ac:dyDescent="0.3">
      <c r="D2365" s="83"/>
    </row>
    <row r="2366" spans="4:4" x14ac:dyDescent="0.3">
      <c r="D2366" s="83"/>
    </row>
    <row r="2367" spans="4:4" x14ac:dyDescent="0.3">
      <c r="D2367" s="83"/>
    </row>
    <row r="2368" spans="4:4" x14ac:dyDescent="0.3">
      <c r="D2368" s="83"/>
    </row>
    <row r="2369" spans="4:4" x14ac:dyDescent="0.3">
      <c r="D2369" s="83"/>
    </row>
    <row r="2370" spans="4:4" x14ac:dyDescent="0.3">
      <c r="D2370" s="83"/>
    </row>
    <row r="2371" spans="4:4" x14ac:dyDescent="0.3">
      <c r="D2371" s="83"/>
    </row>
    <row r="2372" spans="4:4" x14ac:dyDescent="0.3">
      <c r="D2372" s="83"/>
    </row>
    <row r="2373" spans="4:4" x14ac:dyDescent="0.3">
      <c r="D2373" s="83"/>
    </row>
    <row r="2374" spans="4:4" x14ac:dyDescent="0.3">
      <c r="D2374" s="83"/>
    </row>
    <row r="2375" spans="4:4" x14ac:dyDescent="0.3">
      <c r="D2375" s="83"/>
    </row>
    <row r="2376" spans="4:4" x14ac:dyDescent="0.3">
      <c r="D2376" s="83"/>
    </row>
    <row r="2377" spans="4:4" x14ac:dyDescent="0.3">
      <c r="D2377" s="83"/>
    </row>
    <row r="2378" spans="4:4" x14ac:dyDescent="0.3">
      <c r="D2378" s="83"/>
    </row>
    <row r="2379" spans="4:4" x14ac:dyDescent="0.3">
      <c r="D2379" s="83"/>
    </row>
    <row r="2380" spans="4:4" x14ac:dyDescent="0.3">
      <c r="D2380" s="83"/>
    </row>
    <row r="2381" spans="4:4" x14ac:dyDescent="0.3">
      <c r="D2381" s="83"/>
    </row>
    <row r="2382" spans="4:4" x14ac:dyDescent="0.3">
      <c r="D2382" s="83"/>
    </row>
    <row r="2383" spans="4:4" x14ac:dyDescent="0.3">
      <c r="D2383" s="83"/>
    </row>
    <row r="2384" spans="4:4" x14ac:dyDescent="0.3">
      <c r="D2384" s="83"/>
    </row>
    <row r="2385" spans="4:4" x14ac:dyDescent="0.3">
      <c r="D2385" s="83"/>
    </row>
    <row r="2386" spans="4:4" x14ac:dyDescent="0.3">
      <c r="D2386" s="83"/>
    </row>
    <row r="2387" spans="4:4" x14ac:dyDescent="0.3">
      <c r="D2387" s="83"/>
    </row>
    <row r="2388" spans="4:4" x14ac:dyDescent="0.3">
      <c r="D2388" s="83"/>
    </row>
    <row r="2389" spans="4:4" x14ac:dyDescent="0.3">
      <c r="D2389" s="83"/>
    </row>
    <row r="2390" spans="4:4" x14ac:dyDescent="0.3">
      <c r="D2390" s="83"/>
    </row>
    <row r="2391" spans="4:4" x14ac:dyDescent="0.3">
      <c r="D2391" s="83"/>
    </row>
    <row r="2392" spans="4:4" x14ac:dyDescent="0.3">
      <c r="D2392" s="83"/>
    </row>
    <row r="2393" spans="4:4" x14ac:dyDescent="0.3">
      <c r="D2393" s="83"/>
    </row>
    <row r="2394" spans="4:4" x14ac:dyDescent="0.3">
      <c r="D2394" s="83"/>
    </row>
    <row r="2395" spans="4:4" x14ac:dyDescent="0.3">
      <c r="D2395" s="83"/>
    </row>
    <row r="2396" spans="4:4" x14ac:dyDescent="0.3">
      <c r="D2396" s="83"/>
    </row>
    <row r="2397" spans="4:4" x14ac:dyDescent="0.3">
      <c r="D2397" s="83"/>
    </row>
    <row r="2398" spans="4:4" x14ac:dyDescent="0.3">
      <c r="D2398" s="83"/>
    </row>
    <row r="2399" spans="4:4" x14ac:dyDescent="0.3">
      <c r="D2399" s="83"/>
    </row>
    <row r="2400" spans="4:4" x14ac:dyDescent="0.3">
      <c r="D2400" s="83"/>
    </row>
    <row r="2401" spans="4:4" x14ac:dyDescent="0.3">
      <c r="D2401" s="83"/>
    </row>
    <row r="2402" spans="4:4" x14ac:dyDescent="0.3">
      <c r="D2402" s="83"/>
    </row>
    <row r="2403" spans="4:4" x14ac:dyDescent="0.3">
      <c r="D2403" s="83"/>
    </row>
    <row r="2404" spans="4:4" x14ac:dyDescent="0.3">
      <c r="D2404" s="83"/>
    </row>
    <row r="2405" spans="4:4" x14ac:dyDescent="0.3">
      <c r="D2405" s="83"/>
    </row>
    <row r="2406" spans="4:4" x14ac:dyDescent="0.3">
      <c r="D2406" s="83"/>
    </row>
    <row r="2407" spans="4:4" x14ac:dyDescent="0.3">
      <c r="D2407" s="83"/>
    </row>
    <row r="2408" spans="4:4" x14ac:dyDescent="0.3">
      <c r="D2408" s="83"/>
    </row>
    <row r="2409" spans="4:4" x14ac:dyDescent="0.3">
      <c r="D2409" s="83"/>
    </row>
    <row r="2410" spans="4:4" x14ac:dyDescent="0.3">
      <c r="D2410" s="83"/>
    </row>
    <row r="2411" spans="4:4" x14ac:dyDescent="0.3">
      <c r="D2411" s="83"/>
    </row>
    <row r="2412" spans="4:4" x14ac:dyDescent="0.3">
      <c r="D2412" s="83"/>
    </row>
    <row r="2413" spans="4:4" x14ac:dyDescent="0.3">
      <c r="D2413" s="83"/>
    </row>
    <row r="2414" spans="4:4" x14ac:dyDescent="0.3">
      <c r="D2414" s="83"/>
    </row>
    <row r="2415" spans="4:4" x14ac:dyDescent="0.3">
      <c r="D2415" s="83"/>
    </row>
    <row r="2416" spans="4:4" x14ac:dyDescent="0.3">
      <c r="D2416" s="83"/>
    </row>
    <row r="2417" spans="4:4" x14ac:dyDescent="0.3">
      <c r="D2417" s="83"/>
    </row>
    <row r="2418" spans="4:4" x14ac:dyDescent="0.3">
      <c r="D2418" s="83"/>
    </row>
    <row r="2419" spans="4:4" x14ac:dyDescent="0.3">
      <c r="D2419" s="83"/>
    </row>
    <row r="2420" spans="4:4" x14ac:dyDescent="0.3">
      <c r="D2420" s="83"/>
    </row>
    <row r="2421" spans="4:4" x14ac:dyDescent="0.3">
      <c r="D2421" s="83"/>
    </row>
    <row r="2422" spans="4:4" x14ac:dyDescent="0.3">
      <c r="D2422" s="83"/>
    </row>
    <row r="2423" spans="4:4" x14ac:dyDescent="0.3">
      <c r="D2423" s="83"/>
    </row>
    <row r="2424" spans="4:4" x14ac:dyDescent="0.3">
      <c r="D2424" s="83"/>
    </row>
    <row r="2425" spans="4:4" x14ac:dyDescent="0.3">
      <c r="D2425" s="83"/>
    </row>
    <row r="2426" spans="4:4" x14ac:dyDescent="0.3">
      <c r="D2426" s="83"/>
    </row>
    <row r="2427" spans="4:4" x14ac:dyDescent="0.3">
      <c r="D2427" s="83"/>
    </row>
    <row r="2428" spans="4:4" x14ac:dyDescent="0.3">
      <c r="D2428" s="83"/>
    </row>
    <row r="2429" spans="4:4" x14ac:dyDescent="0.3">
      <c r="D2429" s="83"/>
    </row>
    <row r="2430" spans="4:4" x14ac:dyDescent="0.3">
      <c r="D2430" s="83"/>
    </row>
    <row r="2431" spans="4:4" x14ac:dyDescent="0.3">
      <c r="D2431" s="83"/>
    </row>
    <row r="2432" spans="4:4" x14ac:dyDescent="0.3">
      <c r="D2432" s="83"/>
    </row>
    <row r="2433" spans="4:4" x14ac:dyDescent="0.3">
      <c r="D2433" s="83"/>
    </row>
    <row r="2434" spans="4:4" x14ac:dyDescent="0.3">
      <c r="D2434" s="83"/>
    </row>
    <row r="2435" spans="4:4" x14ac:dyDescent="0.3">
      <c r="D2435" s="83"/>
    </row>
    <row r="2436" spans="4:4" x14ac:dyDescent="0.3">
      <c r="D2436" s="83"/>
    </row>
    <row r="2437" spans="4:4" x14ac:dyDescent="0.3">
      <c r="D2437" s="83"/>
    </row>
    <row r="2438" spans="4:4" x14ac:dyDescent="0.3">
      <c r="D2438" s="83"/>
    </row>
    <row r="2439" spans="4:4" x14ac:dyDescent="0.3">
      <c r="D2439" s="83"/>
    </row>
    <row r="2440" spans="4:4" x14ac:dyDescent="0.3">
      <c r="D2440" s="83"/>
    </row>
    <row r="2441" spans="4:4" x14ac:dyDescent="0.3">
      <c r="D2441" s="83"/>
    </row>
    <row r="2442" spans="4:4" x14ac:dyDescent="0.3">
      <c r="D2442" s="83"/>
    </row>
    <row r="2443" spans="4:4" x14ac:dyDescent="0.3">
      <c r="D2443" s="83"/>
    </row>
    <row r="2444" spans="4:4" x14ac:dyDescent="0.3">
      <c r="D2444" s="83"/>
    </row>
    <row r="2445" spans="4:4" x14ac:dyDescent="0.3">
      <c r="D2445" s="83"/>
    </row>
    <row r="2446" spans="4:4" x14ac:dyDescent="0.3">
      <c r="D2446" s="83"/>
    </row>
    <row r="2447" spans="4:4" x14ac:dyDescent="0.3">
      <c r="D2447" s="83"/>
    </row>
    <row r="2448" spans="4:4" x14ac:dyDescent="0.3">
      <c r="D2448" s="83"/>
    </row>
    <row r="2449" spans="4:4" x14ac:dyDescent="0.3">
      <c r="D2449" s="83"/>
    </row>
    <row r="2450" spans="4:4" x14ac:dyDescent="0.3">
      <c r="D2450" s="83"/>
    </row>
    <row r="2451" spans="4:4" x14ac:dyDescent="0.3">
      <c r="D2451" s="83"/>
    </row>
    <row r="2452" spans="4:4" x14ac:dyDescent="0.3">
      <c r="D2452" s="83"/>
    </row>
    <row r="2453" spans="4:4" x14ac:dyDescent="0.3">
      <c r="D2453" s="83"/>
    </row>
    <row r="2454" spans="4:4" x14ac:dyDescent="0.3">
      <c r="D2454" s="83"/>
    </row>
    <row r="2455" spans="4:4" x14ac:dyDescent="0.3">
      <c r="D2455" s="83"/>
    </row>
    <row r="2456" spans="4:4" x14ac:dyDescent="0.3">
      <c r="D2456" s="83"/>
    </row>
    <row r="2457" spans="4:4" x14ac:dyDescent="0.3">
      <c r="D2457" s="83"/>
    </row>
    <row r="2458" spans="4:4" x14ac:dyDescent="0.3">
      <c r="D2458" s="83"/>
    </row>
    <row r="2459" spans="4:4" x14ac:dyDescent="0.3">
      <c r="D2459" s="83"/>
    </row>
    <row r="2460" spans="4:4" x14ac:dyDescent="0.3">
      <c r="D2460" s="83"/>
    </row>
    <row r="2461" spans="4:4" x14ac:dyDescent="0.3">
      <c r="D2461" s="83"/>
    </row>
    <row r="2462" spans="4:4" x14ac:dyDescent="0.3">
      <c r="D2462" s="83"/>
    </row>
    <row r="2463" spans="4:4" x14ac:dyDescent="0.3">
      <c r="D2463" s="83"/>
    </row>
    <row r="2464" spans="4:4" x14ac:dyDescent="0.3">
      <c r="D2464" s="83"/>
    </row>
    <row r="2465" spans="4:4" x14ac:dyDescent="0.3">
      <c r="D2465" s="83"/>
    </row>
    <row r="2466" spans="4:4" x14ac:dyDescent="0.3">
      <c r="D2466" s="83"/>
    </row>
    <row r="2467" spans="4:4" x14ac:dyDescent="0.3">
      <c r="D2467" s="83"/>
    </row>
    <row r="2468" spans="4:4" x14ac:dyDescent="0.3">
      <c r="D2468" s="83"/>
    </row>
    <row r="2469" spans="4:4" x14ac:dyDescent="0.3">
      <c r="D2469" s="83"/>
    </row>
    <row r="2470" spans="4:4" x14ac:dyDescent="0.3">
      <c r="D2470" s="83"/>
    </row>
    <row r="2471" spans="4:4" x14ac:dyDescent="0.3">
      <c r="D2471" s="83"/>
    </row>
    <row r="2472" spans="4:4" x14ac:dyDescent="0.3">
      <c r="D2472" s="83"/>
    </row>
    <row r="2473" spans="4:4" x14ac:dyDescent="0.3">
      <c r="D2473" s="83"/>
    </row>
    <row r="2474" spans="4:4" x14ac:dyDescent="0.3">
      <c r="D2474" s="83"/>
    </row>
    <row r="2475" spans="4:4" x14ac:dyDescent="0.3">
      <c r="D2475" s="83"/>
    </row>
    <row r="2476" spans="4:4" x14ac:dyDescent="0.3">
      <c r="D2476" s="83"/>
    </row>
    <row r="2477" spans="4:4" x14ac:dyDescent="0.3">
      <c r="D2477" s="83"/>
    </row>
    <row r="2478" spans="4:4" x14ac:dyDescent="0.3">
      <c r="D2478" s="83"/>
    </row>
    <row r="2479" spans="4:4" x14ac:dyDescent="0.3">
      <c r="D2479" s="83"/>
    </row>
    <row r="2480" spans="4:4" x14ac:dyDescent="0.3">
      <c r="D2480" s="83"/>
    </row>
    <row r="2481" spans="4:4" x14ac:dyDescent="0.3">
      <c r="D2481" s="83"/>
    </row>
    <row r="2482" spans="4:4" x14ac:dyDescent="0.3">
      <c r="D2482" s="83"/>
    </row>
    <row r="2483" spans="4:4" x14ac:dyDescent="0.3">
      <c r="D2483" s="83"/>
    </row>
    <row r="2484" spans="4:4" x14ac:dyDescent="0.3">
      <c r="D2484" s="83"/>
    </row>
    <row r="2485" spans="4:4" x14ac:dyDescent="0.3">
      <c r="D2485" s="83"/>
    </row>
    <row r="2486" spans="4:4" x14ac:dyDescent="0.3">
      <c r="D2486" s="83"/>
    </row>
    <row r="2487" spans="4:4" x14ac:dyDescent="0.3">
      <c r="D2487" s="83"/>
    </row>
    <row r="2488" spans="4:4" x14ac:dyDescent="0.3">
      <c r="D2488" s="83"/>
    </row>
    <row r="2489" spans="4:4" x14ac:dyDescent="0.3">
      <c r="D2489" s="83"/>
    </row>
    <row r="2490" spans="4:4" x14ac:dyDescent="0.3">
      <c r="D2490" s="83"/>
    </row>
    <row r="2491" spans="4:4" x14ac:dyDescent="0.3">
      <c r="D2491" s="83"/>
    </row>
    <row r="2492" spans="4:4" x14ac:dyDescent="0.3">
      <c r="D2492" s="83"/>
    </row>
    <row r="2493" spans="4:4" x14ac:dyDescent="0.3">
      <c r="D2493" s="83"/>
    </row>
    <row r="2494" spans="4:4" x14ac:dyDescent="0.3">
      <c r="D2494" s="83"/>
    </row>
    <row r="2495" spans="4:4" x14ac:dyDescent="0.3">
      <c r="D2495" s="83"/>
    </row>
    <row r="2496" spans="4:4" x14ac:dyDescent="0.3">
      <c r="D2496" s="83"/>
    </row>
    <row r="2497" spans="4:4" x14ac:dyDescent="0.3">
      <c r="D2497" s="83"/>
    </row>
    <row r="2498" spans="4:4" x14ac:dyDescent="0.3">
      <c r="D2498" s="83"/>
    </row>
    <row r="2499" spans="4:4" x14ac:dyDescent="0.3">
      <c r="D2499" s="83"/>
    </row>
    <row r="2500" spans="4:4" x14ac:dyDescent="0.3">
      <c r="D2500" s="83"/>
    </row>
    <row r="2501" spans="4:4" x14ac:dyDescent="0.3">
      <c r="D2501" s="83"/>
    </row>
    <row r="2502" spans="4:4" x14ac:dyDescent="0.3">
      <c r="D2502" s="83"/>
    </row>
    <row r="2503" spans="4:4" x14ac:dyDescent="0.3">
      <c r="D2503" s="83"/>
    </row>
    <row r="2504" spans="4:4" x14ac:dyDescent="0.3">
      <c r="D2504" s="83"/>
    </row>
    <row r="2505" spans="4:4" x14ac:dyDescent="0.3">
      <c r="D2505" s="83"/>
    </row>
    <row r="2506" spans="4:4" x14ac:dyDescent="0.3">
      <c r="D2506" s="83"/>
    </row>
    <row r="2507" spans="4:4" x14ac:dyDescent="0.3">
      <c r="D2507" s="83"/>
    </row>
    <row r="2508" spans="4:4" x14ac:dyDescent="0.3">
      <c r="D2508" s="83"/>
    </row>
    <row r="2509" spans="4:4" x14ac:dyDescent="0.3">
      <c r="D2509" s="83"/>
    </row>
    <row r="2510" spans="4:4" x14ac:dyDescent="0.3">
      <c r="D2510" s="83"/>
    </row>
    <row r="2511" spans="4:4" x14ac:dyDescent="0.3">
      <c r="D2511" s="83"/>
    </row>
    <row r="2512" spans="4:4" x14ac:dyDescent="0.3">
      <c r="D2512" s="83"/>
    </row>
    <row r="2513" spans="4:4" x14ac:dyDescent="0.3">
      <c r="D2513" s="83"/>
    </row>
    <row r="2514" spans="4:4" x14ac:dyDescent="0.3">
      <c r="D2514" s="83"/>
    </row>
    <row r="2515" spans="4:4" x14ac:dyDescent="0.3">
      <c r="D2515" s="83"/>
    </row>
    <row r="2516" spans="4:4" x14ac:dyDescent="0.3">
      <c r="D2516" s="83"/>
    </row>
    <row r="2517" spans="4:4" x14ac:dyDescent="0.3">
      <c r="D2517" s="83"/>
    </row>
    <row r="2518" spans="4:4" x14ac:dyDescent="0.3">
      <c r="D2518" s="83"/>
    </row>
    <row r="2519" spans="4:4" x14ac:dyDescent="0.3">
      <c r="D2519" s="83"/>
    </row>
    <row r="2520" spans="4:4" x14ac:dyDescent="0.3">
      <c r="D2520" s="83"/>
    </row>
    <row r="2521" spans="4:4" x14ac:dyDescent="0.3">
      <c r="D2521" s="83"/>
    </row>
    <row r="2522" spans="4:4" x14ac:dyDescent="0.3">
      <c r="D2522" s="83"/>
    </row>
    <row r="2523" spans="4:4" x14ac:dyDescent="0.3">
      <c r="D2523" s="83"/>
    </row>
    <row r="2524" spans="4:4" x14ac:dyDescent="0.3">
      <c r="D2524" s="83"/>
    </row>
    <row r="2525" spans="4:4" x14ac:dyDescent="0.3">
      <c r="D2525" s="83"/>
    </row>
    <row r="2526" spans="4:4" x14ac:dyDescent="0.3">
      <c r="D2526" s="83"/>
    </row>
    <row r="2527" spans="4:4" x14ac:dyDescent="0.3">
      <c r="D2527" s="83"/>
    </row>
    <row r="2528" spans="4:4" x14ac:dyDescent="0.3">
      <c r="D2528" s="83"/>
    </row>
    <row r="2529" spans="4:4" x14ac:dyDescent="0.3">
      <c r="D2529" s="83"/>
    </row>
    <row r="2530" spans="4:4" x14ac:dyDescent="0.3">
      <c r="D2530" s="83"/>
    </row>
    <row r="2531" spans="4:4" x14ac:dyDescent="0.3">
      <c r="D2531" s="83"/>
    </row>
    <row r="2532" spans="4:4" x14ac:dyDescent="0.3">
      <c r="D2532" s="83"/>
    </row>
    <row r="2533" spans="4:4" x14ac:dyDescent="0.3">
      <c r="D2533" s="83"/>
    </row>
    <row r="2534" spans="4:4" x14ac:dyDescent="0.3">
      <c r="D2534" s="83"/>
    </row>
    <row r="2535" spans="4:4" x14ac:dyDescent="0.3">
      <c r="D2535" s="83"/>
    </row>
    <row r="2536" spans="4:4" x14ac:dyDescent="0.3">
      <c r="D2536" s="83"/>
    </row>
    <row r="2537" spans="4:4" x14ac:dyDescent="0.3">
      <c r="D2537" s="83"/>
    </row>
    <row r="2538" spans="4:4" x14ac:dyDescent="0.3">
      <c r="D2538" s="83"/>
    </row>
    <row r="2539" spans="4:4" x14ac:dyDescent="0.3">
      <c r="D2539" s="83"/>
    </row>
    <row r="2540" spans="4:4" x14ac:dyDescent="0.3">
      <c r="D2540" s="83"/>
    </row>
    <row r="2541" spans="4:4" x14ac:dyDescent="0.3">
      <c r="D2541" s="83"/>
    </row>
    <row r="2542" spans="4:4" x14ac:dyDescent="0.3">
      <c r="D2542" s="83"/>
    </row>
    <row r="2543" spans="4:4" x14ac:dyDescent="0.3">
      <c r="D2543" s="83"/>
    </row>
    <row r="2544" spans="4:4" x14ac:dyDescent="0.3">
      <c r="D2544" s="83"/>
    </row>
    <row r="2545" spans="4:4" x14ac:dyDescent="0.3">
      <c r="D2545" s="83"/>
    </row>
    <row r="2546" spans="4:4" x14ac:dyDescent="0.3">
      <c r="D2546" s="83"/>
    </row>
    <row r="2547" spans="4:4" x14ac:dyDescent="0.3">
      <c r="D2547" s="83"/>
    </row>
    <row r="2548" spans="4:4" x14ac:dyDescent="0.3">
      <c r="D2548" s="83"/>
    </row>
    <row r="2549" spans="4:4" x14ac:dyDescent="0.3">
      <c r="D2549" s="83"/>
    </row>
    <row r="2550" spans="4:4" x14ac:dyDescent="0.3">
      <c r="D2550" s="83"/>
    </row>
    <row r="2551" spans="4:4" x14ac:dyDescent="0.3">
      <c r="D2551" s="83"/>
    </row>
    <row r="2552" spans="4:4" x14ac:dyDescent="0.3">
      <c r="D2552" s="83"/>
    </row>
    <row r="2553" spans="4:4" x14ac:dyDescent="0.3">
      <c r="D2553" s="83"/>
    </row>
    <row r="2554" spans="4:4" x14ac:dyDescent="0.3">
      <c r="D2554" s="83"/>
    </row>
    <row r="2555" spans="4:4" x14ac:dyDescent="0.3">
      <c r="D2555" s="83"/>
    </row>
    <row r="2556" spans="4:4" x14ac:dyDescent="0.3">
      <c r="D2556" s="83"/>
    </row>
    <row r="2557" spans="4:4" x14ac:dyDescent="0.3">
      <c r="D2557" s="83"/>
    </row>
    <row r="2558" spans="4:4" x14ac:dyDescent="0.3">
      <c r="D2558" s="83"/>
    </row>
    <row r="2559" spans="4:4" x14ac:dyDescent="0.3">
      <c r="D2559" s="83"/>
    </row>
    <row r="2560" spans="4:4" x14ac:dyDescent="0.3">
      <c r="D2560" s="83"/>
    </row>
    <row r="2561" spans="4:4" x14ac:dyDescent="0.3">
      <c r="D2561" s="83"/>
    </row>
    <row r="2562" spans="4:4" x14ac:dyDescent="0.3">
      <c r="D2562" s="83"/>
    </row>
    <row r="2563" spans="4:4" x14ac:dyDescent="0.3">
      <c r="D2563" s="83"/>
    </row>
    <row r="2564" spans="4:4" x14ac:dyDescent="0.3">
      <c r="D2564" s="83"/>
    </row>
    <row r="2565" spans="4:4" x14ac:dyDescent="0.3">
      <c r="D2565" s="83"/>
    </row>
    <row r="2566" spans="4:4" x14ac:dyDescent="0.3">
      <c r="D2566" s="83"/>
    </row>
    <row r="2567" spans="4:4" x14ac:dyDescent="0.3">
      <c r="D2567" s="83"/>
    </row>
    <row r="2568" spans="4:4" x14ac:dyDescent="0.3">
      <c r="D2568" s="83"/>
    </row>
    <row r="2569" spans="4:4" x14ac:dyDescent="0.3">
      <c r="D2569" s="83"/>
    </row>
    <row r="2570" spans="4:4" x14ac:dyDescent="0.3">
      <c r="D2570" s="83"/>
    </row>
    <row r="2571" spans="4:4" x14ac:dyDescent="0.3">
      <c r="D2571" s="83"/>
    </row>
    <row r="2572" spans="4:4" x14ac:dyDescent="0.3">
      <c r="D2572" s="83"/>
    </row>
    <row r="2573" spans="4:4" x14ac:dyDescent="0.3">
      <c r="D2573" s="83"/>
    </row>
    <row r="2574" spans="4:4" x14ac:dyDescent="0.3">
      <c r="D2574" s="83"/>
    </row>
    <row r="2575" spans="4:4" x14ac:dyDescent="0.3">
      <c r="D2575" s="83"/>
    </row>
    <row r="2576" spans="4:4" x14ac:dyDescent="0.3">
      <c r="D2576" s="83"/>
    </row>
    <row r="2577" spans="4:4" x14ac:dyDescent="0.3">
      <c r="D2577" s="83"/>
    </row>
    <row r="2578" spans="4:4" x14ac:dyDescent="0.3">
      <c r="D2578" s="83"/>
    </row>
    <row r="2579" spans="4:4" x14ac:dyDescent="0.3">
      <c r="D2579" s="83"/>
    </row>
    <row r="2580" spans="4:4" x14ac:dyDescent="0.3">
      <c r="D2580" s="83"/>
    </row>
    <row r="2581" spans="4:4" x14ac:dyDescent="0.3">
      <c r="D2581" s="83"/>
    </row>
    <row r="2582" spans="4:4" x14ac:dyDescent="0.3">
      <c r="D2582" s="83"/>
    </row>
    <row r="2583" spans="4:4" x14ac:dyDescent="0.3">
      <c r="D2583" s="83"/>
    </row>
    <row r="2584" spans="4:4" x14ac:dyDescent="0.3">
      <c r="D2584" s="83"/>
    </row>
    <row r="2585" spans="4:4" x14ac:dyDescent="0.3">
      <c r="D2585" s="83"/>
    </row>
    <row r="2586" spans="4:4" x14ac:dyDescent="0.3">
      <c r="D2586" s="83"/>
    </row>
    <row r="2587" spans="4:4" x14ac:dyDescent="0.3">
      <c r="D2587" s="83"/>
    </row>
    <row r="2588" spans="4:4" x14ac:dyDescent="0.3">
      <c r="D2588" s="83"/>
    </row>
    <row r="2589" spans="4:4" x14ac:dyDescent="0.3">
      <c r="D2589" s="83"/>
    </row>
    <row r="2590" spans="4:4" x14ac:dyDescent="0.3">
      <c r="D2590" s="83"/>
    </row>
    <row r="2591" spans="4:4" x14ac:dyDescent="0.3">
      <c r="D2591" s="83"/>
    </row>
    <row r="2592" spans="4:4" x14ac:dyDescent="0.3">
      <c r="D2592" s="83"/>
    </row>
    <row r="2593" spans="4:4" x14ac:dyDescent="0.3">
      <c r="D2593" s="83"/>
    </row>
    <row r="2594" spans="4:4" x14ac:dyDescent="0.3">
      <c r="D2594" s="83"/>
    </row>
    <row r="2595" spans="4:4" x14ac:dyDescent="0.3">
      <c r="D2595" s="83"/>
    </row>
    <row r="2596" spans="4:4" x14ac:dyDescent="0.3">
      <c r="D2596" s="83"/>
    </row>
    <row r="2597" spans="4:4" x14ac:dyDescent="0.3">
      <c r="D2597" s="83"/>
    </row>
    <row r="2598" spans="4:4" x14ac:dyDescent="0.3">
      <c r="D2598" s="83"/>
    </row>
    <row r="2599" spans="4:4" x14ac:dyDescent="0.3">
      <c r="D2599" s="83"/>
    </row>
    <row r="2600" spans="4:4" x14ac:dyDescent="0.3">
      <c r="D2600" s="83"/>
    </row>
    <row r="2601" spans="4:4" x14ac:dyDescent="0.3">
      <c r="D2601" s="83"/>
    </row>
    <row r="2602" spans="4:4" x14ac:dyDescent="0.3">
      <c r="D2602" s="83"/>
    </row>
    <row r="2603" spans="4:4" x14ac:dyDescent="0.3">
      <c r="D2603" s="83"/>
    </row>
    <row r="2604" spans="4:4" x14ac:dyDescent="0.3">
      <c r="D2604" s="83"/>
    </row>
    <row r="2605" spans="4:4" x14ac:dyDescent="0.3">
      <c r="D2605" s="83"/>
    </row>
    <row r="2606" spans="4:4" x14ac:dyDescent="0.3">
      <c r="D2606" s="83"/>
    </row>
    <row r="2607" spans="4:4" x14ac:dyDescent="0.3">
      <c r="D2607" s="83"/>
    </row>
    <row r="2608" spans="4:4" x14ac:dyDescent="0.3">
      <c r="D2608" s="83"/>
    </row>
    <row r="2609" spans="4:4" x14ac:dyDescent="0.3">
      <c r="D2609" s="83"/>
    </row>
    <row r="2610" spans="4:4" x14ac:dyDescent="0.3">
      <c r="D2610" s="83"/>
    </row>
    <row r="2611" spans="4:4" x14ac:dyDescent="0.3">
      <c r="D2611" s="83"/>
    </row>
    <row r="2612" spans="4:4" x14ac:dyDescent="0.3">
      <c r="D2612" s="83"/>
    </row>
    <row r="2613" spans="4:4" x14ac:dyDescent="0.3">
      <c r="D2613" s="83"/>
    </row>
    <row r="2614" spans="4:4" x14ac:dyDescent="0.3">
      <c r="D2614" s="83"/>
    </row>
    <row r="2615" spans="4:4" x14ac:dyDescent="0.3">
      <c r="D2615" s="83"/>
    </row>
    <row r="2616" spans="4:4" x14ac:dyDescent="0.3">
      <c r="D2616" s="83"/>
    </row>
    <row r="2617" spans="4:4" x14ac:dyDescent="0.3">
      <c r="D2617" s="83"/>
    </row>
    <row r="2618" spans="4:4" x14ac:dyDescent="0.3">
      <c r="D2618" s="83"/>
    </row>
    <row r="2619" spans="4:4" x14ac:dyDescent="0.3">
      <c r="D2619" s="83"/>
    </row>
    <row r="2620" spans="4:4" x14ac:dyDescent="0.3">
      <c r="D2620" s="83"/>
    </row>
    <row r="2621" spans="4:4" x14ac:dyDescent="0.3">
      <c r="D2621" s="83"/>
    </row>
    <row r="2622" spans="4:4" x14ac:dyDescent="0.3">
      <c r="D2622" s="83"/>
    </row>
    <row r="2623" spans="4:4" x14ac:dyDescent="0.3">
      <c r="D2623" s="83"/>
    </row>
    <row r="2624" spans="4:4" x14ac:dyDescent="0.3">
      <c r="D2624" s="83"/>
    </row>
    <row r="2625" spans="4:4" x14ac:dyDescent="0.3">
      <c r="D2625" s="83"/>
    </row>
    <row r="2626" spans="4:4" x14ac:dyDescent="0.3">
      <c r="D2626" s="83"/>
    </row>
    <row r="2627" spans="4:4" x14ac:dyDescent="0.3">
      <c r="D2627" s="83"/>
    </row>
    <row r="2628" spans="4:4" x14ac:dyDescent="0.3">
      <c r="D2628" s="83"/>
    </row>
    <row r="2629" spans="4:4" x14ac:dyDescent="0.3">
      <c r="D2629" s="83"/>
    </row>
    <row r="2630" spans="4:4" x14ac:dyDescent="0.3">
      <c r="D2630" s="83"/>
    </row>
    <row r="2631" spans="4:4" x14ac:dyDescent="0.3">
      <c r="D2631" s="83"/>
    </row>
    <row r="2632" spans="4:4" x14ac:dyDescent="0.3">
      <c r="D2632" s="83"/>
    </row>
    <row r="2633" spans="4:4" x14ac:dyDescent="0.3">
      <c r="D2633" s="83"/>
    </row>
    <row r="2634" spans="4:4" x14ac:dyDescent="0.3">
      <c r="D2634" s="83"/>
    </row>
    <row r="2635" spans="4:4" x14ac:dyDescent="0.3">
      <c r="D2635" s="83"/>
    </row>
    <row r="2636" spans="4:4" x14ac:dyDescent="0.3">
      <c r="D2636" s="83"/>
    </row>
    <row r="2637" spans="4:4" x14ac:dyDescent="0.3">
      <c r="D2637" s="83"/>
    </row>
    <row r="2638" spans="4:4" x14ac:dyDescent="0.3">
      <c r="D2638" s="83"/>
    </row>
    <row r="2639" spans="4:4" x14ac:dyDescent="0.3">
      <c r="D2639" s="83"/>
    </row>
    <row r="2640" spans="4:4" x14ac:dyDescent="0.3">
      <c r="D2640" s="83"/>
    </row>
    <row r="2641" spans="4:4" x14ac:dyDescent="0.3">
      <c r="D2641" s="83"/>
    </row>
    <row r="2642" spans="4:4" x14ac:dyDescent="0.3">
      <c r="D2642" s="83"/>
    </row>
    <row r="2643" spans="4:4" x14ac:dyDescent="0.3">
      <c r="D2643" s="83"/>
    </row>
    <row r="2644" spans="4:4" x14ac:dyDescent="0.3">
      <c r="D2644" s="83"/>
    </row>
    <row r="2645" spans="4:4" x14ac:dyDescent="0.3">
      <c r="D2645" s="83"/>
    </row>
    <row r="2646" spans="4:4" x14ac:dyDescent="0.3">
      <c r="D2646" s="83"/>
    </row>
    <row r="2647" spans="4:4" x14ac:dyDescent="0.3">
      <c r="D2647" s="83"/>
    </row>
    <row r="2648" spans="4:4" x14ac:dyDescent="0.3">
      <c r="D2648" s="83"/>
    </row>
    <row r="2649" spans="4:4" x14ac:dyDescent="0.3">
      <c r="D2649" s="83"/>
    </row>
    <row r="2650" spans="4:4" x14ac:dyDescent="0.3">
      <c r="D2650" s="83"/>
    </row>
    <row r="2651" spans="4:4" x14ac:dyDescent="0.3">
      <c r="D2651" s="83"/>
    </row>
    <row r="2652" spans="4:4" x14ac:dyDescent="0.3">
      <c r="D2652" s="83"/>
    </row>
    <row r="2653" spans="4:4" x14ac:dyDescent="0.3">
      <c r="D2653" s="83"/>
    </row>
    <row r="2654" spans="4:4" x14ac:dyDescent="0.3">
      <c r="D2654" s="83"/>
    </row>
    <row r="2655" spans="4:4" x14ac:dyDescent="0.3">
      <c r="D2655" s="83"/>
    </row>
    <row r="2656" spans="4:4" x14ac:dyDescent="0.3">
      <c r="D2656" s="83"/>
    </row>
    <row r="2657" spans="4:4" x14ac:dyDescent="0.3">
      <c r="D2657" s="83"/>
    </row>
    <row r="2658" spans="4:4" x14ac:dyDescent="0.3">
      <c r="D2658" s="83"/>
    </row>
    <row r="2659" spans="4:4" x14ac:dyDescent="0.3">
      <c r="D2659" s="83"/>
    </row>
    <row r="2660" spans="4:4" x14ac:dyDescent="0.3">
      <c r="D2660" s="83"/>
    </row>
    <row r="2661" spans="4:4" x14ac:dyDescent="0.3">
      <c r="D2661" s="83"/>
    </row>
    <row r="2662" spans="4:4" x14ac:dyDescent="0.3">
      <c r="D2662" s="83"/>
    </row>
    <row r="2663" spans="4:4" x14ac:dyDescent="0.3">
      <c r="D2663" s="83"/>
    </row>
    <row r="2664" spans="4:4" x14ac:dyDescent="0.3">
      <c r="D2664" s="83"/>
    </row>
    <row r="2665" spans="4:4" x14ac:dyDescent="0.3">
      <c r="D2665" s="83"/>
    </row>
    <row r="2666" spans="4:4" x14ac:dyDescent="0.3">
      <c r="D2666" s="83"/>
    </row>
    <row r="2667" spans="4:4" x14ac:dyDescent="0.3">
      <c r="D2667" s="83"/>
    </row>
    <row r="2668" spans="4:4" x14ac:dyDescent="0.3">
      <c r="D2668" s="83"/>
    </row>
    <row r="2669" spans="4:4" x14ac:dyDescent="0.3">
      <c r="D2669" s="83"/>
    </row>
    <row r="2670" spans="4:4" x14ac:dyDescent="0.3">
      <c r="D2670" s="83"/>
    </row>
    <row r="2671" spans="4:4" x14ac:dyDescent="0.3">
      <c r="D2671" s="83"/>
    </row>
    <row r="2672" spans="4:4" x14ac:dyDescent="0.3">
      <c r="D2672" s="83"/>
    </row>
    <row r="2673" spans="4:4" x14ac:dyDescent="0.3">
      <c r="D2673" s="83"/>
    </row>
    <row r="2674" spans="4:4" x14ac:dyDescent="0.3">
      <c r="D2674" s="83"/>
    </row>
    <row r="2675" spans="4:4" x14ac:dyDescent="0.3">
      <c r="D2675" s="83"/>
    </row>
    <row r="2676" spans="4:4" x14ac:dyDescent="0.3">
      <c r="D2676" s="83"/>
    </row>
    <row r="2677" spans="4:4" x14ac:dyDescent="0.3">
      <c r="D2677" s="83"/>
    </row>
    <row r="2678" spans="4:4" x14ac:dyDescent="0.3">
      <c r="D2678" s="83"/>
    </row>
    <row r="2679" spans="4:4" x14ac:dyDescent="0.3">
      <c r="D2679" s="83"/>
    </row>
    <row r="2680" spans="4:4" x14ac:dyDescent="0.3">
      <c r="D2680" s="83"/>
    </row>
    <row r="2681" spans="4:4" x14ac:dyDescent="0.3">
      <c r="D2681" s="83"/>
    </row>
    <row r="2682" spans="4:4" x14ac:dyDescent="0.3">
      <c r="D2682" s="83"/>
    </row>
    <row r="2683" spans="4:4" x14ac:dyDescent="0.3">
      <c r="D2683" s="83"/>
    </row>
    <row r="2684" spans="4:4" x14ac:dyDescent="0.3">
      <c r="D2684" s="83"/>
    </row>
    <row r="2685" spans="4:4" x14ac:dyDescent="0.3">
      <c r="D2685" s="83"/>
    </row>
    <row r="2686" spans="4:4" x14ac:dyDescent="0.3">
      <c r="D2686" s="83"/>
    </row>
    <row r="2687" spans="4:4" x14ac:dyDescent="0.3">
      <c r="D2687" s="83"/>
    </row>
    <row r="2688" spans="4:4" x14ac:dyDescent="0.3">
      <c r="D2688" s="83"/>
    </row>
    <row r="2689" spans="4:4" x14ac:dyDescent="0.3">
      <c r="D2689" s="83"/>
    </row>
    <row r="2690" spans="4:4" x14ac:dyDescent="0.3">
      <c r="D2690" s="83"/>
    </row>
    <row r="2691" spans="4:4" x14ac:dyDescent="0.3">
      <c r="D2691" s="83"/>
    </row>
    <row r="2692" spans="4:4" x14ac:dyDescent="0.3">
      <c r="D2692" s="83"/>
    </row>
    <row r="2693" spans="4:4" x14ac:dyDescent="0.3">
      <c r="D2693" s="83"/>
    </row>
    <row r="2694" spans="4:4" x14ac:dyDescent="0.3">
      <c r="D2694" s="83"/>
    </row>
    <row r="2695" spans="4:4" x14ac:dyDescent="0.3">
      <c r="D2695" s="83"/>
    </row>
    <row r="2696" spans="4:4" x14ac:dyDescent="0.3">
      <c r="D2696" s="83"/>
    </row>
    <row r="2697" spans="4:4" x14ac:dyDescent="0.3">
      <c r="D2697" s="83"/>
    </row>
    <row r="2698" spans="4:4" x14ac:dyDescent="0.3">
      <c r="D2698" s="83"/>
    </row>
    <row r="2699" spans="4:4" x14ac:dyDescent="0.3">
      <c r="D2699" s="83"/>
    </row>
    <row r="2700" spans="4:4" x14ac:dyDescent="0.3">
      <c r="D2700" s="83"/>
    </row>
    <row r="2701" spans="4:4" x14ac:dyDescent="0.3">
      <c r="D2701" s="83"/>
    </row>
    <row r="2702" spans="4:4" x14ac:dyDescent="0.3">
      <c r="D2702" s="83"/>
    </row>
    <row r="2703" spans="4:4" x14ac:dyDescent="0.3">
      <c r="D2703" s="83"/>
    </row>
    <row r="2704" spans="4:4" x14ac:dyDescent="0.3">
      <c r="D2704" s="83"/>
    </row>
    <row r="2705" spans="4:4" x14ac:dyDescent="0.3">
      <c r="D2705" s="83"/>
    </row>
    <row r="2706" spans="4:4" x14ac:dyDescent="0.3">
      <c r="D2706" s="83"/>
    </row>
    <row r="2707" spans="4:4" x14ac:dyDescent="0.3">
      <c r="D2707" s="83"/>
    </row>
    <row r="2708" spans="4:4" x14ac:dyDescent="0.3">
      <c r="D2708" s="83"/>
    </row>
    <row r="2709" spans="4:4" x14ac:dyDescent="0.3">
      <c r="D2709" s="83"/>
    </row>
    <row r="2710" spans="4:4" x14ac:dyDescent="0.3">
      <c r="D2710" s="83"/>
    </row>
    <row r="2711" spans="4:4" x14ac:dyDescent="0.3">
      <c r="D2711" s="83"/>
    </row>
    <row r="2712" spans="4:4" x14ac:dyDescent="0.3">
      <c r="D2712" s="83"/>
    </row>
    <row r="2713" spans="4:4" x14ac:dyDescent="0.3">
      <c r="D2713" s="83"/>
    </row>
    <row r="2714" spans="4:4" x14ac:dyDescent="0.3">
      <c r="D2714" s="83"/>
    </row>
    <row r="2715" spans="4:4" x14ac:dyDescent="0.3">
      <c r="D2715" s="83"/>
    </row>
    <row r="2716" spans="4:4" x14ac:dyDescent="0.3">
      <c r="D2716" s="83"/>
    </row>
    <row r="2717" spans="4:4" x14ac:dyDescent="0.3">
      <c r="D2717" s="83"/>
    </row>
    <row r="2718" spans="4:4" x14ac:dyDescent="0.3">
      <c r="D2718" s="83"/>
    </row>
    <row r="2719" spans="4:4" x14ac:dyDescent="0.3">
      <c r="D2719" s="83"/>
    </row>
    <row r="2720" spans="4:4" x14ac:dyDescent="0.3">
      <c r="D2720" s="83"/>
    </row>
    <row r="2721" spans="4:4" x14ac:dyDescent="0.3">
      <c r="D2721" s="83"/>
    </row>
    <row r="2722" spans="4:4" x14ac:dyDescent="0.3">
      <c r="D2722" s="83"/>
    </row>
    <row r="2723" spans="4:4" x14ac:dyDescent="0.3">
      <c r="D2723" s="83"/>
    </row>
    <row r="2724" spans="4:4" x14ac:dyDescent="0.3">
      <c r="D2724" s="83"/>
    </row>
    <row r="2725" spans="4:4" x14ac:dyDescent="0.3">
      <c r="D2725" s="83"/>
    </row>
    <row r="2726" spans="4:4" x14ac:dyDescent="0.3">
      <c r="D2726" s="83"/>
    </row>
    <row r="2727" spans="4:4" x14ac:dyDescent="0.3">
      <c r="D2727" s="83"/>
    </row>
    <row r="2728" spans="4:4" x14ac:dyDescent="0.3">
      <c r="D2728" s="83"/>
    </row>
    <row r="2729" spans="4:4" x14ac:dyDescent="0.3">
      <c r="D2729" s="83"/>
    </row>
    <row r="2730" spans="4:4" x14ac:dyDescent="0.3">
      <c r="D2730" s="83"/>
    </row>
    <row r="2731" spans="4:4" x14ac:dyDescent="0.3">
      <c r="D2731" s="83"/>
    </row>
    <row r="2732" spans="4:4" x14ac:dyDescent="0.3">
      <c r="D2732" s="83"/>
    </row>
    <row r="2733" spans="4:4" x14ac:dyDescent="0.3">
      <c r="D2733" s="83"/>
    </row>
    <row r="2734" spans="4:4" x14ac:dyDescent="0.3">
      <c r="D2734" s="83"/>
    </row>
    <row r="2735" spans="4:4" x14ac:dyDescent="0.3">
      <c r="D2735" s="83"/>
    </row>
    <row r="2736" spans="4:4" x14ac:dyDescent="0.3">
      <c r="D2736" s="83"/>
    </row>
    <row r="2737" spans="4:4" x14ac:dyDescent="0.3">
      <c r="D2737" s="83"/>
    </row>
    <row r="2738" spans="4:4" x14ac:dyDescent="0.3">
      <c r="D2738" s="83"/>
    </row>
    <row r="2739" spans="4:4" x14ac:dyDescent="0.3">
      <c r="D2739" s="83"/>
    </row>
    <row r="2740" spans="4:4" x14ac:dyDescent="0.3">
      <c r="D2740" s="83"/>
    </row>
    <row r="2741" spans="4:4" x14ac:dyDescent="0.3">
      <c r="D2741" s="83"/>
    </row>
    <row r="2742" spans="4:4" x14ac:dyDescent="0.3">
      <c r="D2742" s="83"/>
    </row>
    <row r="2743" spans="4:4" x14ac:dyDescent="0.3">
      <c r="D2743" s="83"/>
    </row>
    <row r="2744" spans="4:4" x14ac:dyDescent="0.3">
      <c r="D2744" s="83"/>
    </row>
    <row r="2745" spans="4:4" x14ac:dyDescent="0.3">
      <c r="D2745" s="83"/>
    </row>
    <row r="2746" spans="4:4" x14ac:dyDescent="0.3">
      <c r="D2746" s="83"/>
    </row>
    <row r="2747" spans="4:4" x14ac:dyDescent="0.3">
      <c r="D2747" s="83"/>
    </row>
    <row r="2748" spans="4:4" x14ac:dyDescent="0.3">
      <c r="D2748" s="83"/>
    </row>
    <row r="2749" spans="4:4" x14ac:dyDescent="0.3">
      <c r="D2749" s="83"/>
    </row>
    <row r="2750" spans="4:4" x14ac:dyDescent="0.3">
      <c r="D2750" s="83"/>
    </row>
    <row r="2751" spans="4:4" x14ac:dyDescent="0.3">
      <c r="D2751" s="83"/>
    </row>
    <row r="2752" spans="4:4" x14ac:dyDescent="0.3">
      <c r="D2752" s="83"/>
    </row>
    <row r="2753" spans="4:4" x14ac:dyDescent="0.3">
      <c r="D2753" s="83"/>
    </row>
    <row r="2754" spans="4:4" x14ac:dyDescent="0.3">
      <c r="D2754" s="83"/>
    </row>
    <row r="2755" spans="4:4" x14ac:dyDescent="0.3">
      <c r="D2755" s="83"/>
    </row>
    <row r="2756" spans="4:4" x14ac:dyDescent="0.3">
      <c r="D2756" s="83"/>
    </row>
    <row r="2757" spans="4:4" x14ac:dyDescent="0.3">
      <c r="D2757" s="83"/>
    </row>
    <row r="2758" spans="4:4" x14ac:dyDescent="0.3">
      <c r="D2758" s="83"/>
    </row>
    <row r="2759" spans="4:4" x14ac:dyDescent="0.3">
      <c r="D2759" s="83"/>
    </row>
    <row r="2760" spans="4:4" x14ac:dyDescent="0.3">
      <c r="D2760" s="83"/>
    </row>
    <row r="2761" spans="4:4" x14ac:dyDescent="0.3">
      <c r="D2761" s="83"/>
    </row>
    <row r="2762" spans="4:4" x14ac:dyDescent="0.3">
      <c r="D2762" s="83"/>
    </row>
    <row r="2763" spans="4:4" x14ac:dyDescent="0.3">
      <c r="D2763" s="83"/>
    </row>
    <row r="2764" spans="4:4" x14ac:dyDescent="0.3">
      <c r="D2764" s="83"/>
    </row>
    <row r="2765" spans="4:4" x14ac:dyDescent="0.3">
      <c r="D2765" s="83"/>
    </row>
    <row r="2766" spans="4:4" x14ac:dyDescent="0.3">
      <c r="D2766" s="83"/>
    </row>
    <row r="2767" spans="4:4" x14ac:dyDescent="0.3">
      <c r="D2767" s="83"/>
    </row>
    <row r="2768" spans="4:4" x14ac:dyDescent="0.3">
      <c r="D2768" s="83"/>
    </row>
    <row r="2769" spans="4:4" x14ac:dyDescent="0.3">
      <c r="D2769" s="83"/>
    </row>
    <row r="2770" spans="4:4" x14ac:dyDescent="0.3">
      <c r="D2770" s="83"/>
    </row>
    <row r="2771" spans="4:4" x14ac:dyDescent="0.3">
      <c r="D2771" s="83"/>
    </row>
    <row r="2772" spans="4:4" x14ac:dyDescent="0.3">
      <c r="D2772" s="83"/>
    </row>
    <row r="2773" spans="4:4" x14ac:dyDescent="0.3">
      <c r="D2773" s="83"/>
    </row>
    <row r="2774" spans="4:4" x14ac:dyDescent="0.3">
      <c r="D2774" s="83"/>
    </row>
    <row r="2775" spans="4:4" x14ac:dyDescent="0.3">
      <c r="D2775" s="83"/>
    </row>
    <row r="2776" spans="4:4" x14ac:dyDescent="0.3">
      <c r="D2776" s="83"/>
    </row>
    <row r="2777" spans="4:4" x14ac:dyDescent="0.3">
      <c r="D2777" s="83"/>
    </row>
    <row r="2778" spans="4:4" x14ac:dyDescent="0.3">
      <c r="D2778" s="83"/>
    </row>
    <row r="2779" spans="4:4" x14ac:dyDescent="0.3">
      <c r="D2779" s="83"/>
    </row>
    <row r="2780" spans="4:4" x14ac:dyDescent="0.3">
      <c r="D2780" s="83"/>
    </row>
    <row r="2781" spans="4:4" x14ac:dyDescent="0.3">
      <c r="D2781" s="83"/>
    </row>
    <row r="2782" spans="4:4" x14ac:dyDescent="0.3">
      <c r="D2782" s="83"/>
    </row>
    <row r="2783" spans="4:4" x14ac:dyDescent="0.3">
      <c r="D2783" s="83"/>
    </row>
    <row r="2784" spans="4:4" x14ac:dyDescent="0.3">
      <c r="D2784" s="83"/>
    </row>
    <row r="2785" spans="4:4" x14ac:dyDescent="0.3">
      <c r="D2785" s="83"/>
    </row>
    <row r="2786" spans="4:4" x14ac:dyDescent="0.3">
      <c r="D2786" s="83"/>
    </row>
    <row r="2787" spans="4:4" x14ac:dyDescent="0.3">
      <c r="D2787" s="83"/>
    </row>
    <row r="2788" spans="4:4" x14ac:dyDescent="0.3">
      <c r="D2788" s="83"/>
    </row>
    <row r="2789" spans="4:4" x14ac:dyDescent="0.3">
      <c r="D2789" s="83"/>
    </row>
    <row r="2790" spans="4:4" x14ac:dyDescent="0.3">
      <c r="D2790" s="83"/>
    </row>
    <row r="2791" spans="4:4" x14ac:dyDescent="0.3">
      <c r="D2791" s="83"/>
    </row>
    <row r="2792" spans="4:4" x14ac:dyDescent="0.3">
      <c r="D2792" s="83"/>
    </row>
    <row r="2793" spans="4:4" x14ac:dyDescent="0.3">
      <c r="D2793" s="83"/>
    </row>
    <row r="2794" spans="4:4" x14ac:dyDescent="0.3">
      <c r="D2794" s="83"/>
    </row>
    <row r="2795" spans="4:4" x14ac:dyDescent="0.3">
      <c r="D2795" s="83"/>
    </row>
    <row r="2796" spans="4:4" x14ac:dyDescent="0.3">
      <c r="D2796" s="83"/>
    </row>
    <row r="2797" spans="4:4" x14ac:dyDescent="0.3">
      <c r="D2797" s="83"/>
    </row>
    <row r="2798" spans="4:4" x14ac:dyDescent="0.3">
      <c r="D2798" s="83"/>
    </row>
    <row r="2799" spans="4:4" x14ac:dyDescent="0.3">
      <c r="D2799" s="83"/>
    </row>
    <row r="2800" spans="4:4" x14ac:dyDescent="0.3">
      <c r="D2800" s="83"/>
    </row>
    <row r="2801" spans="4:4" x14ac:dyDescent="0.3">
      <c r="D2801" s="83"/>
    </row>
    <row r="2802" spans="4:4" x14ac:dyDescent="0.3">
      <c r="D2802" s="83"/>
    </row>
    <row r="2803" spans="4:4" x14ac:dyDescent="0.3">
      <c r="D2803" s="83"/>
    </row>
    <row r="2804" spans="4:4" x14ac:dyDescent="0.3">
      <c r="D2804" s="83"/>
    </row>
    <row r="2805" spans="4:4" x14ac:dyDescent="0.3">
      <c r="D2805" s="83"/>
    </row>
    <row r="2806" spans="4:4" x14ac:dyDescent="0.3">
      <c r="D2806" s="83"/>
    </row>
    <row r="2807" spans="4:4" x14ac:dyDescent="0.3">
      <c r="D2807" s="83"/>
    </row>
    <row r="2808" spans="4:4" x14ac:dyDescent="0.3">
      <c r="D2808" s="83"/>
    </row>
    <row r="2809" spans="4:4" x14ac:dyDescent="0.3">
      <c r="D2809" s="83"/>
    </row>
    <row r="2810" spans="4:4" x14ac:dyDescent="0.3">
      <c r="D2810" s="83"/>
    </row>
    <row r="2811" spans="4:4" x14ac:dyDescent="0.3">
      <c r="D2811" s="83"/>
    </row>
    <row r="2812" spans="4:4" x14ac:dyDescent="0.3">
      <c r="D2812" s="83"/>
    </row>
    <row r="2813" spans="4:4" x14ac:dyDescent="0.3">
      <c r="D2813" s="83"/>
    </row>
    <row r="2814" spans="4:4" x14ac:dyDescent="0.3">
      <c r="D2814" s="83"/>
    </row>
    <row r="2815" spans="4:4" x14ac:dyDescent="0.3">
      <c r="D2815" s="83"/>
    </row>
    <row r="2816" spans="4:4" x14ac:dyDescent="0.3">
      <c r="D2816" s="83"/>
    </row>
    <row r="2817" spans="4:4" x14ac:dyDescent="0.3">
      <c r="D2817" s="83"/>
    </row>
    <row r="2818" spans="4:4" x14ac:dyDescent="0.3">
      <c r="D2818" s="83"/>
    </row>
    <row r="2819" spans="4:4" x14ac:dyDescent="0.3">
      <c r="D2819" s="83"/>
    </row>
    <row r="2820" spans="4:4" x14ac:dyDescent="0.3">
      <c r="D2820" s="83"/>
    </row>
    <row r="2821" spans="4:4" x14ac:dyDescent="0.3">
      <c r="D2821" s="83"/>
    </row>
    <row r="2822" spans="4:4" x14ac:dyDescent="0.3">
      <c r="D2822" s="83"/>
    </row>
    <row r="2823" spans="4:4" x14ac:dyDescent="0.3">
      <c r="D2823" s="83"/>
    </row>
    <row r="2824" spans="4:4" x14ac:dyDescent="0.3">
      <c r="D2824" s="83"/>
    </row>
    <row r="2825" spans="4:4" x14ac:dyDescent="0.3">
      <c r="D2825" s="83"/>
    </row>
    <row r="2826" spans="4:4" x14ac:dyDescent="0.3">
      <c r="D2826" s="83"/>
    </row>
    <row r="2827" spans="4:4" x14ac:dyDescent="0.3">
      <c r="D2827" s="83"/>
    </row>
    <row r="2828" spans="4:4" x14ac:dyDescent="0.3">
      <c r="D2828" s="83"/>
    </row>
    <row r="2829" spans="4:4" x14ac:dyDescent="0.3">
      <c r="D2829" s="83"/>
    </row>
    <row r="2830" spans="4:4" x14ac:dyDescent="0.3">
      <c r="D2830" s="83"/>
    </row>
    <row r="2831" spans="4:4" x14ac:dyDescent="0.3">
      <c r="D2831" s="83"/>
    </row>
    <row r="2832" spans="4:4" x14ac:dyDescent="0.3">
      <c r="D2832" s="83"/>
    </row>
    <row r="2833" spans="4:4" x14ac:dyDescent="0.3">
      <c r="D2833" s="83"/>
    </row>
    <row r="2834" spans="4:4" x14ac:dyDescent="0.3">
      <c r="D2834" s="83"/>
    </row>
    <row r="2835" spans="4:4" x14ac:dyDescent="0.3">
      <c r="D2835" s="83"/>
    </row>
    <row r="2836" spans="4:4" x14ac:dyDescent="0.3">
      <c r="D2836" s="83"/>
    </row>
    <row r="2837" spans="4:4" x14ac:dyDescent="0.3">
      <c r="D2837" s="83"/>
    </row>
    <row r="2838" spans="4:4" x14ac:dyDescent="0.3">
      <c r="D2838" s="83"/>
    </row>
    <row r="2839" spans="4:4" x14ac:dyDescent="0.3">
      <c r="D2839" s="83"/>
    </row>
    <row r="2840" spans="4:4" x14ac:dyDescent="0.3">
      <c r="D2840" s="83"/>
    </row>
    <row r="2841" spans="4:4" x14ac:dyDescent="0.3">
      <c r="D2841" s="83"/>
    </row>
    <row r="2842" spans="4:4" x14ac:dyDescent="0.3">
      <c r="D2842" s="83"/>
    </row>
    <row r="2843" spans="4:4" x14ac:dyDescent="0.3">
      <c r="D2843" s="83"/>
    </row>
    <row r="2844" spans="4:4" x14ac:dyDescent="0.3">
      <c r="D2844" s="83"/>
    </row>
    <row r="2845" spans="4:4" x14ac:dyDescent="0.3">
      <c r="D2845" s="83"/>
    </row>
    <row r="2846" spans="4:4" x14ac:dyDescent="0.3">
      <c r="D2846" s="83"/>
    </row>
    <row r="2847" spans="4:4" x14ac:dyDescent="0.3">
      <c r="D2847" s="83"/>
    </row>
    <row r="2848" spans="4:4" x14ac:dyDescent="0.3">
      <c r="D2848" s="83"/>
    </row>
    <row r="2849" spans="4:4" x14ac:dyDescent="0.3">
      <c r="D2849" s="83"/>
    </row>
    <row r="2850" spans="4:4" x14ac:dyDescent="0.3">
      <c r="D2850" s="83"/>
    </row>
    <row r="2851" spans="4:4" x14ac:dyDescent="0.3">
      <c r="D2851" s="83"/>
    </row>
    <row r="2852" spans="4:4" x14ac:dyDescent="0.3">
      <c r="D2852" s="83"/>
    </row>
    <row r="2853" spans="4:4" x14ac:dyDescent="0.3">
      <c r="D2853" s="83"/>
    </row>
    <row r="2854" spans="4:4" x14ac:dyDescent="0.3">
      <c r="D2854" s="83"/>
    </row>
    <row r="2855" spans="4:4" x14ac:dyDescent="0.3">
      <c r="D2855" s="83"/>
    </row>
    <row r="2856" spans="4:4" x14ac:dyDescent="0.3">
      <c r="D2856" s="83"/>
    </row>
    <row r="2857" spans="4:4" x14ac:dyDescent="0.3">
      <c r="D2857" s="83"/>
    </row>
    <row r="2858" spans="4:4" x14ac:dyDescent="0.3">
      <c r="D2858" s="83"/>
    </row>
    <row r="2859" spans="4:4" x14ac:dyDescent="0.3">
      <c r="D2859" s="83"/>
    </row>
    <row r="2860" spans="4:4" x14ac:dyDescent="0.3">
      <c r="D2860" s="83"/>
    </row>
    <row r="2861" spans="4:4" x14ac:dyDescent="0.3">
      <c r="D2861" s="83"/>
    </row>
    <row r="2862" spans="4:4" x14ac:dyDescent="0.3">
      <c r="D2862" s="83"/>
    </row>
    <row r="2863" spans="4:4" x14ac:dyDescent="0.3">
      <c r="D2863" s="83"/>
    </row>
    <row r="2864" spans="4:4" x14ac:dyDescent="0.3">
      <c r="D2864" s="83"/>
    </row>
    <row r="2865" spans="4:4" x14ac:dyDescent="0.3">
      <c r="D2865" s="83"/>
    </row>
    <row r="2866" spans="4:4" x14ac:dyDescent="0.3">
      <c r="D2866" s="83"/>
    </row>
    <row r="2867" spans="4:4" x14ac:dyDescent="0.3">
      <c r="D2867" s="83"/>
    </row>
    <row r="2868" spans="4:4" x14ac:dyDescent="0.3">
      <c r="D2868" s="83"/>
    </row>
    <row r="2869" spans="4:4" x14ac:dyDescent="0.3">
      <c r="D2869" s="83"/>
    </row>
    <row r="2870" spans="4:4" x14ac:dyDescent="0.3">
      <c r="D2870" s="83"/>
    </row>
    <row r="2871" spans="4:4" x14ac:dyDescent="0.3">
      <c r="D2871" s="83"/>
    </row>
    <row r="2872" spans="4:4" x14ac:dyDescent="0.3">
      <c r="D2872" s="83"/>
    </row>
    <row r="2873" spans="4:4" x14ac:dyDescent="0.3">
      <c r="D2873" s="83"/>
    </row>
    <row r="2874" spans="4:4" x14ac:dyDescent="0.3">
      <c r="D2874" s="83"/>
    </row>
    <row r="2875" spans="4:4" x14ac:dyDescent="0.3">
      <c r="D2875" s="83"/>
    </row>
    <row r="2876" spans="4:4" x14ac:dyDescent="0.3">
      <c r="D2876" s="83"/>
    </row>
    <row r="2877" spans="4:4" x14ac:dyDescent="0.3">
      <c r="D2877" s="83"/>
    </row>
    <row r="2878" spans="4:4" x14ac:dyDescent="0.3">
      <c r="D2878" s="83"/>
    </row>
    <row r="2879" spans="4:4" x14ac:dyDescent="0.3">
      <c r="D2879" s="83"/>
    </row>
    <row r="2880" spans="4:4" x14ac:dyDescent="0.3">
      <c r="D2880" s="83"/>
    </row>
    <row r="2881" spans="4:4" x14ac:dyDescent="0.3">
      <c r="D2881" s="83"/>
    </row>
    <row r="2882" spans="4:4" x14ac:dyDescent="0.3">
      <c r="D2882" s="83"/>
    </row>
    <row r="2883" spans="4:4" x14ac:dyDescent="0.3">
      <c r="D2883" s="83"/>
    </row>
    <row r="2884" spans="4:4" x14ac:dyDescent="0.3">
      <c r="D2884" s="83"/>
    </row>
    <row r="2885" spans="4:4" x14ac:dyDescent="0.3">
      <c r="D2885" s="83"/>
    </row>
    <row r="2886" spans="4:4" x14ac:dyDescent="0.3">
      <c r="D2886" s="83"/>
    </row>
    <row r="2887" spans="4:4" x14ac:dyDescent="0.3">
      <c r="D2887" s="83"/>
    </row>
    <row r="2888" spans="4:4" x14ac:dyDescent="0.3">
      <c r="D2888" s="83"/>
    </row>
    <row r="2889" spans="4:4" x14ac:dyDescent="0.3">
      <c r="D2889" s="83"/>
    </row>
    <row r="2890" spans="4:4" x14ac:dyDescent="0.3">
      <c r="D2890" s="83"/>
    </row>
    <row r="2891" spans="4:4" x14ac:dyDescent="0.3">
      <c r="D2891" s="83"/>
    </row>
    <row r="2892" spans="4:4" x14ac:dyDescent="0.3">
      <c r="D2892" s="83"/>
    </row>
    <row r="2893" spans="4:4" x14ac:dyDescent="0.3">
      <c r="D2893" s="83"/>
    </row>
    <row r="2894" spans="4:4" x14ac:dyDescent="0.3">
      <c r="D2894" s="83"/>
    </row>
    <row r="2895" spans="4:4" x14ac:dyDescent="0.3">
      <c r="D2895" s="83"/>
    </row>
    <row r="2896" spans="4:4" x14ac:dyDescent="0.3">
      <c r="D2896" s="83"/>
    </row>
    <row r="2897" spans="4:4" x14ac:dyDescent="0.3">
      <c r="D2897" s="83"/>
    </row>
    <row r="2898" spans="4:4" x14ac:dyDescent="0.3">
      <c r="D2898" s="83"/>
    </row>
    <row r="2899" spans="4:4" x14ac:dyDescent="0.3">
      <c r="D2899" s="83"/>
    </row>
    <row r="2900" spans="4:4" x14ac:dyDescent="0.3">
      <c r="D2900" s="83"/>
    </row>
    <row r="2901" spans="4:4" x14ac:dyDescent="0.3">
      <c r="D2901" s="83"/>
    </row>
    <row r="2902" spans="4:4" x14ac:dyDescent="0.3">
      <c r="D2902" s="83"/>
    </row>
    <row r="2903" spans="4:4" x14ac:dyDescent="0.3">
      <c r="D2903" s="83"/>
    </row>
    <row r="2904" spans="4:4" x14ac:dyDescent="0.3">
      <c r="D2904" s="83"/>
    </row>
    <row r="2905" spans="4:4" x14ac:dyDescent="0.3">
      <c r="D2905" s="83"/>
    </row>
    <row r="2906" spans="4:4" x14ac:dyDescent="0.3">
      <c r="D2906" s="83"/>
    </row>
    <row r="2907" spans="4:4" x14ac:dyDescent="0.3">
      <c r="D2907" s="83"/>
    </row>
    <row r="2908" spans="4:4" x14ac:dyDescent="0.3">
      <c r="D2908" s="83"/>
    </row>
    <row r="2909" spans="4:4" x14ac:dyDescent="0.3">
      <c r="D2909" s="83"/>
    </row>
    <row r="2910" spans="4:4" x14ac:dyDescent="0.3">
      <c r="D2910" s="83"/>
    </row>
    <row r="2911" spans="4:4" x14ac:dyDescent="0.3">
      <c r="D2911" s="83"/>
    </row>
    <row r="2912" spans="4:4" x14ac:dyDescent="0.3">
      <c r="D2912" s="83"/>
    </row>
    <row r="2913" spans="4:4" x14ac:dyDescent="0.3">
      <c r="D2913" s="83"/>
    </row>
    <row r="2914" spans="4:4" x14ac:dyDescent="0.3">
      <c r="D2914" s="83"/>
    </row>
    <row r="2915" spans="4:4" x14ac:dyDescent="0.3">
      <c r="D2915" s="83"/>
    </row>
    <row r="2916" spans="4:4" x14ac:dyDescent="0.3">
      <c r="D2916" s="83"/>
    </row>
    <row r="2917" spans="4:4" x14ac:dyDescent="0.3">
      <c r="D2917" s="83"/>
    </row>
    <row r="2918" spans="4:4" x14ac:dyDescent="0.3">
      <c r="D2918" s="83"/>
    </row>
    <row r="2919" spans="4:4" x14ac:dyDescent="0.3">
      <c r="D2919" s="83"/>
    </row>
    <row r="2920" spans="4:4" x14ac:dyDescent="0.3">
      <c r="D2920" s="83"/>
    </row>
    <row r="2921" spans="4:4" x14ac:dyDescent="0.3">
      <c r="D2921" s="83"/>
    </row>
    <row r="2922" spans="4:4" x14ac:dyDescent="0.3">
      <c r="D2922" s="83"/>
    </row>
    <row r="2923" spans="4:4" x14ac:dyDescent="0.3">
      <c r="D2923" s="83"/>
    </row>
    <row r="2924" spans="4:4" x14ac:dyDescent="0.3">
      <c r="D2924" s="83"/>
    </row>
    <row r="2925" spans="4:4" x14ac:dyDescent="0.3">
      <c r="D2925" s="83"/>
    </row>
    <row r="2926" spans="4:4" x14ac:dyDescent="0.3">
      <c r="D2926" s="83"/>
    </row>
    <row r="2927" spans="4:4" x14ac:dyDescent="0.3">
      <c r="D2927" s="83"/>
    </row>
    <row r="2928" spans="4:4" x14ac:dyDescent="0.3">
      <c r="D2928" s="83"/>
    </row>
    <row r="2929" spans="4:4" x14ac:dyDescent="0.3">
      <c r="D2929" s="83"/>
    </row>
    <row r="2930" spans="4:4" x14ac:dyDescent="0.3">
      <c r="D2930" s="83"/>
    </row>
    <row r="2931" spans="4:4" x14ac:dyDescent="0.3">
      <c r="D2931" s="83"/>
    </row>
    <row r="2932" spans="4:4" x14ac:dyDescent="0.3">
      <c r="D2932" s="83"/>
    </row>
    <row r="2933" spans="4:4" x14ac:dyDescent="0.3">
      <c r="D2933" s="83"/>
    </row>
    <row r="2934" spans="4:4" x14ac:dyDescent="0.3">
      <c r="D2934" s="83"/>
    </row>
    <row r="2935" spans="4:4" x14ac:dyDescent="0.3">
      <c r="D2935" s="83"/>
    </row>
    <row r="2936" spans="4:4" x14ac:dyDescent="0.3">
      <c r="D2936" s="83"/>
    </row>
    <row r="2937" spans="4:4" x14ac:dyDescent="0.3">
      <c r="D2937" s="83"/>
    </row>
    <row r="2938" spans="4:4" x14ac:dyDescent="0.3">
      <c r="D2938" s="83"/>
    </row>
    <row r="2939" spans="4:4" x14ac:dyDescent="0.3">
      <c r="D2939" s="83"/>
    </row>
    <row r="2940" spans="4:4" x14ac:dyDescent="0.3">
      <c r="D2940" s="83"/>
    </row>
    <row r="2941" spans="4:4" x14ac:dyDescent="0.3">
      <c r="D2941" s="83"/>
    </row>
    <row r="2942" spans="4:4" x14ac:dyDescent="0.3">
      <c r="D2942" s="83"/>
    </row>
    <row r="2943" spans="4:4" x14ac:dyDescent="0.3">
      <c r="D2943" s="83"/>
    </row>
    <row r="2944" spans="4:4" x14ac:dyDescent="0.3">
      <c r="D2944" s="83"/>
    </row>
    <row r="2945" spans="4:4" x14ac:dyDescent="0.3">
      <c r="D2945" s="83"/>
    </row>
    <row r="2946" spans="4:4" x14ac:dyDescent="0.3">
      <c r="D2946" s="83"/>
    </row>
    <row r="2947" spans="4:4" x14ac:dyDescent="0.3">
      <c r="D2947" s="83"/>
    </row>
    <row r="2948" spans="4:4" x14ac:dyDescent="0.3">
      <c r="D2948" s="83"/>
    </row>
    <row r="2949" spans="4:4" x14ac:dyDescent="0.3">
      <c r="D2949" s="83"/>
    </row>
    <row r="2950" spans="4:4" x14ac:dyDescent="0.3">
      <c r="D2950" s="83"/>
    </row>
    <row r="2951" spans="4:4" x14ac:dyDescent="0.3">
      <c r="D2951" s="83"/>
    </row>
    <row r="2952" spans="4:4" x14ac:dyDescent="0.3">
      <c r="D2952" s="83"/>
    </row>
    <row r="2953" spans="4:4" x14ac:dyDescent="0.3">
      <c r="D2953" s="83"/>
    </row>
    <row r="2954" spans="4:4" x14ac:dyDescent="0.3">
      <c r="D2954" s="83"/>
    </row>
    <row r="2955" spans="4:4" x14ac:dyDescent="0.3">
      <c r="D2955" s="83"/>
    </row>
    <row r="2956" spans="4:4" x14ac:dyDescent="0.3">
      <c r="D2956" s="83"/>
    </row>
    <row r="2957" spans="4:4" x14ac:dyDescent="0.3">
      <c r="D2957" s="83"/>
    </row>
    <row r="2958" spans="4:4" x14ac:dyDescent="0.3">
      <c r="D2958" s="83"/>
    </row>
    <row r="2959" spans="4:4" x14ac:dyDescent="0.3">
      <c r="D2959" s="83"/>
    </row>
    <row r="2960" spans="4:4" x14ac:dyDescent="0.3">
      <c r="D2960" s="83"/>
    </row>
    <row r="2961" spans="4:4" x14ac:dyDescent="0.3">
      <c r="D2961" s="83"/>
    </row>
    <row r="2962" spans="4:4" x14ac:dyDescent="0.3">
      <c r="D2962" s="83"/>
    </row>
    <row r="2963" spans="4:4" x14ac:dyDescent="0.3">
      <c r="D2963" s="83"/>
    </row>
    <row r="2964" spans="4:4" x14ac:dyDescent="0.3">
      <c r="D2964" s="83"/>
    </row>
    <row r="2965" spans="4:4" x14ac:dyDescent="0.3">
      <c r="D2965" s="83"/>
    </row>
    <row r="2966" spans="4:4" x14ac:dyDescent="0.3">
      <c r="D2966" s="83"/>
    </row>
    <row r="2967" spans="4:4" x14ac:dyDescent="0.3">
      <c r="D2967" s="83"/>
    </row>
    <row r="2968" spans="4:4" x14ac:dyDescent="0.3">
      <c r="D2968" s="83"/>
    </row>
    <row r="2969" spans="4:4" x14ac:dyDescent="0.3">
      <c r="D2969" s="83"/>
    </row>
    <row r="2970" spans="4:4" x14ac:dyDescent="0.3">
      <c r="D2970" s="83"/>
    </row>
    <row r="2971" spans="4:4" x14ac:dyDescent="0.3">
      <c r="D2971" s="83"/>
    </row>
    <row r="2972" spans="4:4" x14ac:dyDescent="0.3">
      <c r="D2972" s="83"/>
    </row>
    <row r="2973" spans="4:4" x14ac:dyDescent="0.3">
      <c r="D2973" s="83"/>
    </row>
    <row r="2974" spans="4:4" x14ac:dyDescent="0.3">
      <c r="D2974" s="83"/>
    </row>
    <row r="2975" spans="4:4" x14ac:dyDescent="0.3">
      <c r="D2975" s="83"/>
    </row>
    <row r="2976" spans="4:4" x14ac:dyDescent="0.3">
      <c r="D2976" s="83"/>
    </row>
    <row r="2977" spans="4:4" x14ac:dyDescent="0.3">
      <c r="D2977" s="83"/>
    </row>
    <row r="2978" spans="4:4" x14ac:dyDescent="0.3">
      <c r="D2978" s="83"/>
    </row>
    <row r="2979" spans="4:4" x14ac:dyDescent="0.3">
      <c r="D2979" s="83"/>
    </row>
    <row r="2980" spans="4:4" x14ac:dyDescent="0.3">
      <c r="D2980" s="83"/>
    </row>
    <row r="2981" spans="4:4" x14ac:dyDescent="0.3">
      <c r="D2981" s="83"/>
    </row>
    <row r="2982" spans="4:4" x14ac:dyDescent="0.3">
      <c r="D2982" s="83"/>
    </row>
    <row r="2983" spans="4:4" x14ac:dyDescent="0.3">
      <c r="D2983" s="83"/>
    </row>
    <row r="2984" spans="4:4" x14ac:dyDescent="0.3">
      <c r="D2984" s="83"/>
    </row>
    <row r="2985" spans="4:4" x14ac:dyDescent="0.3">
      <c r="D2985" s="83"/>
    </row>
    <row r="2986" spans="4:4" x14ac:dyDescent="0.3">
      <c r="D2986" s="83"/>
    </row>
    <row r="2987" spans="4:4" x14ac:dyDescent="0.3">
      <c r="D2987" s="83"/>
    </row>
    <row r="2988" spans="4:4" x14ac:dyDescent="0.3">
      <c r="D2988" s="83"/>
    </row>
    <row r="2989" spans="4:4" x14ac:dyDescent="0.3">
      <c r="D2989" s="83"/>
    </row>
    <row r="2990" spans="4:4" x14ac:dyDescent="0.3">
      <c r="D2990" s="83"/>
    </row>
    <row r="2991" spans="4:4" x14ac:dyDescent="0.3">
      <c r="D2991" s="83"/>
    </row>
    <row r="2992" spans="4:4" x14ac:dyDescent="0.3">
      <c r="D2992" s="83"/>
    </row>
    <row r="2993" spans="4:4" x14ac:dyDescent="0.3">
      <c r="D2993" s="83"/>
    </row>
    <row r="2994" spans="4:4" x14ac:dyDescent="0.3">
      <c r="D2994" s="83"/>
    </row>
    <row r="2995" spans="4:4" x14ac:dyDescent="0.3">
      <c r="D2995" s="83"/>
    </row>
    <row r="2996" spans="4:4" x14ac:dyDescent="0.3">
      <c r="D2996" s="83"/>
    </row>
    <row r="2997" spans="4:4" x14ac:dyDescent="0.3">
      <c r="D2997" s="83"/>
    </row>
    <row r="2998" spans="4:4" x14ac:dyDescent="0.3">
      <c r="D2998" s="83"/>
    </row>
    <row r="2999" spans="4:4" x14ac:dyDescent="0.3">
      <c r="D2999" s="83"/>
    </row>
    <row r="3000" spans="4:4" x14ac:dyDescent="0.3">
      <c r="D3000" s="83"/>
    </row>
    <row r="3001" spans="4:4" x14ac:dyDescent="0.3">
      <c r="D3001" s="83"/>
    </row>
    <row r="3002" spans="4:4" x14ac:dyDescent="0.3">
      <c r="D3002" s="83"/>
    </row>
    <row r="3003" spans="4:4" x14ac:dyDescent="0.3">
      <c r="D3003" s="83"/>
    </row>
    <row r="3004" spans="4:4" x14ac:dyDescent="0.3">
      <c r="D3004" s="83"/>
    </row>
    <row r="3005" spans="4:4" x14ac:dyDescent="0.3">
      <c r="D3005" s="83"/>
    </row>
    <row r="3006" spans="4:4" x14ac:dyDescent="0.3">
      <c r="D3006" s="83"/>
    </row>
    <row r="3007" spans="4:4" x14ac:dyDescent="0.3">
      <c r="D3007" s="83"/>
    </row>
    <row r="3008" spans="4:4" x14ac:dyDescent="0.3">
      <c r="D3008" s="83"/>
    </row>
    <row r="3009" spans="4:4" x14ac:dyDescent="0.3">
      <c r="D3009" s="83"/>
    </row>
    <row r="3010" spans="4:4" x14ac:dyDescent="0.3">
      <c r="D3010" s="83"/>
    </row>
    <row r="3011" spans="4:4" x14ac:dyDescent="0.3">
      <c r="D3011" s="83"/>
    </row>
    <row r="3012" spans="4:4" x14ac:dyDescent="0.3">
      <c r="D3012" s="83"/>
    </row>
    <row r="3013" spans="4:4" x14ac:dyDescent="0.3">
      <c r="D3013" s="83"/>
    </row>
    <row r="3014" spans="4:4" x14ac:dyDescent="0.3">
      <c r="D3014" s="83"/>
    </row>
    <row r="3015" spans="4:4" x14ac:dyDescent="0.3">
      <c r="D3015" s="83"/>
    </row>
    <row r="3016" spans="4:4" x14ac:dyDescent="0.3">
      <c r="D3016" s="83"/>
    </row>
    <row r="3017" spans="4:4" x14ac:dyDescent="0.3">
      <c r="D3017" s="83"/>
    </row>
    <row r="3018" spans="4:4" x14ac:dyDescent="0.3">
      <c r="D3018" s="83"/>
    </row>
    <row r="3019" spans="4:4" x14ac:dyDescent="0.3">
      <c r="D3019" s="83"/>
    </row>
    <row r="3020" spans="4:4" x14ac:dyDescent="0.3">
      <c r="D3020" s="83"/>
    </row>
    <row r="3021" spans="4:4" x14ac:dyDescent="0.3">
      <c r="D3021" s="83"/>
    </row>
    <row r="3022" spans="4:4" x14ac:dyDescent="0.3">
      <c r="D3022" s="83"/>
    </row>
    <row r="3023" spans="4:4" x14ac:dyDescent="0.3">
      <c r="D3023" s="83"/>
    </row>
    <row r="3024" spans="4:4" x14ac:dyDescent="0.3">
      <c r="D3024" s="83"/>
    </row>
    <row r="3025" spans="4:4" x14ac:dyDescent="0.3">
      <c r="D3025" s="83"/>
    </row>
    <row r="3026" spans="4:4" x14ac:dyDescent="0.3">
      <c r="D3026" s="83"/>
    </row>
    <row r="3027" spans="4:4" x14ac:dyDescent="0.3">
      <c r="D3027" s="83"/>
    </row>
    <row r="3028" spans="4:4" x14ac:dyDescent="0.3">
      <c r="D3028" s="83"/>
    </row>
    <row r="3029" spans="4:4" x14ac:dyDescent="0.3">
      <c r="D3029" s="83"/>
    </row>
    <row r="3030" spans="4:4" x14ac:dyDescent="0.3">
      <c r="D3030" s="83"/>
    </row>
    <row r="3031" spans="4:4" x14ac:dyDescent="0.3">
      <c r="D3031" s="83"/>
    </row>
    <row r="3032" spans="4:4" x14ac:dyDescent="0.3">
      <c r="D3032" s="83"/>
    </row>
    <row r="3033" spans="4:4" x14ac:dyDescent="0.3">
      <c r="D3033" s="83"/>
    </row>
    <row r="3034" spans="4:4" x14ac:dyDescent="0.3">
      <c r="D3034" s="83"/>
    </row>
    <row r="3035" spans="4:4" x14ac:dyDescent="0.3">
      <c r="D3035" s="83"/>
    </row>
    <row r="3036" spans="4:4" x14ac:dyDescent="0.3">
      <c r="D3036" s="83"/>
    </row>
    <row r="3037" spans="4:4" x14ac:dyDescent="0.3">
      <c r="D3037" s="83"/>
    </row>
    <row r="3038" spans="4:4" x14ac:dyDescent="0.3">
      <c r="D3038" s="83"/>
    </row>
    <row r="3039" spans="4:4" x14ac:dyDescent="0.3">
      <c r="D3039" s="83"/>
    </row>
    <row r="3040" spans="4:4" x14ac:dyDescent="0.3">
      <c r="D3040" s="83"/>
    </row>
    <row r="3041" spans="4:4" x14ac:dyDescent="0.3">
      <c r="D3041" s="83"/>
    </row>
    <row r="3042" spans="4:4" x14ac:dyDescent="0.3">
      <c r="D3042" s="83"/>
    </row>
    <row r="3043" spans="4:4" x14ac:dyDescent="0.3">
      <c r="D3043" s="83"/>
    </row>
    <row r="3044" spans="4:4" x14ac:dyDescent="0.3">
      <c r="D3044" s="83"/>
    </row>
    <row r="3045" spans="4:4" x14ac:dyDescent="0.3">
      <c r="D3045" s="83"/>
    </row>
    <row r="3046" spans="4:4" x14ac:dyDescent="0.3">
      <c r="D3046" s="83"/>
    </row>
    <row r="3047" spans="4:4" x14ac:dyDescent="0.3">
      <c r="D3047" s="83"/>
    </row>
    <row r="3048" spans="4:4" x14ac:dyDescent="0.3">
      <c r="D3048" s="83"/>
    </row>
    <row r="3049" spans="4:4" x14ac:dyDescent="0.3">
      <c r="D3049" s="83"/>
    </row>
    <row r="3050" spans="4:4" x14ac:dyDescent="0.3">
      <c r="D3050" s="83"/>
    </row>
    <row r="3051" spans="4:4" x14ac:dyDescent="0.3">
      <c r="D3051" s="83"/>
    </row>
    <row r="3052" spans="4:4" x14ac:dyDescent="0.3">
      <c r="D3052" s="83"/>
    </row>
    <row r="3053" spans="4:4" x14ac:dyDescent="0.3">
      <c r="D3053" s="83"/>
    </row>
    <row r="3054" spans="4:4" x14ac:dyDescent="0.3">
      <c r="D3054" s="83"/>
    </row>
    <row r="3055" spans="4:4" x14ac:dyDescent="0.3">
      <c r="D3055" s="83"/>
    </row>
    <row r="3056" spans="4:4" x14ac:dyDescent="0.3">
      <c r="D3056" s="83"/>
    </row>
    <row r="3057" spans="4:4" x14ac:dyDescent="0.3">
      <c r="D3057" s="83"/>
    </row>
    <row r="3058" spans="4:4" x14ac:dyDescent="0.3">
      <c r="D3058" s="83"/>
    </row>
    <row r="3059" spans="4:4" x14ac:dyDescent="0.3">
      <c r="D3059" s="83"/>
    </row>
    <row r="3060" spans="4:4" x14ac:dyDescent="0.3">
      <c r="D3060" s="83"/>
    </row>
    <row r="3061" spans="4:4" x14ac:dyDescent="0.3">
      <c r="D3061" s="83"/>
    </row>
    <row r="3062" spans="4:4" x14ac:dyDescent="0.3">
      <c r="D3062" s="83"/>
    </row>
    <row r="3063" spans="4:4" x14ac:dyDescent="0.3">
      <c r="D3063" s="83"/>
    </row>
    <row r="3064" spans="4:4" x14ac:dyDescent="0.3">
      <c r="D3064" s="83"/>
    </row>
    <row r="3065" spans="4:4" x14ac:dyDescent="0.3">
      <c r="D3065" s="83"/>
    </row>
    <row r="3066" spans="4:4" x14ac:dyDescent="0.3">
      <c r="D3066" s="83"/>
    </row>
    <row r="3067" spans="4:4" x14ac:dyDescent="0.3">
      <c r="D3067" s="83"/>
    </row>
    <row r="3068" spans="4:4" x14ac:dyDescent="0.3">
      <c r="D3068" s="83"/>
    </row>
    <row r="3069" spans="4:4" x14ac:dyDescent="0.3">
      <c r="D3069" s="83"/>
    </row>
    <row r="3070" spans="4:4" x14ac:dyDescent="0.3">
      <c r="D3070" s="83"/>
    </row>
    <row r="3071" spans="4:4" x14ac:dyDescent="0.3">
      <c r="D3071" s="83"/>
    </row>
    <row r="3072" spans="4:4" x14ac:dyDescent="0.3">
      <c r="D3072" s="83"/>
    </row>
    <row r="3073" spans="4:4" x14ac:dyDescent="0.3">
      <c r="D3073" s="83"/>
    </row>
    <row r="3074" spans="4:4" x14ac:dyDescent="0.3">
      <c r="D3074" s="83"/>
    </row>
    <row r="3075" spans="4:4" x14ac:dyDescent="0.3">
      <c r="D3075" s="83"/>
    </row>
    <row r="3076" spans="4:4" x14ac:dyDescent="0.3">
      <c r="D3076" s="83"/>
    </row>
    <row r="3077" spans="4:4" x14ac:dyDescent="0.3">
      <c r="D3077" s="83"/>
    </row>
    <row r="3078" spans="4:4" x14ac:dyDescent="0.3">
      <c r="D3078" s="83"/>
    </row>
    <row r="3079" spans="4:4" x14ac:dyDescent="0.3">
      <c r="D3079" s="83"/>
    </row>
    <row r="3080" spans="4:4" x14ac:dyDescent="0.3">
      <c r="D3080" s="83"/>
    </row>
    <row r="3081" spans="4:4" x14ac:dyDescent="0.3">
      <c r="D3081" s="83"/>
    </row>
    <row r="3082" spans="4:4" x14ac:dyDescent="0.3">
      <c r="D3082" s="83"/>
    </row>
    <row r="3083" spans="4:4" x14ac:dyDescent="0.3">
      <c r="D3083" s="83"/>
    </row>
    <row r="3084" spans="4:4" x14ac:dyDescent="0.3">
      <c r="D3084" s="83"/>
    </row>
    <row r="3085" spans="4:4" x14ac:dyDescent="0.3">
      <c r="D3085" s="83"/>
    </row>
    <row r="3086" spans="4:4" x14ac:dyDescent="0.3">
      <c r="D3086" s="83"/>
    </row>
    <row r="3087" spans="4:4" x14ac:dyDescent="0.3">
      <c r="D3087" s="83"/>
    </row>
    <row r="3088" spans="4:4" x14ac:dyDescent="0.3">
      <c r="D3088" s="83"/>
    </row>
    <row r="3089" spans="4:4" x14ac:dyDescent="0.3">
      <c r="D3089" s="83"/>
    </row>
    <row r="3090" spans="4:4" x14ac:dyDescent="0.3">
      <c r="D3090" s="83"/>
    </row>
    <row r="3091" spans="4:4" x14ac:dyDescent="0.3">
      <c r="D3091" s="83"/>
    </row>
    <row r="3092" spans="4:4" x14ac:dyDescent="0.3">
      <c r="D3092" s="83"/>
    </row>
    <row r="3093" spans="4:4" x14ac:dyDescent="0.3">
      <c r="D3093" s="83"/>
    </row>
    <row r="3094" spans="4:4" x14ac:dyDescent="0.3">
      <c r="D3094" s="83"/>
    </row>
    <row r="3095" spans="4:4" x14ac:dyDescent="0.3">
      <c r="D3095" s="83"/>
    </row>
    <row r="3096" spans="4:4" x14ac:dyDescent="0.3">
      <c r="D3096" s="83"/>
    </row>
    <row r="3097" spans="4:4" x14ac:dyDescent="0.3">
      <c r="D3097" s="83"/>
    </row>
    <row r="3098" spans="4:4" x14ac:dyDescent="0.3">
      <c r="D3098" s="83"/>
    </row>
    <row r="3099" spans="4:4" x14ac:dyDescent="0.3">
      <c r="D3099" s="83"/>
    </row>
    <row r="3100" spans="4:4" x14ac:dyDescent="0.3">
      <c r="D3100" s="83"/>
    </row>
    <row r="3101" spans="4:4" x14ac:dyDescent="0.3">
      <c r="D3101" s="83"/>
    </row>
    <row r="3102" spans="4:4" x14ac:dyDescent="0.3">
      <c r="D3102" s="83"/>
    </row>
    <row r="3103" spans="4:4" x14ac:dyDescent="0.3">
      <c r="D3103" s="83"/>
    </row>
    <row r="3104" spans="4:4" x14ac:dyDescent="0.3">
      <c r="D3104" s="83"/>
    </row>
    <row r="3105" spans="4:4" x14ac:dyDescent="0.3">
      <c r="D3105" s="83"/>
    </row>
    <row r="3106" spans="4:4" x14ac:dyDescent="0.3">
      <c r="D3106" s="83"/>
    </row>
    <row r="3107" spans="4:4" x14ac:dyDescent="0.3">
      <c r="D3107" s="83"/>
    </row>
    <row r="3108" spans="4:4" x14ac:dyDescent="0.3">
      <c r="D3108" s="83"/>
    </row>
    <row r="3109" spans="4:4" x14ac:dyDescent="0.3">
      <c r="D3109" s="83"/>
    </row>
    <row r="3110" spans="4:4" x14ac:dyDescent="0.3">
      <c r="D3110" s="83"/>
    </row>
    <row r="3111" spans="4:4" x14ac:dyDescent="0.3">
      <c r="D3111" s="83"/>
    </row>
    <row r="3112" spans="4:4" x14ac:dyDescent="0.3">
      <c r="D3112" s="83"/>
    </row>
    <row r="3113" spans="4:4" x14ac:dyDescent="0.3">
      <c r="D3113" s="83"/>
    </row>
    <row r="3114" spans="4:4" x14ac:dyDescent="0.3">
      <c r="D3114" s="83"/>
    </row>
    <row r="3115" spans="4:4" x14ac:dyDescent="0.3">
      <c r="D3115" s="83"/>
    </row>
    <row r="3116" spans="4:4" x14ac:dyDescent="0.3">
      <c r="D3116" s="83"/>
    </row>
    <row r="3117" spans="4:4" x14ac:dyDescent="0.3">
      <c r="D3117" s="83"/>
    </row>
    <row r="3118" spans="4:4" x14ac:dyDescent="0.3">
      <c r="D3118" s="83"/>
    </row>
    <row r="3119" spans="4:4" x14ac:dyDescent="0.3">
      <c r="D3119" s="83"/>
    </row>
    <row r="3120" spans="4:4" x14ac:dyDescent="0.3">
      <c r="D3120" s="83"/>
    </row>
    <row r="3121" spans="4:4" x14ac:dyDescent="0.3">
      <c r="D3121" s="83"/>
    </row>
    <row r="3122" spans="4:4" x14ac:dyDescent="0.3">
      <c r="D3122" s="83"/>
    </row>
    <row r="3123" spans="4:4" x14ac:dyDescent="0.3">
      <c r="D3123" s="83"/>
    </row>
    <row r="3124" spans="4:4" x14ac:dyDescent="0.3">
      <c r="D3124" s="83"/>
    </row>
    <row r="3125" spans="4:4" x14ac:dyDescent="0.3">
      <c r="D3125" s="83"/>
    </row>
    <row r="3126" spans="4:4" x14ac:dyDescent="0.3">
      <c r="D3126" s="83"/>
    </row>
    <row r="3127" spans="4:4" x14ac:dyDescent="0.3">
      <c r="D3127" s="83"/>
    </row>
    <row r="3128" spans="4:4" x14ac:dyDescent="0.3">
      <c r="D3128" s="83"/>
    </row>
    <row r="3129" spans="4:4" x14ac:dyDescent="0.3">
      <c r="D3129" s="83"/>
    </row>
    <row r="3130" spans="4:4" x14ac:dyDescent="0.3">
      <c r="D3130" s="83"/>
    </row>
    <row r="3131" spans="4:4" x14ac:dyDescent="0.3">
      <c r="D3131" s="83"/>
    </row>
    <row r="3132" spans="4:4" x14ac:dyDescent="0.3">
      <c r="D3132" s="83"/>
    </row>
    <row r="3133" spans="4:4" x14ac:dyDescent="0.3">
      <c r="D3133" s="83"/>
    </row>
    <row r="3134" spans="4:4" x14ac:dyDescent="0.3">
      <c r="D3134" s="83"/>
    </row>
    <row r="3135" spans="4:4" x14ac:dyDescent="0.3">
      <c r="D3135" s="83"/>
    </row>
    <row r="3136" spans="4:4" x14ac:dyDescent="0.3">
      <c r="D3136" s="83"/>
    </row>
    <row r="3137" spans="4:4" x14ac:dyDescent="0.3">
      <c r="D3137" s="83"/>
    </row>
    <row r="3138" spans="4:4" x14ac:dyDescent="0.3">
      <c r="D3138" s="83"/>
    </row>
    <row r="3139" spans="4:4" x14ac:dyDescent="0.3">
      <c r="D3139" s="83"/>
    </row>
    <row r="3140" spans="4:4" x14ac:dyDescent="0.3">
      <c r="D3140" s="83"/>
    </row>
    <row r="3141" spans="4:4" x14ac:dyDescent="0.3">
      <c r="D3141" s="83"/>
    </row>
    <row r="3142" spans="4:4" x14ac:dyDescent="0.3">
      <c r="D3142" s="83"/>
    </row>
    <row r="3143" spans="4:4" x14ac:dyDescent="0.3">
      <c r="D3143" s="83"/>
    </row>
    <row r="3144" spans="4:4" x14ac:dyDescent="0.3">
      <c r="D3144" s="83"/>
    </row>
    <row r="3145" spans="4:4" x14ac:dyDescent="0.3">
      <c r="D3145" s="83"/>
    </row>
    <row r="3146" spans="4:4" x14ac:dyDescent="0.3">
      <c r="D3146" s="83"/>
    </row>
    <row r="3147" spans="4:4" x14ac:dyDescent="0.3">
      <c r="D3147" s="83"/>
    </row>
    <row r="3148" spans="4:4" x14ac:dyDescent="0.3">
      <c r="D3148" s="83"/>
    </row>
    <row r="3149" spans="4:4" x14ac:dyDescent="0.3">
      <c r="D3149" s="83"/>
    </row>
    <row r="3150" spans="4:4" x14ac:dyDescent="0.3">
      <c r="D3150" s="83"/>
    </row>
    <row r="3151" spans="4:4" x14ac:dyDescent="0.3">
      <c r="D3151" s="83"/>
    </row>
    <row r="3152" spans="4:4" x14ac:dyDescent="0.3">
      <c r="D3152" s="83"/>
    </row>
    <row r="3153" spans="4:4" x14ac:dyDescent="0.3">
      <c r="D3153" s="83"/>
    </row>
    <row r="3154" spans="4:4" x14ac:dyDescent="0.3">
      <c r="D3154" s="83"/>
    </row>
    <row r="3155" spans="4:4" x14ac:dyDescent="0.3">
      <c r="D3155" s="83"/>
    </row>
    <row r="3156" spans="4:4" x14ac:dyDescent="0.3">
      <c r="D3156" s="83"/>
    </row>
    <row r="3157" spans="4:4" x14ac:dyDescent="0.3">
      <c r="D3157" s="83"/>
    </row>
    <row r="3158" spans="4:4" x14ac:dyDescent="0.3">
      <c r="D3158" s="83"/>
    </row>
    <row r="3159" spans="4:4" x14ac:dyDescent="0.3">
      <c r="D3159" s="83"/>
    </row>
    <row r="3160" spans="4:4" x14ac:dyDescent="0.3">
      <c r="D3160" s="83"/>
    </row>
    <row r="3161" spans="4:4" x14ac:dyDescent="0.3">
      <c r="D3161" s="83"/>
    </row>
    <row r="3162" spans="4:4" x14ac:dyDescent="0.3">
      <c r="D3162" s="83"/>
    </row>
    <row r="3163" spans="4:4" x14ac:dyDescent="0.3">
      <c r="D3163" s="83"/>
    </row>
    <row r="3164" spans="4:4" x14ac:dyDescent="0.3">
      <c r="D3164" s="83"/>
    </row>
    <row r="3165" spans="4:4" x14ac:dyDescent="0.3">
      <c r="D3165" s="83"/>
    </row>
    <row r="3166" spans="4:4" x14ac:dyDescent="0.3">
      <c r="D3166" s="83"/>
    </row>
    <row r="3167" spans="4:4" x14ac:dyDescent="0.3">
      <c r="D3167" s="83"/>
    </row>
    <row r="3168" spans="4:4" x14ac:dyDescent="0.3">
      <c r="D3168" s="83"/>
    </row>
    <row r="3169" spans="4:4" x14ac:dyDescent="0.3">
      <c r="D3169" s="83"/>
    </row>
    <row r="3170" spans="4:4" x14ac:dyDescent="0.3">
      <c r="D3170" s="83"/>
    </row>
    <row r="3171" spans="4:4" x14ac:dyDescent="0.3">
      <c r="D3171" s="83"/>
    </row>
    <row r="3172" spans="4:4" x14ac:dyDescent="0.3">
      <c r="D3172" s="83"/>
    </row>
    <row r="3173" spans="4:4" x14ac:dyDescent="0.3">
      <c r="D3173" s="83"/>
    </row>
    <row r="3174" spans="4:4" x14ac:dyDescent="0.3">
      <c r="D3174" s="83"/>
    </row>
    <row r="3175" spans="4:4" x14ac:dyDescent="0.3">
      <c r="D3175" s="83"/>
    </row>
    <row r="3176" spans="4:4" x14ac:dyDescent="0.3">
      <c r="D3176" s="83"/>
    </row>
    <row r="3177" spans="4:4" x14ac:dyDescent="0.3">
      <c r="D3177" s="83"/>
    </row>
    <row r="3178" spans="4:4" x14ac:dyDescent="0.3">
      <c r="D3178" s="83"/>
    </row>
    <row r="3179" spans="4:4" x14ac:dyDescent="0.3">
      <c r="D3179" s="83"/>
    </row>
    <row r="3180" spans="4:4" x14ac:dyDescent="0.3">
      <c r="D3180" s="83"/>
    </row>
    <row r="3181" spans="4:4" x14ac:dyDescent="0.3">
      <c r="D3181" s="83"/>
    </row>
    <row r="3182" spans="4:4" x14ac:dyDescent="0.3">
      <c r="D3182" s="83"/>
    </row>
    <row r="3183" spans="4:4" x14ac:dyDescent="0.3">
      <c r="D3183" s="83"/>
    </row>
    <row r="3184" spans="4:4" x14ac:dyDescent="0.3">
      <c r="D3184" s="83"/>
    </row>
    <row r="3185" spans="4:4" x14ac:dyDescent="0.3">
      <c r="D3185" s="83"/>
    </row>
    <row r="3186" spans="4:4" x14ac:dyDescent="0.3">
      <c r="D3186" s="83"/>
    </row>
    <row r="3187" spans="4:4" x14ac:dyDescent="0.3">
      <c r="D3187" s="83"/>
    </row>
    <row r="3188" spans="4:4" x14ac:dyDescent="0.3">
      <c r="D3188" s="83"/>
    </row>
    <row r="3189" spans="4:4" x14ac:dyDescent="0.3">
      <c r="D3189" s="83"/>
    </row>
    <row r="3190" spans="4:4" x14ac:dyDescent="0.3">
      <c r="D3190" s="83"/>
    </row>
    <row r="3191" spans="4:4" x14ac:dyDescent="0.3">
      <c r="D3191" s="83"/>
    </row>
    <row r="3192" spans="4:4" x14ac:dyDescent="0.3">
      <c r="D3192" s="83"/>
    </row>
    <row r="3193" spans="4:4" x14ac:dyDescent="0.3">
      <c r="D3193" s="83"/>
    </row>
    <row r="3194" spans="4:4" x14ac:dyDescent="0.3">
      <c r="D3194" s="83"/>
    </row>
    <row r="3195" spans="4:4" x14ac:dyDescent="0.3">
      <c r="D3195" s="83"/>
    </row>
    <row r="3196" spans="4:4" x14ac:dyDescent="0.3">
      <c r="D3196" s="83"/>
    </row>
    <row r="3197" spans="4:4" x14ac:dyDescent="0.3">
      <c r="D3197" s="83"/>
    </row>
    <row r="3198" spans="4:4" x14ac:dyDescent="0.3">
      <c r="D3198" s="83"/>
    </row>
    <row r="3199" spans="4:4" x14ac:dyDescent="0.3">
      <c r="D3199" s="83"/>
    </row>
    <row r="3200" spans="4:4" x14ac:dyDescent="0.3">
      <c r="D3200" s="83"/>
    </row>
    <row r="3201" spans="4:4" x14ac:dyDescent="0.3">
      <c r="D3201" s="83"/>
    </row>
    <row r="3202" spans="4:4" x14ac:dyDescent="0.3">
      <c r="D3202" s="83"/>
    </row>
    <row r="3203" spans="4:4" x14ac:dyDescent="0.3">
      <c r="D3203" s="83"/>
    </row>
    <row r="3204" spans="4:4" x14ac:dyDescent="0.3">
      <c r="D3204" s="83"/>
    </row>
    <row r="3205" spans="4:4" x14ac:dyDescent="0.3">
      <c r="D3205" s="83"/>
    </row>
    <row r="3206" spans="4:4" x14ac:dyDescent="0.3">
      <c r="D3206" s="83"/>
    </row>
    <row r="3207" spans="4:4" x14ac:dyDescent="0.3">
      <c r="D3207" s="83"/>
    </row>
    <row r="3208" spans="4:4" x14ac:dyDescent="0.3">
      <c r="D3208" s="83"/>
    </row>
    <row r="3209" spans="4:4" x14ac:dyDescent="0.3">
      <c r="D3209" s="83"/>
    </row>
    <row r="3210" spans="4:4" x14ac:dyDescent="0.3">
      <c r="D3210" s="83"/>
    </row>
    <row r="3211" spans="4:4" x14ac:dyDescent="0.3">
      <c r="D3211" s="83"/>
    </row>
    <row r="3212" spans="4:4" x14ac:dyDescent="0.3">
      <c r="D3212" s="83"/>
    </row>
    <row r="3213" spans="4:4" x14ac:dyDescent="0.3">
      <c r="D3213" s="83"/>
    </row>
    <row r="3214" spans="4:4" x14ac:dyDescent="0.3">
      <c r="D3214" s="83"/>
    </row>
    <row r="3215" spans="4:4" x14ac:dyDescent="0.3">
      <c r="D3215" s="83"/>
    </row>
    <row r="3216" spans="4:4" x14ac:dyDescent="0.3">
      <c r="D3216" s="83"/>
    </row>
    <row r="3217" spans="4:4" x14ac:dyDescent="0.3">
      <c r="D3217" s="83"/>
    </row>
    <row r="3218" spans="4:4" x14ac:dyDescent="0.3">
      <c r="D3218" s="83"/>
    </row>
    <row r="3219" spans="4:4" x14ac:dyDescent="0.3">
      <c r="D3219" s="83"/>
    </row>
    <row r="3220" spans="4:4" x14ac:dyDescent="0.3">
      <c r="D3220" s="83"/>
    </row>
    <row r="3221" spans="4:4" x14ac:dyDescent="0.3">
      <c r="D3221" s="83"/>
    </row>
    <row r="3222" spans="4:4" x14ac:dyDescent="0.3">
      <c r="D3222" s="83"/>
    </row>
    <row r="3223" spans="4:4" x14ac:dyDescent="0.3">
      <c r="D3223" s="83"/>
    </row>
    <row r="3224" spans="4:4" x14ac:dyDescent="0.3">
      <c r="D3224" s="83"/>
    </row>
    <row r="3225" spans="4:4" x14ac:dyDescent="0.3">
      <c r="D3225" s="83"/>
    </row>
    <row r="3226" spans="4:4" x14ac:dyDescent="0.3">
      <c r="D3226" s="83"/>
    </row>
    <row r="3227" spans="4:4" x14ac:dyDescent="0.3">
      <c r="D3227" s="83"/>
    </row>
    <row r="3228" spans="4:4" x14ac:dyDescent="0.3">
      <c r="D3228" s="83"/>
    </row>
    <row r="3229" spans="4:4" x14ac:dyDescent="0.3">
      <c r="D3229" s="83"/>
    </row>
    <row r="3230" spans="4:4" x14ac:dyDescent="0.3">
      <c r="D3230" s="83"/>
    </row>
    <row r="3231" spans="4:4" x14ac:dyDescent="0.3">
      <c r="D3231" s="83"/>
    </row>
    <row r="3232" spans="4:4" x14ac:dyDescent="0.3">
      <c r="D3232" s="83"/>
    </row>
    <row r="3233" spans="4:4" x14ac:dyDescent="0.3">
      <c r="D3233" s="83"/>
    </row>
    <row r="3234" spans="4:4" x14ac:dyDescent="0.3">
      <c r="D3234" s="83"/>
    </row>
    <row r="3235" spans="4:4" x14ac:dyDescent="0.3">
      <c r="D3235" s="83"/>
    </row>
    <row r="3236" spans="4:4" x14ac:dyDescent="0.3">
      <c r="D3236" s="83"/>
    </row>
    <row r="3237" spans="4:4" x14ac:dyDescent="0.3">
      <c r="D3237" s="83"/>
    </row>
    <row r="3238" spans="4:4" x14ac:dyDescent="0.3">
      <c r="D3238" s="83"/>
    </row>
    <row r="3239" spans="4:4" x14ac:dyDescent="0.3">
      <c r="D3239" s="83"/>
    </row>
    <row r="3240" spans="4:4" x14ac:dyDescent="0.3">
      <c r="D3240" s="83"/>
    </row>
    <row r="3241" spans="4:4" x14ac:dyDescent="0.3">
      <c r="D3241" s="83"/>
    </row>
    <row r="3242" spans="4:4" x14ac:dyDescent="0.3">
      <c r="D3242" s="83"/>
    </row>
    <row r="3243" spans="4:4" x14ac:dyDescent="0.3">
      <c r="D3243" s="83"/>
    </row>
    <row r="3244" spans="4:4" x14ac:dyDescent="0.3">
      <c r="D3244" s="83"/>
    </row>
    <row r="3245" spans="4:4" x14ac:dyDescent="0.3">
      <c r="D3245" s="83"/>
    </row>
    <row r="3246" spans="4:4" x14ac:dyDescent="0.3">
      <c r="D3246" s="83"/>
    </row>
    <row r="3247" spans="4:4" x14ac:dyDescent="0.3">
      <c r="D3247" s="83"/>
    </row>
    <row r="3248" spans="4:4" x14ac:dyDescent="0.3">
      <c r="D3248" s="83"/>
    </row>
    <row r="3249" spans="4:4" x14ac:dyDescent="0.3">
      <c r="D3249" s="83"/>
    </row>
    <row r="3250" spans="4:4" x14ac:dyDescent="0.3">
      <c r="D3250" s="83"/>
    </row>
    <row r="3251" spans="4:4" x14ac:dyDescent="0.3">
      <c r="D3251" s="83"/>
    </row>
    <row r="3252" spans="4:4" x14ac:dyDescent="0.3">
      <c r="D3252" s="83"/>
    </row>
    <row r="3253" spans="4:4" x14ac:dyDescent="0.3">
      <c r="D3253" s="83"/>
    </row>
    <row r="3254" spans="4:4" x14ac:dyDescent="0.3">
      <c r="D3254" s="83"/>
    </row>
    <row r="3255" spans="4:4" x14ac:dyDescent="0.3">
      <c r="D3255" s="83"/>
    </row>
    <row r="3256" spans="4:4" x14ac:dyDescent="0.3">
      <c r="D3256" s="83"/>
    </row>
    <row r="3257" spans="4:4" x14ac:dyDescent="0.3">
      <c r="D3257" s="83"/>
    </row>
    <row r="3258" spans="4:4" x14ac:dyDescent="0.3">
      <c r="D3258" s="83"/>
    </row>
    <row r="3259" spans="4:4" x14ac:dyDescent="0.3">
      <c r="D3259" s="83"/>
    </row>
    <row r="3260" spans="4:4" x14ac:dyDescent="0.3">
      <c r="D3260" s="83"/>
    </row>
    <row r="3261" spans="4:4" x14ac:dyDescent="0.3">
      <c r="D3261" s="83"/>
    </row>
    <row r="3262" spans="4:4" x14ac:dyDescent="0.3">
      <c r="D3262" s="83"/>
    </row>
    <row r="3263" spans="4:4" x14ac:dyDescent="0.3">
      <c r="D3263" s="83"/>
    </row>
    <row r="3264" spans="4:4" x14ac:dyDescent="0.3">
      <c r="D3264" s="83"/>
    </row>
    <row r="3265" spans="4:4" x14ac:dyDescent="0.3">
      <c r="D3265" s="83"/>
    </row>
    <row r="3266" spans="4:4" x14ac:dyDescent="0.3">
      <c r="D3266" s="83"/>
    </row>
    <row r="3267" spans="4:4" x14ac:dyDescent="0.3">
      <c r="D3267" s="83"/>
    </row>
    <row r="3268" spans="4:4" x14ac:dyDescent="0.3">
      <c r="D3268" s="83"/>
    </row>
    <row r="3269" spans="4:4" x14ac:dyDescent="0.3">
      <c r="D3269" s="83"/>
    </row>
    <row r="3270" spans="4:4" x14ac:dyDescent="0.3">
      <c r="D3270" s="83"/>
    </row>
    <row r="3271" spans="4:4" x14ac:dyDescent="0.3">
      <c r="D3271" s="83"/>
    </row>
    <row r="3272" spans="4:4" x14ac:dyDescent="0.3">
      <c r="D3272" s="83"/>
    </row>
    <row r="3273" spans="4:4" x14ac:dyDescent="0.3">
      <c r="D3273" s="83"/>
    </row>
    <row r="3274" spans="4:4" x14ac:dyDescent="0.3">
      <c r="D3274" s="83"/>
    </row>
    <row r="3275" spans="4:4" x14ac:dyDescent="0.3">
      <c r="D3275" s="83"/>
    </row>
    <row r="3276" spans="4:4" x14ac:dyDescent="0.3">
      <c r="D3276" s="83"/>
    </row>
    <row r="3277" spans="4:4" x14ac:dyDescent="0.3">
      <c r="D3277" s="83"/>
    </row>
    <row r="3278" spans="4:4" x14ac:dyDescent="0.3">
      <c r="D3278" s="83"/>
    </row>
    <row r="3279" spans="4:4" x14ac:dyDescent="0.3">
      <c r="D3279" s="83"/>
    </row>
    <row r="3280" spans="4:4" x14ac:dyDescent="0.3">
      <c r="D3280" s="83"/>
    </row>
    <row r="3281" spans="4:4" x14ac:dyDescent="0.3">
      <c r="D3281" s="83"/>
    </row>
    <row r="3282" spans="4:4" x14ac:dyDescent="0.3">
      <c r="D3282" s="83"/>
    </row>
    <row r="3283" spans="4:4" x14ac:dyDescent="0.3">
      <c r="D3283" s="83"/>
    </row>
    <row r="3284" spans="4:4" x14ac:dyDescent="0.3">
      <c r="D3284" s="83"/>
    </row>
    <row r="3285" spans="4:4" x14ac:dyDescent="0.3">
      <c r="D3285" s="83"/>
    </row>
    <row r="3286" spans="4:4" x14ac:dyDescent="0.3">
      <c r="D3286" s="83"/>
    </row>
    <row r="3287" spans="4:4" x14ac:dyDescent="0.3">
      <c r="D3287" s="83"/>
    </row>
    <row r="3288" spans="4:4" x14ac:dyDescent="0.3">
      <c r="D3288" s="83"/>
    </row>
    <row r="3289" spans="4:4" x14ac:dyDescent="0.3">
      <c r="D3289" s="83"/>
    </row>
    <row r="3290" spans="4:4" x14ac:dyDescent="0.3">
      <c r="D3290" s="83"/>
    </row>
    <row r="3291" spans="4:4" x14ac:dyDescent="0.3">
      <c r="D3291" s="83"/>
    </row>
    <row r="3292" spans="4:4" x14ac:dyDescent="0.3">
      <c r="D3292" s="83"/>
    </row>
    <row r="3293" spans="4:4" x14ac:dyDescent="0.3">
      <c r="D3293" s="83"/>
    </row>
    <row r="3294" spans="4:4" x14ac:dyDescent="0.3">
      <c r="D3294" s="83"/>
    </row>
    <row r="3295" spans="4:4" x14ac:dyDescent="0.3">
      <c r="D3295" s="83"/>
    </row>
    <row r="3296" spans="4:4" x14ac:dyDescent="0.3">
      <c r="D3296" s="83"/>
    </row>
    <row r="3297" spans="4:4" x14ac:dyDescent="0.3">
      <c r="D3297" s="83"/>
    </row>
    <row r="3298" spans="4:4" x14ac:dyDescent="0.3">
      <c r="D3298" s="83"/>
    </row>
    <row r="3299" spans="4:4" x14ac:dyDescent="0.3">
      <c r="D3299" s="83"/>
    </row>
    <row r="3300" spans="4:4" x14ac:dyDescent="0.3">
      <c r="D3300" s="83"/>
    </row>
    <row r="3301" spans="4:4" x14ac:dyDescent="0.3">
      <c r="D3301" s="83"/>
    </row>
    <row r="3302" spans="4:4" x14ac:dyDescent="0.3">
      <c r="D3302" s="83"/>
    </row>
    <row r="3303" spans="4:4" x14ac:dyDescent="0.3">
      <c r="D3303" s="83"/>
    </row>
    <row r="3304" spans="4:4" x14ac:dyDescent="0.3">
      <c r="D3304" s="83"/>
    </row>
    <row r="3305" spans="4:4" x14ac:dyDescent="0.3">
      <c r="D3305" s="83"/>
    </row>
    <row r="3306" spans="4:4" x14ac:dyDescent="0.3">
      <c r="D3306" s="83"/>
    </row>
    <row r="3307" spans="4:4" x14ac:dyDescent="0.3">
      <c r="D3307" s="83"/>
    </row>
    <row r="3308" spans="4:4" x14ac:dyDescent="0.3">
      <c r="D3308" s="83"/>
    </row>
    <row r="3309" spans="4:4" x14ac:dyDescent="0.3">
      <c r="D3309" s="83"/>
    </row>
    <row r="3310" spans="4:4" x14ac:dyDescent="0.3">
      <c r="D3310" s="83"/>
    </row>
    <row r="3311" spans="4:4" x14ac:dyDescent="0.3">
      <c r="D3311" s="83"/>
    </row>
    <row r="3312" spans="4:4" x14ac:dyDescent="0.3">
      <c r="D3312" s="83"/>
    </row>
    <row r="3313" spans="4:4" x14ac:dyDescent="0.3">
      <c r="D3313" s="83"/>
    </row>
    <row r="3314" spans="4:4" x14ac:dyDescent="0.3">
      <c r="D3314" s="83"/>
    </row>
    <row r="3315" spans="4:4" x14ac:dyDescent="0.3">
      <c r="D3315" s="83"/>
    </row>
    <row r="3316" spans="4:4" x14ac:dyDescent="0.3">
      <c r="D3316" s="83"/>
    </row>
    <row r="3317" spans="4:4" x14ac:dyDescent="0.3">
      <c r="D3317" s="83"/>
    </row>
    <row r="3318" spans="4:4" x14ac:dyDescent="0.3">
      <c r="D3318" s="83"/>
    </row>
    <row r="3319" spans="4:4" x14ac:dyDescent="0.3">
      <c r="D3319" s="83"/>
    </row>
    <row r="3320" spans="4:4" x14ac:dyDescent="0.3">
      <c r="D3320" s="83"/>
    </row>
    <row r="3321" spans="4:4" x14ac:dyDescent="0.3">
      <c r="D3321" s="83"/>
    </row>
    <row r="3322" spans="4:4" x14ac:dyDescent="0.3">
      <c r="D3322" s="83"/>
    </row>
    <row r="3323" spans="4:4" x14ac:dyDescent="0.3">
      <c r="D3323" s="83"/>
    </row>
    <row r="3324" spans="4:4" x14ac:dyDescent="0.3">
      <c r="D3324" s="83"/>
    </row>
    <row r="3325" spans="4:4" x14ac:dyDescent="0.3">
      <c r="D3325" s="83"/>
    </row>
    <row r="3326" spans="4:4" x14ac:dyDescent="0.3">
      <c r="D3326" s="83"/>
    </row>
    <row r="3327" spans="4:4" x14ac:dyDescent="0.3">
      <c r="D3327" s="83"/>
    </row>
    <row r="3328" spans="4:4" x14ac:dyDescent="0.3">
      <c r="D3328" s="83"/>
    </row>
    <row r="3329" spans="4:4" x14ac:dyDescent="0.3">
      <c r="D3329" s="83"/>
    </row>
    <row r="3330" spans="4:4" x14ac:dyDescent="0.3">
      <c r="D3330" s="83"/>
    </row>
    <row r="3331" spans="4:4" x14ac:dyDescent="0.3">
      <c r="D3331" s="83"/>
    </row>
    <row r="3332" spans="4:4" x14ac:dyDescent="0.3">
      <c r="D3332" s="83"/>
    </row>
    <row r="3333" spans="4:4" x14ac:dyDescent="0.3">
      <c r="D3333" s="83"/>
    </row>
    <row r="3334" spans="4:4" x14ac:dyDescent="0.3">
      <c r="D3334" s="83"/>
    </row>
    <row r="3335" spans="4:4" x14ac:dyDescent="0.3">
      <c r="D3335" s="83"/>
    </row>
    <row r="3336" spans="4:4" x14ac:dyDescent="0.3">
      <c r="D3336" s="83"/>
    </row>
    <row r="3337" spans="4:4" x14ac:dyDescent="0.3">
      <c r="D3337" s="83"/>
    </row>
    <row r="3338" spans="4:4" x14ac:dyDescent="0.3">
      <c r="D3338" s="83"/>
    </row>
    <row r="3339" spans="4:4" x14ac:dyDescent="0.3">
      <c r="D3339" s="83"/>
    </row>
    <row r="3340" spans="4:4" x14ac:dyDescent="0.3">
      <c r="D3340" s="83"/>
    </row>
    <row r="3341" spans="4:4" x14ac:dyDescent="0.3">
      <c r="D3341" s="83"/>
    </row>
    <row r="3342" spans="4:4" x14ac:dyDescent="0.3">
      <c r="D3342" s="83"/>
    </row>
    <row r="3343" spans="4:4" x14ac:dyDescent="0.3">
      <c r="D3343" s="83"/>
    </row>
    <row r="3344" spans="4:4" x14ac:dyDescent="0.3">
      <c r="D3344" s="83"/>
    </row>
    <row r="3345" spans="4:4" x14ac:dyDescent="0.3">
      <c r="D3345" s="83"/>
    </row>
    <row r="3346" spans="4:4" x14ac:dyDescent="0.3">
      <c r="D3346" s="83"/>
    </row>
    <row r="3347" spans="4:4" x14ac:dyDescent="0.3">
      <c r="D3347" s="83"/>
    </row>
    <row r="3348" spans="4:4" x14ac:dyDescent="0.3">
      <c r="D3348" s="83"/>
    </row>
    <row r="3349" spans="4:4" x14ac:dyDescent="0.3">
      <c r="D3349" s="83"/>
    </row>
    <row r="3350" spans="4:4" x14ac:dyDescent="0.3">
      <c r="D3350" s="83"/>
    </row>
    <row r="3351" spans="4:4" x14ac:dyDescent="0.3">
      <c r="D3351" s="83"/>
    </row>
    <row r="3352" spans="4:4" x14ac:dyDescent="0.3">
      <c r="D3352" s="83"/>
    </row>
    <row r="3353" spans="4:4" x14ac:dyDescent="0.3">
      <c r="D3353" s="83"/>
    </row>
    <row r="3354" spans="4:4" x14ac:dyDescent="0.3">
      <c r="D3354" s="83"/>
    </row>
    <row r="3355" spans="4:4" x14ac:dyDescent="0.3">
      <c r="D3355" s="83"/>
    </row>
    <row r="3356" spans="4:4" x14ac:dyDescent="0.3">
      <c r="D3356" s="83"/>
    </row>
    <row r="3357" spans="4:4" x14ac:dyDescent="0.3">
      <c r="D3357" s="83"/>
    </row>
    <row r="3358" spans="4:4" x14ac:dyDescent="0.3">
      <c r="D3358" s="83"/>
    </row>
    <row r="3359" spans="4:4" x14ac:dyDescent="0.3">
      <c r="D3359" s="83"/>
    </row>
    <row r="3360" spans="4:4" x14ac:dyDescent="0.3">
      <c r="D3360" s="83"/>
    </row>
    <row r="3361" spans="4:4" x14ac:dyDescent="0.3">
      <c r="D3361" s="83"/>
    </row>
    <row r="3362" spans="4:4" x14ac:dyDescent="0.3">
      <c r="D3362" s="83"/>
    </row>
    <row r="3363" spans="4:4" x14ac:dyDescent="0.3">
      <c r="D3363" s="83"/>
    </row>
    <row r="3364" spans="4:4" x14ac:dyDescent="0.3">
      <c r="D3364" s="83"/>
    </row>
    <row r="3365" spans="4:4" x14ac:dyDescent="0.3">
      <c r="D3365" s="83"/>
    </row>
    <row r="3366" spans="4:4" x14ac:dyDescent="0.3">
      <c r="D3366" s="83"/>
    </row>
    <row r="3367" spans="4:4" x14ac:dyDescent="0.3">
      <c r="D3367" s="83"/>
    </row>
    <row r="3368" spans="4:4" x14ac:dyDescent="0.3">
      <c r="D3368" s="83"/>
    </row>
    <row r="3369" spans="4:4" x14ac:dyDescent="0.3">
      <c r="D3369" s="83"/>
    </row>
    <row r="3370" spans="4:4" x14ac:dyDescent="0.3">
      <c r="D3370" s="83"/>
    </row>
    <row r="3371" spans="4:4" x14ac:dyDescent="0.3">
      <c r="D3371" s="83"/>
    </row>
    <row r="3372" spans="4:4" x14ac:dyDescent="0.3">
      <c r="D3372" s="83"/>
    </row>
    <row r="3373" spans="4:4" x14ac:dyDescent="0.3">
      <c r="D3373" s="83"/>
    </row>
    <row r="3374" spans="4:4" x14ac:dyDescent="0.3">
      <c r="D3374" s="83"/>
    </row>
    <row r="3375" spans="4:4" x14ac:dyDescent="0.3">
      <c r="D3375" s="83"/>
    </row>
    <row r="3376" spans="4:4" x14ac:dyDescent="0.3">
      <c r="D3376" s="83"/>
    </row>
    <row r="3377" spans="4:4" x14ac:dyDescent="0.3">
      <c r="D3377" s="83"/>
    </row>
    <row r="3378" spans="4:4" x14ac:dyDescent="0.3">
      <c r="D3378" s="83"/>
    </row>
    <row r="3379" spans="4:4" x14ac:dyDescent="0.3">
      <c r="D3379" s="83"/>
    </row>
    <row r="3380" spans="4:4" x14ac:dyDescent="0.3">
      <c r="D3380" s="83"/>
    </row>
    <row r="3381" spans="4:4" x14ac:dyDescent="0.3">
      <c r="D3381" s="83"/>
    </row>
    <row r="3382" spans="4:4" x14ac:dyDescent="0.3">
      <c r="D3382" s="83"/>
    </row>
    <row r="3383" spans="4:4" x14ac:dyDescent="0.3">
      <c r="D3383" s="83"/>
    </row>
    <row r="3384" spans="4:4" x14ac:dyDescent="0.3">
      <c r="D3384" s="83"/>
    </row>
    <row r="3385" spans="4:4" x14ac:dyDescent="0.3">
      <c r="D3385" s="83"/>
    </row>
    <row r="3386" spans="4:4" x14ac:dyDescent="0.3">
      <c r="D3386" s="83"/>
    </row>
    <row r="3387" spans="4:4" x14ac:dyDescent="0.3">
      <c r="D3387" s="83"/>
    </row>
    <row r="3388" spans="4:4" x14ac:dyDescent="0.3">
      <c r="D3388" s="83"/>
    </row>
    <row r="3389" spans="4:4" x14ac:dyDescent="0.3">
      <c r="D3389" s="83"/>
    </row>
    <row r="3390" spans="4:4" x14ac:dyDescent="0.3">
      <c r="D3390" s="83"/>
    </row>
    <row r="3391" spans="4:4" x14ac:dyDescent="0.3">
      <c r="D3391" s="83"/>
    </row>
    <row r="3392" spans="4:4" x14ac:dyDescent="0.3">
      <c r="D3392" s="83"/>
    </row>
    <row r="3393" spans="4:4" x14ac:dyDescent="0.3">
      <c r="D3393" s="83"/>
    </row>
    <row r="3394" spans="4:4" x14ac:dyDescent="0.3">
      <c r="D3394" s="83"/>
    </row>
    <row r="3395" spans="4:4" x14ac:dyDescent="0.3">
      <c r="D3395" s="83"/>
    </row>
    <row r="3396" spans="4:4" x14ac:dyDescent="0.3">
      <c r="D3396" s="83"/>
    </row>
    <row r="3397" spans="4:4" x14ac:dyDescent="0.3">
      <c r="D3397" s="83"/>
    </row>
    <row r="3398" spans="4:4" x14ac:dyDescent="0.3">
      <c r="D3398" s="83"/>
    </row>
    <row r="3399" spans="4:4" x14ac:dyDescent="0.3">
      <c r="D3399" s="83"/>
    </row>
    <row r="3400" spans="4:4" x14ac:dyDescent="0.3">
      <c r="D3400" s="83"/>
    </row>
    <row r="3401" spans="4:4" x14ac:dyDescent="0.3">
      <c r="D3401" s="83"/>
    </row>
    <row r="3402" spans="4:4" x14ac:dyDescent="0.3">
      <c r="D3402" s="83"/>
    </row>
    <row r="3403" spans="4:4" x14ac:dyDescent="0.3">
      <c r="D3403" s="83"/>
    </row>
    <row r="3404" spans="4:4" x14ac:dyDescent="0.3">
      <c r="D3404" s="83"/>
    </row>
    <row r="3405" spans="4:4" x14ac:dyDescent="0.3">
      <c r="D3405" s="83"/>
    </row>
    <row r="3406" spans="4:4" x14ac:dyDescent="0.3">
      <c r="D3406" s="83"/>
    </row>
    <row r="3407" spans="4:4" x14ac:dyDescent="0.3">
      <c r="D3407" s="83"/>
    </row>
    <row r="3408" spans="4:4" x14ac:dyDescent="0.3">
      <c r="D3408" s="83"/>
    </row>
    <row r="3409" spans="4:4" x14ac:dyDescent="0.3">
      <c r="D3409" s="83"/>
    </row>
    <row r="3410" spans="4:4" x14ac:dyDescent="0.3">
      <c r="D3410" s="83"/>
    </row>
    <row r="3411" spans="4:4" x14ac:dyDescent="0.3">
      <c r="D3411" s="83"/>
    </row>
    <row r="3412" spans="4:4" x14ac:dyDescent="0.3">
      <c r="D3412" s="83"/>
    </row>
    <row r="3413" spans="4:4" x14ac:dyDescent="0.3">
      <c r="D3413" s="83"/>
    </row>
    <row r="3414" spans="4:4" x14ac:dyDescent="0.3">
      <c r="D3414" s="83"/>
    </row>
    <row r="3415" spans="4:4" x14ac:dyDescent="0.3">
      <c r="D3415" s="83"/>
    </row>
    <row r="3416" spans="4:4" x14ac:dyDescent="0.3">
      <c r="D3416" s="83"/>
    </row>
    <row r="3417" spans="4:4" x14ac:dyDescent="0.3">
      <c r="D3417" s="83"/>
    </row>
    <row r="3418" spans="4:4" x14ac:dyDescent="0.3">
      <c r="D3418" s="83"/>
    </row>
    <row r="3419" spans="4:4" x14ac:dyDescent="0.3">
      <c r="D3419" s="83"/>
    </row>
    <row r="3420" spans="4:4" x14ac:dyDescent="0.3">
      <c r="D3420" s="83"/>
    </row>
    <row r="3421" spans="4:4" x14ac:dyDescent="0.3">
      <c r="D3421" s="83"/>
    </row>
    <row r="3422" spans="4:4" x14ac:dyDescent="0.3">
      <c r="D3422" s="83"/>
    </row>
    <row r="3423" spans="4:4" x14ac:dyDescent="0.3">
      <c r="D3423" s="83"/>
    </row>
    <row r="3424" spans="4:4" x14ac:dyDescent="0.3">
      <c r="D3424" s="83"/>
    </row>
    <row r="3425" spans="4:4" x14ac:dyDescent="0.3">
      <c r="D3425" s="83"/>
    </row>
    <row r="3426" spans="4:4" x14ac:dyDescent="0.3">
      <c r="D3426" s="83"/>
    </row>
    <row r="3427" spans="4:4" x14ac:dyDescent="0.3">
      <c r="D3427" s="83"/>
    </row>
    <row r="3428" spans="4:4" x14ac:dyDescent="0.3">
      <c r="D3428" s="83"/>
    </row>
    <row r="3429" spans="4:4" x14ac:dyDescent="0.3">
      <c r="D3429" s="83"/>
    </row>
    <row r="3430" spans="4:4" x14ac:dyDescent="0.3">
      <c r="D3430" s="83"/>
    </row>
    <row r="3431" spans="4:4" x14ac:dyDescent="0.3">
      <c r="D3431" s="83"/>
    </row>
    <row r="3432" spans="4:4" x14ac:dyDescent="0.3">
      <c r="D3432" s="83"/>
    </row>
    <row r="3433" spans="4:4" x14ac:dyDescent="0.3">
      <c r="D3433" s="83"/>
    </row>
    <row r="3434" spans="4:4" x14ac:dyDescent="0.3">
      <c r="D3434" s="83"/>
    </row>
    <row r="3435" spans="4:4" x14ac:dyDescent="0.3">
      <c r="D3435" s="83"/>
    </row>
    <row r="3436" spans="4:4" x14ac:dyDescent="0.3">
      <c r="D3436" s="83"/>
    </row>
    <row r="3437" spans="4:4" x14ac:dyDescent="0.3">
      <c r="D3437" s="83"/>
    </row>
    <row r="3438" spans="4:4" x14ac:dyDescent="0.3">
      <c r="D3438" s="83"/>
    </row>
    <row r="3439" spans="4:4" x14ac:dyDescent="0.3">
      <c r="D3439" s="83"/>
    </row>
    <row r="3440" spans="4:4" x14ac:dyDescent="0.3">
      <c r="D3440" s="83"/>
    </row>
    <row r="3441" spans="4:4" x14ac:dyDescent="0.3">
      <c r="D3441" s="83"/>
    </row>
    <row r="3442" spans="4:4" x14ac:dyDescent="0.3">
      <c r="D3442" s="83"/>
    </row>
    <row r="3443" spans="4:4" x14ac:dyDescent="0.3">
      <c r="D3443" s="83"/>
    </row>
    <row r="3444" spans="4:4" x14ac:dyDescent="0.3">
      <c r="D3444" s="83"/>
    </row>
    <row r="3445" spans="4:4" x14ac:dyDescent="0.3">
      <c r="D3445" s="83"/>
    </row>
    <row r="3446" spans="4:4" x14ac:dyDescent="0.3">
      <c r="D3446" s="83"/>
    </row>
    <row r="3447" spans="4:4" x14ac:dyDescent="0.3">
      <c r="D3447" s="83"/>
    </row>
    <row r="3448" spans="4:4" x14ac:dyDescent="0.3">
      <c r="D3448" s="83"/>
    </row>
    <row r="3449" spans="4:4" x14ac:dyDescent="0.3">
      <c r="D3449" s="83"/>
    </row>
    <row r="3450" spans="4:4" x14ac:dyDescent="0.3">
      <c r="D3450" s="83"/>
    </row>
    <row r="3451" spans="4:4" x14ac:dyDescent="0.3">
      <c r="D3451" s="83"/>
    </row>
    <row r="3452" spans="4:4" x14ac:dyDescent="0.3">
      <c r="D3452" s="83"/>
    </row>
    <row r="3453" spans="4:4" x14ac:dyDescent="0.3">
      <c r="D3453" s="83"/>
    </row>
    <row r="3454" spans="4:4" x14ac:dyDescent="0.3">
      <c r="D3454" s="83"/>
    </row>
    <row r="3455" spans="4:4" x14ac:dyDescent="0.3">
      <c r="D3455" s="83"/>
    </row>
    <row r="3456" spans="4:4" x14ac:dyDescent="0.3">
      <c r="D3456" s="83"/>
    </row>
    <row r="3457" spans="4:4" x14ac:dyDescent="0.3">
      <c r="D3457" s="83"/>
    </row>
    <row r="3458" spans="4:4" x14ac:dyDescent="0.3">
      <c r="D3458" s="83"/>
    </row>
    <row r="3459" spans="4:4" x14ac:dyDescent="0.3">
      <c r="D3459" s="83"/>
    </row>
    <row r="3460" spans="4:4" x14ac:dyDescent="0.3">
      <c r="D3460" s="83"/>
    </row>
    <row r="3461" spans="4:4" x14ac:dyDescent="0.3">
      <c r="D3461" s="83"/>
    </row>
    <row r="3462" spans="4:4" x14ac:dyDescent="0.3">
      <c r="D3462" s="83"/>
    </row>
    <row r="3463" spans="4:4" x14ac:dyDescent="0.3">
      <c r="D3463" s="83"/>
    </row>
    <row r="3464" spans="4:4" x14ac:dyDescent="0.3">
      <c r="D3464" s="83"/>
    </row>
    <row r="3465" spans="4:4" x14ac:dyDescent="0.3">
      <c r="D3465" s="83"/>
    </row>
    <row r="3466" spans="4:4" x14ac:dyDescent="0.3">
      <c r="D3466" s="83"/>
    </row>
    <row r="3467" spans="4:4" x14ac:dyDescent="0.3">
      <c r="D3467" s="83"/>
    </row>
    <row r="3468" spans="4:4" x14ac:dyDescent="0.3">
      <c r="D3468" s="83"/>
    </row>
    <row r="3469" spans="4:4" x14ac:dyDescent="0.3">
      <c r="D3469" s="83"/>
    </row>
    <row r="3470" spans="4:4" x14ac:dyDescent="0.3">
      <c r="D3470" s="83"/>
    </row>
    <row r="3471" spans="4:4" x14ac:dyDescent="0.3">
      <c r="D3471" s="83"/>
    </row>
    <row r="3472" spans="4:4" x14ac:dyDescent="0.3">
      <c r="D3472" s="83"/>
    </row>
    <row r="3473" spans="4:4" x14ac:dyDescent="0.3">
      <c r="D3473" s="83"/>
    </row>
    <row r="3474" spans="4:4" x14ac:dyDescent="0.3">
      <c r="D3474" s="83"/>
    </row>
    <row r="3475" spans="4:4" x14ac:dyDescent="0.3">
      <c r="D3475" s="83"/>
    </row>
    <row r="3476" spans="4:4" x14ac:dyDescent="0.3">
      <c r="D3476" s="83"/>
    </row>
    <row r="3477" spans="4:4" x14ac:dyDescent="0.3">
      <c r="D3477" s="83"/>
    </row>
    <row r="3478" spans="4:4" x14ac:dyDescent="0.3">
      <c r="D3478" s="83"/>
    </row>
    <row r="3479" spans="4:4" x14ac:dyDescent="0.3">
      <c r="D3479" s="83"/>
    </row>
    <row r="3480" spans="4:4" x14ac:dyDescent="0.3">
      <c r="D3480" s="83"/>
    </row>
    <row r="3481" spans="4:4" x14ac:dyDescent="0.3">
      <c r="D3481" s="83"/>
    </row>
    <row r="3482" spans="4:4" x14ac:dyDescent="0.3">
      <c r="D3482" s="83"/>
    </row>
    <row r="3483" spans="4:4" x14ac:dyDescent="0.3">
      <c r="D3483" s="83"/>
    </row>
    <row r="3484" spans="4:4" x14ac:dyDescent="0.3">
      <c r="D3484" s="83"/>
    </row>
    <row r="3485" spans="4:4" x14ac:dyDescent="0.3">
      <c r="D3485" s="83"/>
    </row>
    <row r="3486" spans="4:4" x14ac:dyDescent="0.3">
      <c r="D3486" s="83"/>
    </row>
    <row r="3487" spans="4:4" x14ac:dyDescent="0.3">
      <c r="D3487" s="83"/>
    </row>
    <row r="3488" spans="4:4" x14ac:dyDescent="0.3">
      <c r="D3488" s="83"/>
    </row>
    <row r="3489" spans="4:4" x14ac:dyDescent="0.3">
      <c r="D3489" s="83"/>
    </row>
    <row r="3490" spans="4:4" x14ac:dyDescent="0.3">
      <c r="D3490" s="83"/>
    </row>
    <row r="3491" spans="4:4" x14ac:dyDescent="0.3">
      <c r="D3491" s="83"/>
    </row>
    <row r="3492" spans="4:4" x14ac:dyDescent="0.3">
      <c r="D3492" s="83"/>
    </row>
    <row r="3493" spans="4:4" x14ac:dyDescent="0.3">
      <c r="D3493" s="83"/>
    </row>
    <row r="3494" spans="4:4" x14ac:dyDescent="0.3">
      <c r="D3494" s="83"/>
    </row>
    <row r="3495" spans="4:4" x14ac:dyDescent="0.3">
      <c r="D3495" s="83"/>
    </row>
    <row r="3496" spans="4:4" x14ac:dyDescent="0.3">
      <c r="D3496" s="83"/>
    </row>
    <row r="3497" spans="4:4" x14ac:dyDescent="0.3">
      <c r="D3497" s="83"/>
    </row>
    <row r="3498" spans="4:4" x14ac:dyDescent="0.3">
      <c r="D3498" s="83"/>
    </row>
    <row r="3499" spans="4:4" x14ac:dyDescent="0.3">
      <c r="D3499" s="83"/>
    </row>
    <row r="3500" spans="4:4" x14ac:dyDescent="0.3">
      <c r="D3500" s="83"/>
    </row>
    <row r="3501" spans="4:4" x14ac:dyDescent="0.3">
      <c r="D3501" s="83"/>
    </row>
    <row r="3502" spans="4:4" x14ac:dyDescent="0.3">
      <c r="D3502" s="83"/>
    </row>
    <row r="3503" spans="4:4" x14ac:dyDescent="0.3">
      <c r="D3503" s="83"/>
    </row>
    <row r="3504" spans="4:4" x14ac:dyDescent="0.3">
      <c r="D3504" s="83"/>
    </row>
    <row r="3505" spans="4:4" x14ac:dyDescent="0.3">
      <c r="D3505" s="83"/>
    </row>
    <row r="3506" spans="4:4" x14ac:dyDescent="0.3">
      <c r="D3506" s="83"/>
    </row>
    <row r="3507" spans="4:4" x14ac:dyDescent="0.3">
      <c r="D3507" s="83"/>
    </row>
    <row r="3508" spans="4:4" x14ac:dyDescent="0.3">
      <c r="D3508" s="83"/>
    </row>
    <row r="3509" spans="4:4" x14ac:dyDescent="0.3">
      <c r="D3509" s="83"/>
    </row>
    <row r="3510" spans="4:4" x14ac:dyDescent="0.3">
      <c r="D3510" s="83"/>
    </row>
    <row r="3511" spans="4:4" x14ac:dyDescent="0.3">
      <c r="D3511" s="83"/>
    </row>
    <row r="3512" spans="4:4" x14ac:dyDescent="0.3">
      <c r="D3512" s="83"/>
    </row>
    <row r="3513" spans="4:4" x14ac:dyDescent="0.3">
      <c r="D3513" s="83"/>
    </row>
    <row r="3514" spans="4:4" x14ac:dyDescent="0.3">
      <c r="D3514" s="83"/>
    </row>
    <row r="3515" spans="4:4" x14ac:dyDescent="0.3">
      <c r="D3515" s="83"/>
    </row>
    <row r="3516" spans="4:4" x14ac:dyDescent="0.3">
      <c r="D3516" s="83"/>
    </row>
    <row r="3517" spans="4:4" x14ac:dyDescent="0.3">
      <c r="D3517" s="83"/>
    </row>
    <row r="3518" spans="4:4" x14ac:dyDescent="0.3">
      <c r="D3518" s="83"/>
    </row>
    <row r="3519" spans="4:4" x14ac:dyDescent="0.3">
      <c r="D3519" s="83"/>
    </row>
    <row r="3520" spans="4:4" x14ac:dyDescent="0.3">
      <c r="D3520" s="83"/>
    </row>
    <row r="3521" spans="4:4" x14ac:dyDescent="0.3">
      <c r="D3521" s="83"/>
    </row>
    <row r="3522" spans="4:4" x14ac:dyDescent="0.3">
      <c r="D3522" s="83"/>
    </row>
    <row r="3523" spans="4:4" x14ac:dyDescent="0.3">
      <c r="D3523" s="83"/>
    </row>
    <row r="3524" spans="4:4" x14ac:dyDescent="0.3">
      <c r="D3524" s="83"/>
    </row>
    <row r="3525" spans="4:4" x14ac:dyDescent="0.3">
      <c r="D3525" s="83"/>
    </row>
    <row r="3526" spans="4:4" x14ac:dyDescent="0.3">
      <c r="D3526" s="83"/>
    </row>
    <row r="3527" spans="4:4" x14ac:dyDescent="0.3">
      <c r="D3527" s="83"/>
    </row>
    <row r="3528" spans="4:4" x14ac:dyDescent="0.3">
      <c r="D3528" s="83"/>
    </row>
    <row r="3529" spans="4:4" x14ac:dyDescent="0.3">
      <c r="D3529" s="83"/>
    </row>
    <row r="3530" spans="4:4" x14ac:dyDescent="0.3">
      <c r="D3530" s="83"/>
    </row>
    <row r="3531" spans="4:4" x14ac:dyDescent="0.3">
      <c r="D3531" s="83"/>
    </row>
    <row r="3532" spans="4:4" x14ac:dyDescent="0.3">
      <c r="D3532" s="83"/>
    </row>
    <row r="3533" spans="4:4" x14ac:dyDescent="0.3">
      <c r="D3533" s="83"/>
    </row>
    <row r="3534" spans="4:4" x14ac:dyDescent="0.3">
      <c r="D3534" s="83"/>
    </row>
    <row r="3535" spans="4:4" x14ac:dyDescent="0.3">
      <c r="D3535" s="83"/>
    </row>
    <row r="3536" spans="4:4" x14ac:dyDescent="0.3">
      <c r="D3536" s="83"/>
    </row>
    <row r="3537" spans="4:4" x14ac:dyDescent="0.3">
      <c r="D3537" s="83"/>
    </row>
    <row r="3538" spans="4:4" x14ac:dyDescent="0.3">
      <c r="D3538" s="83"/>
    </row>
    <row r="3539" spans="4:4" x14ac:dyDescent="0.3">
      <c r="D3539" s="83"/>
    </row>
    <row r="3540" spans="4:4" x14ac:dyDescent="0.3">
      <c r="D3540" s="83"/>
    </row>
    <row r="3541" spans="4:4" x14ac:dyDescent="0.3">
      <c r="D3541" s="83"/>
    </row>
    <row r="3542" spans="4:4" x14ac:dyDescent="0.3">
      <c r="D3542" s="83"/>
    </row>
    <row r="3543" spans="4:4" x14ac:dyDescent="0.3">
      <c r="D3543" s="83"/>
    </row>
    <row r="3544" spans="4:4" x14ac:dyDescent="0.3">
      <c r="D3544" s="83"/>
    </row>
    <row r="3545" spans="4:4" x14ac:dyDescent="0.3">
      <c r="D3545" s="83"/>
    </row>
    <row r="3546" spans="4:4" x14ac:dyDescent="0.3">
      <c r="D3546" s="83"/>
    </row>
    <row r="3547" spans="4:4" x14ac:dyDescent="0.3">
      <c r="D3547" s="83"/>
    </row>
    <row r="3548" spans="4:4" x14ac:dyDescent="0.3">
      <c r="D3548" s="83"/>
    </row>
    <row r="3549" spans="4:4" x14ac:dyDescent="0.3">
      <c r="D3549" s="83"/>
    </row>
    <row r="3550" spans="4:4" x14ac:dyDescent="0.3">
      <c r="D3550" s="83"/>
    </row>
    <row r="3551" spans="4:4" x14ac:dyDescent="0.3">
      <c r="D3551" s="83"/>
    </row>
    <row r="3552" spans="4:4" x14ac:dyDescent="0.3">
      <c r="D3552" s="83"/>
    </row>
    <row r="3553" spans="4:4" x14ac:dyDescent="0.3">
      <c r="D3553" s="83"/>
    </row>
    <row r="3554" spans="4:4" x14ac:dyDescent="0.3">
      <c r="D3554" s="83"/>
    </row>
    <row r="3555" spans="4:4" x14ac:dyDescent="0.3">
      <c r="D3555" s="83"/>
    </row>
    <row r="3556" spans="4:4" x14ac:dyDescent="0.3">
      <c r="D3556" s="83"/>
    </row>
    <row r="3557" spans="4:4" x14ac:dyDescent="0.3">
      <c r="D3557" s="83"/>
    </row>
    <row r="3558" spans="4:4" x14ac:dyDescent="0.3">
      <c r="D3558" s="83"/>
    </row>
    <row r="3559" spans="4:4" x14ac:dyDescent="0.3">
      <c r="D3559" s="83"/>
    </row>
    <row r="3560" spans="4:4" x14ac:dyDescent="0.3">
      <c r="D3560" s="83"/>
    </row>
    <row r="3561" spans="4:4" x14ac:dyDescent="0.3">
      <c r="D3561" s="83"/>
    </row>
    <row r="3562" spans="4:4" x14ac:dyDescent="0.3">
      <c r="D3562" s="83"/>
    </row>
    <row r="3563" spans="4:4" x14ac:dyDescent="0.3">
      <c r="D3563" s="83"/>
    </row>
    <row r="3564" spans="4:4" x14ac:dyDescent="0.3">
      <c r="D3564" s="83"/>
    </row>
    <row r="3565" spans="4:4" x14ac:dyDescent="0.3">
      <c r="D3565" s="83"/>
    </row>
    <row r="3566" spans="4:4" x14ac:dyDescent="0.3">
      <c r="D3566" s="83"/>
    </row>
    <row r="3567" spans="4:4" x14ac:dyDescent="0.3">
      <c r="D3567" s="83"/>
    </row>
    <row r="3568" spans="4:4" x14ac:dyDescent="0.3">
      <c r="D3568" s="83"/>
    </row>
    <row r="3569" spans="4:4" x14ac:dyDescent="0.3">
      <c r="D3569" s="83"/>
    </row>
    <row r="3570" spans="4:4" x14ac:dyDescent="0.3">
      <c r="D3570" s="83"/>
    </row>
    <row r="3571" spans="4:4" x14ac:dyDescent="0.3">
      <c r="D3571" s="83"/>
    </row>
    <row r="3572" spans="4:4" x14ac:dyDescent="0.3">
      <c r="D3572" s="83"/>
    </row>
    <row r="3573" spans="4:4" x14ac:dyDescent="0.3">
      <c r="D3573" s="83"/>
    </row>
    <row r="3574" spans="4:4" x14ac:dyDescent="0.3">
      <c r="D3574" s="83"/>
    </row>
    <row r="3575" spans="4:4" x14ac:dyDescent="0.3">
      <c r="D3575" s="83"/>
    </row>
    <row r="3576" spans="4:4" x14ac:dyDescent="0.3">
      <c r="D3576" s="83"/>
    </row>
    <row r="3577" spans="4:4" x14ac:dyDescent="0.3">
      <c r="D3577" s="83"/>
    </row>
    <row r="3578" spans="4:4" x14ac:dyDescent="0.3">
      <c r="D3578" s="83"/>
    </row>
    <row r="3579" spans="4:4" x14ac:dyDescent="0.3">
      <c r="D3579" s="83"/>
    </row>
    <row r="3580" spans="4:4" x14ac:dyDescent="0.3">
      <c r="D3580" s="83"/>
    </row>
    <row r="3581" spans="4:4" x14ac:dyDescent="0.3">
      <c r="D3581" s="83"/>
    </row>
    <row r="3582" spans="4:4" x14ac:dyDescent="0.3">
      <c r="D3582" s="83"/>
    </row>
    <row r="3583" spans="4:4" x14ac:dyDescent="0.3">
      <c r="D3583" s="83"/>
    </row>
    <row r="3584" spans="4:4" x14ac:dyDescent="0.3">
      <c r="D3584" s="83"/>
    </row>
    <row r="3585" spans="4:4" x14ac:dyDescent="0.3">
      <c r="D3585" s="83"/>
    </row>
    <row r="3586" spans="4:4" x14ac:dyDescent="0.3">
      <c r="D3586" s="83"/>
    </row>
    <row r="3587" spans="4:4" x14ac:dyDescent="0.3">
      <c r="D3587" s="83"/>
    </row>
    <row r="3588" spans="4:4" x14ac:dyDescent="0.3">
      <c r="D3588" s="83"/>
    </row>
    <row r="3589" spans="4:4" x14ac:dyDescent="0.3">
      <c r="D3589" s="83"/>
    </row>
    <row r="3590" spans="4:4" x14ac:dyDescent="0.3">
      <c r="D3590" s="83"/>
    </row>
    <row r="3591" spans="4:4" x14ac:dyDescent="0.3">
      <c r="D3591" s="83"/>
    </row>
    <row r="3592" spans="4:4" x14ac:dyDescent="0.3">
      <c r="D3592" s="83"/>
    </row>
    <row r="3593" spans="4:4" x14ac:dyDescent="0.3">
      <c r="D3593" s="83"/>
    </row>
    <row r="3594" spans="4:4" x14ac:dyDescent="0.3">
      <c r="D3594" s="83"/>
    </row>
    <row r="3595" spans="4:4" x14ac:dyDescent="0.3">
      <c r="D3595" s="83"/>
    </row>
    <row r="3596" spans="4:4" x14ac:dyDescent="0.3">
      <c r="D3596" s="83"/>
    </row>
    <row r="3597" spans="4:4" x14ac:dyDescent="0.3">
      <c r="D3597" s="83"/>
    </row>
    <row r="3598" spans="4:4" x14ac:dyDescent="0.3">
      <c r="D3598" s="83"/>
    </row>
    <row r="3599" spans="4:4" x14ac:dyDescent="0.3">
      <c r="D3599" s="83"/>
    </row>
    <row r="3600" spans="4:4" x14ac:dyDescent="0.3">
      <c r="D3600" s="83"/>
    </row>
    <row r="3601" spans="4:4" x14ac:dyDescent="0.3">
      <c r="D3601" s="83"/>
    </row>
    <row r="3602" spans="4:4" x14ac:dyDescent="0.3">
      <c r="D3602" s="83"/>
    </row>
    <row r="3603" spans="4:4" x14ac:dyDescent="0.3">
      <c r="D3603" s="83"/>
    </row>
    <row r="3604" spans="4:4" x14ac:dyDescent="0.3">
      <c r="D3604" s="83"/>
    </row>
    <row r="3605" spans="4:4" x14ac:dyDescent="0.3">
      <c r="D3605" s="83"/>
    </row>
    <row r="3606" spans="4:4" x14ac:dyDescent="0.3">
      <c r="D3606" s="83"/>
    </row>
    <row r="3607" spans="4:4" x14ac:dyDescent="0.3">
      <c r="D3607" s="83"/>
    </row>
    <row r="3608" spans="4:4" x14ac:dyDescent="0.3">
      <c r="D3608" s="83"/>
    </row>
    <row r="3609" spans="4:4" x14ac:dyDescent="0.3">
      <c r="D3609" s="83"/>
    </row>
    <row r="3610" spans="4:4" x14ac:dyDescent="0.3">
      <c r="D3610" s="83"/>
    </row>
    <row r="3611" spans="4:4" x14ac:dyDescent="0.3">
      <c r="D3611" s="83"/>
    </row>
    <row r="3612" spans="4:4" x14ac:dyDescent="0.3">
      <c r="D3612" s="83"/>
    </row>
    <row r="3613" spans="4:4" x14ac:dyDescent="0.3">
      <c r="D3613" s="83"/>
    </row>
    <row r="3614" spans="4:4" x14ac:dyDescent="0.3">
      <c r="D3614" s="83"/>
    </row>
    <row r="3615" spans="4:4" x14ac:dyDescent="0.3">
      <c r="D3615" s="83"/>
    </row>
    <row r="3616" spans="4:4" x14ac:dyDescent="0.3">
      <c r="D3616" s="83"/>
    </row>
    <row r="3617" spans="4:4" x14ac:dyDescent="0.3">
      <c r="D3617" s="83"/>
    </row>
    <row r="3618" spans="4:4" x14ac:dyDescent="0.3">
      <c r="D3618" s="83"/>
    </row>
    <row r="3619" spans="4:4" x14ac:dyDescent="0.3">
      <c r="D3619" s="83"/>
    </row>
    <row r="3620" spans="4:4" x14ac:dyDescent="0.3">
      <c r="D3620" s="83"/>
    </row>
    <row r="3621" spans="4:4" x14ac:dyDescent="0.3">
      <c r="D3621" s="83"/>
    </row>
    <row r="3622" spans="4:4" x14ac:dyDescent="0.3">
      <c r="D3622" s="83"/>
    </row>
    <row r="3623" spans="4:4" x14ac:dyDescent="0.3">
      <c r="D3623" s="83"/>
    </row>
    <row r="3624" spans="4:4" x14ac:dyDescent="0.3">
      <c r="D3624" s="83"/>
    </row>
    <row r="3625" spans="4:4" x14ac:dyDescent="0.3">
      <c r="D3625" s="83"/>
    </row>
    <row r="3626" spans="4:4" x14ac:dyDescent="0.3">
      <c r="D3626" s="83"/>
    </row>
    <row r="3627" spans="4:4" x14ac:dyDescent="0.3">
      <c r="D3627" s="83"/>
    </row>
    <row r="3628" spans="4:4" x14ac:dyDescent="0.3">
      <c r="D3628" s="83"/>
    </row>
    <row r="3629" spans="4:4" x14ac:dyDescent="0.3">
      <c r="D3629" s="83"/>
    </row>
    <row r="3630" spans="4:4" x14ac:dyDescent="0.3">
      <c r="D3630" s="83"/>
    </row>
    <row r="3631" spans="4:4" x14ac:dyDescent="0.3">
      <c r="D3631" s="83"/>
    </row>
    <row r="3632" spans="4:4" x14ac:dyDescent="0.3">
      <c r="D3632" s="83"/>
    </row>
    <row r="3633" spans="4:4" x14ac:dyDescent="0.3">
      <c r="D3633" s="83"/>
    </row>
    <row r="3634" spans="4:4" x14ac:dyDescent="0.3">
      <c r="D3634" s="83"/>
    </row>
    <row r="3635" spans="4:4" x14ac:dyDescent="0.3">
      <c r="D3635" s="83"/>
    </row>
    <row r="3636" spans="4:4" x14ac:dyDescent="0.3">
      <c r="D3636" s="83"/>
    </row>
    <row r="3637" spans="4:4" x14ac:dyDescent="0.3">
      <c r="D3637" s="83"/>
    </row>
    <row r="3638" spans="4:4" x14ac:dyDescent="0.3">
      <c r="D3638" s="83"/>
    </row>
    <row r="3639" spans="4:4" x14ac:dyDescent="0.3">
      <c r="D3639" s="83"/>
    </row>
    <row r="3640" spans="4:4" x14ac:dyDescent="0.3">
      <c r="D3640" s="83"/>
    </row>
    <row r="3641" spans="4:4" x14ac:dyDescent="0.3">
      <c r="D3641" s="83"/>
    </row>
    <row r="3642" spans="4:4" x14ac:dyDescent="0.3">
      <c r="D3642" s="83"/>
    </row>
    <row r="3643" spans="4:4" x14ac:dyDescent="0.3">
      <c r="D3643" s="83"/>
    </row>
    <row r="3644" spans="4:4" x14ac:dyDescent="0.3">
      <c r="D3644" s="83"/>
    </row>
    <row r="3645" spans="4:4" x14ac:dyDescent="0.3">
      <c r="D3645" s="83"/>
    </row>
    <row r="3646" spans="4:4" x14ac:dyDescent="0.3">
      <c r="D3646" s="83"/>
    </row>
    <row r="3647" spans="4:4" x14ac:dyDescent="0.3">
      <c r="D3647" s="83"/>
    </row>
    <row r="3648" spans="4:4" x14ac:dyDescent="0.3">
      <c r="D3648" s="83"/>
    </row>
    <row r="3649" spans="4:4" x14ac:dyDescent="0.3">
      <c r="D3649" s="83"/>
    </row>
    <row r="3650" spans="4:4" x14ac:dyDescent="0.3">
      <c r="D3650" s="83"/>
    </row>
    <row r="3651" spans="4:4" x14ac:dyDescent="0.3">
      <c r="D3651" s="83"/>
    </row>
    <row r="3652" spans="4:4" x14ac:dyDescent="0.3">
      <c r="D3652" s="83"/>
    </row>
    <row r="3653" spans="4:4" x14ac:dyDescent="0.3">
      <c r="D3653" s="83"/>
    </row>
    <row r="3654" spans="4:4" x14ac:dyDescent="0.3">
      <c r="D3654" s="83"/>
    </row>
    <row r="3655" spans="4:4" x14ac:dyDescent="0.3">
      <c r="D3655" s="83"/>
    </row>
    <row r="3656" spans="4:4" x14ac:dyDescent="0.3">
      <c r="D3656" s="83"/>
    </row>
    <row r="3657" spans="4:4" x14ac:dyDescent="0.3">
      <c r="D3657" s="83"/>
    </row>
    <row r="3658" spans="4:4" x14ac:dyDescent="0.3">
      <c r="D3658" s="83"/>
    </row>
    <row r="3659" spans="4:4" x14ac:dyDescent="0.3">
      <c r="D3659" s="83"/>
    </row>
    <row r="3660" spans="4:4" x14ac:dyDescent="0.3">
      <c r="D3660" s="83"/>
    </row>
    <row r="3661" spans="4:4" x14ac:dyDescent="0.3">
      <c r="D3661" s="83"/>
    </row>
    <row r="3662" spans="4:4" x14ac:dyDescent="0.3">
      <c r="D3662" s="83"/>
    </row>
    <row r="3663" spans="4:4" x14ac:dyDescent="0.3">
      <c r="D3663" s="83"/>
    </row>
    <row r="3664" spans="4:4" x14ac:dyDescent="0.3">
      <c r="D3664" s="83"/>
    </row>
    <row r="3665" spans="4:4" x14ac:dyDescent="0.3">
      <c r="D3665" s="83"/>
    </row>
    <row r="3666" spans="4:4" x14ac:dyDescent="0.3">
      <c r="D3666" s="83"/>
    </row>
    <row r="3667" spans="4:4" x14ac:dyDescent="0.3">
      <c r="D3667" s="83"/>
    </row>
    <row r="3668" spans="4:4" x14ac:dyDescent="0.3">
      <c r="D3668" s="83"/>
    </row>
    <row r="3669" spans="4:4" x14ac:dyDescent="0.3">
      <c r="D3669" s="83"/>
    </row>
    <row r="3670" spans="4:4" x14ac:dyDescent="0.3">
      <c r="D3670" s="83"/>
    </row>
    <row r="3671" spans="4:4" x14ac:dyDescent="0.3">
      <c r="D3671" s="83"/>
    </row>
    <row r="3672" spans="4:4" x14ac:dyDescent="0.3">
      <c r="D3672" s="83"/>
    </row>
    <row r="3673" spans="4:4" x14ac:dyDescent="0.3">
      <c r="D3673" s="83"/>
    </row>
    <row r="3674" spans="4:4" x14ac:dyDescent="0.3">
      <c r="D3674" s="83"/>
    </row>
    <row r="3675" spans="4:4" x14ac:dyDescent="0.3">
      <c r="D3675" s="83"/>
    </row>
    <row r="3676" spans="4:4" x14ac:dyDescent="0.3">
      <c r="D3676" s="83"/>
    </row>
    <row r="3677" spans="4:4" x14ac:dyDescent="0.3">
      <c r="D3677" s="83"/>
    </row>
    <row r="3678" spans="4:4" x14ac:dyDescent="0.3">
      <c r="D3678" s="83"/>
    </row>
    <row r="3679" spans="4:4" x14ac:dyDescent="0.3">
      <c r="D3679" s="83"/>
    </row>
    <row r="3680" spans="4:4" x14ac:dyDescent="0.3">
      <c r="D3680" s="83"/>
    </row>
    <row r="3681" spans="4:4" x14ac:dyDescent="0.3">
      <c r="D3681" s="83"/>
    </row>
    <row r="3682" spans="4:4" x14ac:dyDescent="0.3">
      <c r="D3682" s="83"/>
    </row>
    <row r="3683" spans="4:4" x14ac:dyDescent="0.3">
      <c r="D3683" s="83"/>
    </row>
    <row r="3684" spans="4:4" x14ac:dyDescent="0.3">
      <c r="D3684" s="83"/>
    </row>
    <row r="3685" spans="4:4" x14ac:dyDescent="0.3">
      <c r="D3685" s="83"/>
    </row>
    <row r="3686" spans="4:4" x14ac:dyDescent="0.3">
      <c r="D3686" s="83"/>
    </row>
    <row r="3687" spans="4:4" x14ac:dyDescent="0.3">
      <c r="D3687" s="83"/>
    </row>
    <row r="3688" spans="4:4" x14ac:dyDescent="0.3">
      <c r="D3688" s="83"/>
    </row>
    <row r="3689" spans="4:4" x14ac:dyDescent="0.3">
      <c r="D3689" s="83"/>
    </row>
    <row r="3690" spans="4:4" x14ac:dyDescent="0.3">
      <c r="D3690" s="83"/>
    </row>
    <row r="3691" spans="4:4" x14ac:dyDescent="0.3">
      <c r="D3691" s="83"/>
    </row>
    <row r="3692" spans="4:4" x14ac:dyDescent="0.3">
      <c r="D3692" s="83"/>
    </row>
    <row r="3693" spans="4:4" x14ac:dyDescent="0.3">
      <c r="D3693" s="83"/>
    </row>
    <row r="3694" spans="4:4" x14ac:dyDescent="0.3">
      <c r="D3694" s="83"/>
    </row>
    <row r="3695" spans="4:4" x14ac:dyDescent="0.3">
      <c r="D3695" s="83"/>
    </row>
    <row r="3696" spans="4:4" x14ac:dyDescent="0.3">
      <c r="D3696" s="83"/>
    </row>
    <row r="3697" spans="4:4" x14ac:dyDescent="0.3">
      <c r="D3697" s="83"/>
    </row>
    <row r="3698" spans="4:4" x14ac:dyDescent="0.3">
      <c r="D3698" s="83"/>
    </row>
    <row r="3699" spans="4:4" x14ac:dyDescent="0.3">
      <c r="D3699" s="83"/>
    </row>
    <row r="3700" spans="4:4" x14ac:dyDescent="0.3">
      <c r="D3700" s="83"/>
    </row>
    <row r="3701" spans="4:4" x14ac:dyDescent="0.3">
      <c r="D3701" s="83"/>
    </row>
    <row r="3702" spans="4:4" x14ac:dyDescent="0.3">
      <c r="D3702" s="83"/>
    </row>
    <row r="3703" spans="4:4" x14ac:dyDescent="0.3">
      <c r="D3703" s="83"/>
    </row>
    <row r="3704" spans="4:4" x14ac:dyDescent="0.3">
      <c r="D3704" s="83"/>
    </row>
    <row r="3705" spans="4:4" x14ac:dyDescent="0.3">
      <c r="D3705" s="83"/>
    </row>
    <row r="3706" spans="4:4" x14ac:dyDescent="0.3">
      <c r="D3706" s="83"/>
    </row>
    <row r="3707" spans="4:4" x14ac:dyDescent="0.3">
      <c r="D3707" s="83"/>
    </row>
    <row r="3708" spans="4:4" x14ac:dyDescent="0.3">
      <c r="D3708" s="83"/>
    </row>
    <row r="3709" spans="4:4" x14ac:dyDescent="0.3">
      <c r="D3709" s="83"/>
    </row>
    <row r="3710" spans="4:4" x14ac:dyDescent="0.3">
      <c r="D3710" s="83"/>
    </row>
    <row r="3711" spans="4:4" x14ac:dyDescent="0.3">
      <c r="D3711" s="83"/>
    </row>
    <row r="3712" spans="4:4" x14ac:dyDescent="0.3">
      <c r="D3712" s="83"/>
    </row>
    <row r="3713" spans="4:4" x14ac:dyDescent="0.3">
      <c r="D3713" s="83"/>
    </row>
    <row r="3714" spans="4:4" x14ac:dyDescent="0.3">
      <c r="D3714" s="83"/>
    </row>
    <row r="3715" spans="4:4" x14ac:dyDescent="0.3">
      <c r="D3715" s="83"/>
    </row>
    <row r="3716" spans="4:4" x14ac:dyDescent="0.3">
      <c r="D3716" s="83"/>
    </row>
    <row r="3717" spans="4:4" x14ac:dyDescent="0.3">
      <c r="D3717" s="83"/>
    </row>
    <row r="3718" spans="4:4" x14ac:dyDescent="0.3">
      <c r="D3718" s="83"/>
    </row>
    <row r="3719" spans="4:4" x14ac:dyDescent="0.3">
      <c r="D3719" s="83"/>
    </row>
    <row r="3720" spans="4:4" x14ac:dyDescent="0.3">
      <c r="D3720" s="83"/>
    </row>
    <row r="3721" spans="4:4" x14ac:dyDescent="0.3">
      <c r="D3721" s="83"/>
    </row>
    <row r="3722" spans="4:4" x14ac:dyDescent="0.3">
      <c r="D3722" s="83"/>
    </row>
    <row r="3723" spans="4:4" x14ac:dyDescent="0.3">
      <c r="D3723" s="83"/>
    </row>
    <row r="3724" spans="4:4" x14ac:dyDescent="0.3">
      <c r="D3724" s="83"/>
    </row>
    <row r="3725" spans="4:4" x14ac:dyDescent="0.3">
      <c r="D3725" s="83"/>
    </row>
    <row r="3726" spans="4:4" x14ac:dyDescent="0.3">
      <c r="D3726" s="83"/>
    </row>
    <row r="3727" spans="4:4" x14ac:dyDescent="0.3">
      <c r="D3727" s="83"/>
    </row>
    <row r="3728" spans="4:4" x14ac:dyDescent="0.3">
      <c r="D3728" s="83"/>
    </row>
    <row r="3729" spans="4:4" x14ac:dyDescent="0.3">
      <c r="D3729" s="83"/>
    </row>
    <row r="3730" spans="4:4" x14ac:dyDescent="0.3">
      <c r="D3730" s="83"/>
    </row>
    <row r="3731" spans="4:4" x14ac:dyDescent="0.3">
      <c r="D3731" s="83"/>
    </row>
    <row r="3732" spans="4:4" x14ac:dyDescent="0.3">
      <c r="D3732" s="83"/>
    </row>
    <row r="3733" spans="4:4" x14ac:dyDescent="0.3">
      <c r="D3733" s="83"/>
    </row>
    <row r="3734" spans="4:4" x14ac:dyDescent="0.3">
      <c r="D3734" s="83"/>
    </row>
    <row r="3735" spans="4:4" x14ac:dyDescent="0.3">
      <c r="D3735" s="83"/>
    </row>
    <row r="3736" spans="4:4" x14ac:dyDescent="0.3">
      <c r="D3736" s="83"/>
    </row>
    <row r="3737" spans="4:4" x14ac:dyDescent="0.3">
      <c r="D3737" s="83"/>
    </row>
    <row r="3738" spans="4:4" x14ac:dyDescent="0.3">
      <c r="D3738" s="83"/>
    </row>
    <row r="3739" spans="4:4" x14ac:dyDescent="0.3">
      <c r="D3739" s="83"/>
    </row>
    <row r="3740" spans="4:4" x14ac:dyDescent="0.3">
      <c r="D3740" s="83"/>
    </row>
    <row r="3741" spans="4:4" x14ac:dyDescent="0.3">
      <c r="D3741" s="83"/>
    </row>
    <row r="3742" spans="4:4" x14ac:dyDescent="0.3">
      <c r="D3742" s="83"/>
    </row>
    <row r="3743" spans="4:4" x14ac:dyDescent="0.3">
      <c r="D3743" s="83"/>
    </row>
    <row r="3744" spans="4:4" x14ac:dyDescent="0.3">
      <c r="D3744" s="83"/>
    </row>
    <row r="3745" spans="4:4" x14ac:dyDescent="0.3">
      <c r="D3745" s="83"/>
    </row>
    <row r="3746" spans="4:4" x14ac:dyDescent="0.3">
      <c r="D3746" s="83"/>
    </row>
    <row r="3747" spans="4:4" x14ac:dyDescent="0.3">
      <c r="D3747" s="83"/>
    </row>
    <row r="3748" spans="4:4" x14ac:dyDescent="0.3">
      <c r="D3748" s="83"/>
    </row>
    <row r="3749" spans="4:4" x14ac:dyDescent="0.3">
      <c r="D3749" s="83"/>
    </row>
    <row r="3750" spans="4:4" x14ac:dyDescent="0.3">
      <c r="D3750" s="83"/>
    </row>
    <row r="3751" spans="4:4" x14ac:dyDescent="0.3">
      <c r="D3751" s="83"/>
    </row>
    <row r="3752" spans="4:4" x14ac:dyDescent="0.3">
      <c r="D3752" s="83"/>
    </row>
    <row r="3753" spans="4:4" x14ac:dyDescent="0.3">
      <c r="D3753" s="83"/>
    </row>
    <row r="3754" spans="4:4" x14ac:dyDescent="0.3">
      <c r="D3754" s="83"/>
    </row>
    <row r="3755" spans="4:4" x14ac:dyDescent="0.3">
      <c r="D3755" s="83"/>
    </row>
    <row r="3756" spans="4:4" x14ac:dyDescent="0.3">
      <c r="D3756" s="83"/>
    </row>
    <row r="3757" spans="4:4" x14ac:dyDescent="0.3">
      <c r="D3757" s="83"/>
    </row>
    <row r="3758" spans="4:4" x14ac:dyDescent="0.3">
      <c r="D3758" s="83"/>
    </row>
    <row r="3759" spans="4:4" x14ac:dyDescent="0.3">
      <c r="D3759" s="83"/>
    </row>
    <row r="3760" spans="4:4" x14ac:dyDescent="0.3">
      <c r="D3760" s="83"/>
    </row>
    <row r="3761" spans="4:4" x14ac:dyDescent="0.3">
      <c r="D3761" s="83"/>
    </row>
    <row r="3762" spans="4:4" x14ac:dyDescent="0.3">
      <c r="D3762" s="83"/>
    </row>
    <row r="3763" spans="4:4" x14ac:dyDescent="0.3">
      <c r="D3763" s="83"/>
    </row>
    <row r="3764" spans="4:4" x14ac:dyDescent="0.3">
      <c r="D3764" s="83"/>
    </row>
    <row r="3765" spans="4:4" x14ac:dyDescent="0.3">
      <c r="D3765" s="83"/>
    </row>
    <row r="3766" spans="4:4" x14ac:dyDescent="0.3">
      <c r="D3766" s="83"/>
    </row>
    <row r="3767" spans="4:4" x14ac:dyDescent="0.3">
      <c r="D3767" s="83"/>
    </row>
    <row r="3768" spans="4:4" x14ac:dyDescent="0.3">
      <c r="D3768" s="83"/>
    </row>
    <row r="3769" spans="4:4" x14ac:dyDescent="0.3">
      <c r="D3769" s="83"/>
    </row>
    <row r="3770" spans="4:4" x14ac:dyDescent="0.3">
      <c r="D3770" s="83"/>
    </row>
    <row r="3771" spans="4:4" x14ac:dyDescent="0.3">
      <c r="D3771" s="83"/>
    </row>
    <row r="3772" spans="4:4" x14ac:dyDescent="0.3">
      <c r="D3772" s="83"/>
    </row>
    <row r="3773" spans="4:4" x14ac:dyDescent="0.3">
      <c r="D3773" s="83"/>
    </row>
    <row r="3774" spans="4:4" x14ac:dyDescent="0.3">
      <c r="D3774" s="83"/>
    </row>
    <row r="3775" spans="4:4" x14ac:dyDescent="0.3">
      <c r="D3775" s="83"/>
    </row>
    <row r="3776" spans="4:4" x14ac:dyDescent="0.3">
      <c r="D3776" s="83"/>
    </row>
    <row r="3777" spans="4:4" x14ac:dyDescent="0.3">
      <c r="D3777" s="83"/>
    </row>
    <row r="3778" spans="4:4" x14ac:dyDescent="0.3">
      <c r="D3778" s="83"/>
    </row>
    <row r="3779" spans="4:4" x14ac:dyDescent="0.3">
      <c r="D3779" s="83"/>
    </row>
    <row r="3780" spans="4:4" x14ac:dyDescent="0.3">
      <c r="D3780" s="83"/>
    </row>
    <row r="3781" spans="4:4" x14ac:dyDescent="0.3">
      <c r="D3781" s="83"/>
    </row>
    <row r="3782" spans="4:4" x14ac:dyDescent="0.3">
      <c r="D3782" s="83"/>
    </row>
    <row r="3783" spans="4:4" x14ac:dyDescent="0.3">
      <c r="D3783" s="83"/>
    </row>
    <row r="3784" spans="4:4" x14ac:dyDescent="0.3">
      <c r="D3784" s="83"/>
    </row>
    <row r="3785" spans="4:4" x14ac:dyDescent="0.3">
      <c r="D3785" s="83"/>
    </row>
    <row r="3786" spans="4:4" x14ac:dyDescent="0.3">
      <c r="D3786" s="83"/>
    </row>
    <row r="3787" spans="4:4" x14ac:dyDescent="0.3">
      <c r="D3787" s="83"/>
    </row>
    <row r="3788" spans="4:4" x14ac:dyDescent="0.3">
      <c r="D3788" s="83"/>
    </row>
    <row r="3789" spans="4:4" x14ac:dyDescent="0.3">
      <c r="D3789" s="83"/>
    </row>
    <row r="3790" spans="4:4" x14ac:dyDescent="0.3">
      <c r="D3790" s="83"/>
    </row>
    <row r="3791" spans="4:4" x14ac:dyDescent="0.3">
      <c r="D3791" s="83"/>
    </row>
    <row r="3792" spans="4:4" x14ac:dyDescent="0.3">
      <c r="D3792" s="83"/>
    </row>
    <row r="3793" spans="4:4" x14ac:dyDescent="0.3">
      <c r="D3793" s="83"/>
    </row>
    <row r="3794" spans="4:4" x14ac:dyDescent="0.3">
      <c r="D3794" s="83"/>
    </row>
    <row r="3795" spans="4:4" x14ac:dyDescent="0.3">
      <c r="D3795" s="83"/>
    </row>
    <row r="3796" spans="4:4" x14ac:dyDescent="0.3">
      <c r="D3796" s="83"/>
    </row>
    <row r="3797" spans="4:4" x14ac:dyDescent="0.3">
      <c r="D3797" s="83"/>
    </row>
    <row r="3798" spans="4:4" x14ac:dyDescent="0.3">
      <c r="D3798" s="83"/>
    </row>
    <row r="3799" spans="4:4" x14ac:dyDescent="0.3">
      <c r="D3799" s="83"/>
    </row>
    <row r="3800" spans="4:4" x14ac:dyDescent="0.3">
      <c r="D3800" s="83"/>
    </row>
    <row r="3801" spans="4:4" x14ac:dyDescent="0.3">
      <c r="D3801" s="83"/>
    </row>
    <row r="3802" spans="4:4" x14ac:dyDescent="0.3">
      <c r="D3802" s="83"/>
    </row>
    <row r="3803" spans="4:4" x14ac:dyDescent="0.3">
      <c r="D3803" s="83"/>
    </row>
    <row r="3804" spans="4:4" x14ac:dyDescent="0.3">
      <c r="D3804" s="83"/>
    </row>
    <row r="3805" spans="4:4" x14ac:dyDescent="0.3">
      <c r="D3805" s="83"/>
    </row>
    <row r="3806" spans="4:4" x14ac:dyDescent="0.3">
      <c r="D3806" s="83"/>
    </row>
    <row r="3807" spans="4:4" x14ac:dyDescent="0.3">
      <c r="D3807" s="83"/>
    </row>
    <row r="3808" spans="4:4" x14ac:dyDescent="0.3">
      <c r="D3808" s="83"/>
    </row>
    <row r="3809" spans="4:4" x14ac:dyDescent="0.3">
      <c r="D3809" s="83"/>
    </row>
    <row r="3810" spans="4:4" x14ac:dyDescent="0.3">
      <c r="D3810" s="83"/>
    </row>
    <row r="3811" spans="4:4" x14ac:dyDescent="0.3">
      <c r="D3811" s="83"/>
    </row>
    <row r="3812" spans="4:4" x14ac:dyDescent="0.3">
      <c r="D3812" s="83"/>
    </row>
    <row r="3813" spans="4:4" x14ac:dyDescent="0.3">
      <c r="D3813" s="83"/>
    </row>
    <row r="3814" spans="4:4" x14ac:dyDescent="0.3">
      <c r="D3814" s="83"/>
    </row>
    <row r="3815" spans="4:4" x14ac:dyDescent="0.3">
      <c r="D3815" s="83"/>
    </row>
    <row r="3816" spans="4:4" x14ac:dyDescent="0.3">
      <c r="D3816" s="83"/>
    </row>
    <row r="3817" spans="4:4" x14ac:dyDescent="0.3">
      <c r="D3817" s="83"/>
    </row>
    <row r="3818" spans="4:4" x14ac:dyDescent="0.3">
      <c r="D3818" s="83"/>
    </row>
    <row r="3819" spans="4:4" x14ac:dyDescent="0.3">
      <c r="D3819" s="83"/>
    </row>
    <row r="3820" spans="4:4" x14ac:dyDescent="0.3">
      <c r="D3820" s="83"/>
    </row>
    <row r="3821" spans="4:4" x14ac:dyDescent="0.3">
      <c r="D3821" s="83"/>
    </row>
    <row r="3822" spans="4:4" x14ac:dyDescent="0.3">
      <c r="D3822" s="83"/>
    </row>
    <row r="3823" spans="4:4" x14ac:dyDescent="0.3">
      <c r="D3823" s="83"/>
    </row>
    <row r="3824" spans="4:4" x14ac:dyDescent="0.3">
      <c r="D3824" s="83"/>
    </row>
    <row r="3825" spans="4:4" x14ac:dyDescent="0.3">
      <c r="D3825" s="83"/>
    </row>
    <row r="3826" spans="4:4" x14ac:dyDescent="0.3">
      <c r="D3826" s="83"/>
    </row>
    <row r="3827" spans="4:4" x14ac:dyDescent="0.3">
      <c r="D3827" s="83"/>
    </row>
    <row r="3828" spans="4:4" x14ac:dyDescent="0.3">
      <c r="D3828" s="83"/>
    </row>
    <row r="3829" spans="4:4" x14ac:dyDescent="0.3">
      <c r="D3829" s="83"/>
    </row>
    <row r="3830" spans="4:4" x14ac:dyDescent="0.3">
      <c r="D3830" s="83"/>
    </row>
    <row r="3831" spans="4:4" x14ac:dyDescent="0.3">
      <c r="D3831" s="83"/>
    </row>
    <row r="3832" spans="4:4" x14ac:dyDescent="0.3">
      <c r="D3832" s="83"/>
    </row>
    <row r="3833" spans="4:4" x14ac:dyDescent="0.3">
      <c r="D3833" s="83"/>
    </row>
    <row r="3834" spans="4:4" x14ac:dyDescent="0.3">
      <c r="D3834" s="83"/>
    </row>
    <row r="3835" spans="4:4" x14ac:dyDescent="0.3">
      <c r="D3835" s="83"/>
    </row>
    <row r="3836" spans="4:4" x14ac:dyDescent="0.3">
      <c r="D3836" s="83"/>
    </row>
    <row r="3837" spans="4:4" x14ac:dyDescent="0.3">
      <c r="D3837" s="83"/>
    </row>
    <row r="3838" spans="4:4" x14ac:dyDescent="0.3">
      <c r="D3838" s="83"/>
    </row>
    <row r="3839" spans="4:4" x14ac:dyDescent="0.3">
      <c r="D3839" s="83"/>
    </row>
    <row r="3840" spans="4:4" x14ac:dyDescent="0.3">
      <c r="D3840" s="83"/>
    </row>
    <row r="3841" spans="4:4" x14ac:dyDescent="0.3">
      <c r="D3841" s="83"/>
    </row>
    <row r="3842" spans="4:4" x14ac:dyDescent="0.3">
      <c r="D3842" s="83"/>
    </row>
    <row r="3843" spans="4:4" x14ac:dyDescent="0.3">
      <c r="D3843" s="83"/>
    </row>
    <row r="3844" spans="4:4" x14ac:dyDescent="0.3">
      <c r="D3844" s="83"/>
    </row>
    <row r="3845" spans="4:4" x14ac:dyDescent="0.3">
      <c r="D3845" s="83"/>
    </row>
    <row r="3846" spans="4:4" x14ac:dyDescent="0.3">
      <c r="D3846" s="83"/>
    </row>
    <row r="3847" spans="4:4" x14ac:dyDescent="0.3">
      <c r="D3847" s="83"/>
    </row>
    <row r="3848" spans="4:4" x14ac:dyDescent="0.3">
      <c r="D3848" s="83"/>
    </row>
    <row r="3849" spans="4:4" x14ac:dyDescent="0.3">
      <c r="D3849" s="83"/>
    </row>
    <row r="3850" spans="4:4" x14ac:dyDescent="0.3">
      <c r="D3850" s="83"/>
    </row>
    <row r="3851" spans="4:4" x14ac:dyDescent="0.3">
      <c r="D3851" s="83"/>
    </row>
    <row r="3852" spans="4:4" x14ac:dyDescent="0.3">
      <c r="D3852" s="83"/>
    </row>
    <row r="3853" spans="4:4" x14ac:dyDescent="0.3">
      <c r="D3853" s="83"/>
    </row>
    <row r="3854" spans="4:4" x14ac:dyDescent="0.3">
      <c r="D3854" s="83"/>
    </row>
    <row r="3855" spans="4:4" x14ac:dyDescent="0.3">
      <c r="D3855" s="83"/>
    </row>
    <row r="3856" spans="4:4" x14ac:dyDescent="0.3">
      <c r="D3856" s="83"/>
    </row>
    <row r="3857" spans="4:4" x14ac:dyDescent="0.3">
      <c r="D3857" s="83"/>
    </row>
    <row r="3858" spans="4:4" x14ac:dyDescent="0.3">
      <c r="D3858" s="83"/>
    </row>
    <row r="3859" spans="4:4" x14ac:dyDescent="0.3">
      <c r="D3859" s="83"/>
    </row>
    <row r="3860" spans="4:4" x14ac:dyDescent="0.3">
      <c r="D3860" s="83"/>
    </row>
    <row r="3861" spans="4:4" x14ac:dyDescent="0.3">
      <c r="D3861" s="83"/>
    </row>
    <row r="3862" spans="4:4" x14ac:dyDescent="0.3">
      <c r="D3862" s="83"/>
    </row>
    <row r="3863" spans="4:4" x14ac:dyDescent="0.3">
      <c r="D3863" s="83"/>
    </row>
    <row r="3864" spans="4:4" x14ac:dyDescent="0.3">
      <c r="D3864" s="83"/>
    </row>
    <row r="3865" spans="4:4" x14ac:dyDescent="0.3">
      <c r="D3865" s="83"/>
    </row>
    <row r="3866" spans="4:4" x14ac:dyDescent="0.3">
      <c r="D3866" s="83"/>
    </row>
    <row r="3867" spans="4:4" x14ac:dyDescent="0.3">
      <c r="D3867" s="83"/>
    </row>
    <row r="3868" spans="4:4" x14ac:dyDescent="0.3">
      <c r="D3868" s="83"/>
    </row>
    <row r="3869" spans="4:4" x14ac:dyDescent="0.3">
      <c r="D3869" s="83"/>
    </row>
    <row r="3870" spans="4:4" x14ac:dyDescent="0.3">
      <c r="D3870" s="83"/>
    </row>
    <row r="3871" spans="4:4" x14ac:dyDescent="0.3">
      <c r="D3871" s="83"/>
    </row>
    <row r="3872" spans="4:4" x14ac:dyDescent="0.3">
      <c r="D3872" s="83"/>
    </row>
    <row r="3873" spans="4:4" x14ac:dyDescent="0.3">
      <c r="D3873" s="83"/>
    </row>
    <row r="3874" spans="4:4" x14ac:dyDescent="0.3">
      <c r="D3874" s="83"/>
    </row>
    <row r="3875" spans="4:4" x14ac:dyDescent="0.3">
      <c r="D3875" s="83"/>
    </row>
    <row r="3876" spans="4:4" x14ac:dyDescent="0.3">
      <c r="D3876" s="83"/>
    </row>
    <row r="3877" spans="4:4" x14ac:dyDescent="0.3">
      <c r="D3877" s="83"/>
    </row>
    <row r="3878" spans="4:4" x14ac:dyDescent="0.3">
      <c r="D3878" s="83"/>
    </row>
    <row r="3879" spans="4:4" x14ac:dyDescent="0.3">
      <c r="D3879" s="83"/>
    </row>
    <row r="3880" spans="4:4" x14ac:dyDescent="0.3">
      <c r="D3880" s="83"/>
    </row>
    <row r="3881" spans="4:4" x14ac:dyDescent="0.3">
      <c r="D3881" s="83"/>
    </row>
    <row r="3882" spans="4:4" x14ac:dyDescent="0.3">
      <c r="D3882" s="83"/>
    </row>
    <row r="3883" spans="4:4" x14ac:dyDescent="0.3">
      <c r="D3883" s="83"/>
    </row>
    <row r="3884" spans="4:4" x14ac:dyDescent="0.3">
      <c r="D3884" s="83"/>
    </row>
    <row r="3885" spans="4:4" x14ac:dyDescent="0.3">
      <c r="D3885" s="83"/>
    </row>
    <row r="3886" spans="4:4" x14ac:dyDescent="0.3">
      <c r="D3886" s="83"/>
    </row>
    <row r="3887" spans="4:4" x14ac:dyDescent="0.3">
      <c r="D3887" s="83"/>
    </row>
    <row r="3888" spans="4:4" x14ac:dyDescent="0.3">
      <c r="D3888" s="83"/>
    </row>
    <row r="3889" spans="4:4" x14ac:dyDescent="0.3">
      <c r="D3889" s="83"/>
    </row>
    <row r="3890" spans="4:4" x14ac:dyDescent="0.3">
      <c r="D3890" s="83"/>
    </row>
    <row r="3891" spans="4:4" x14ac:dyDescent="0.3">
      <c r="D3891" s="83"/>
    </row>
    <row r="3892" spans="4:4" x14ac:dyDescent="0.3">
      <c r="D3892" s="83"/>
    </row>
    <row r="3893" spans="4:4" x14ac:dyDescent="0.3">
      <c r="D3893" s="83"/>
    </row>
    <row r="3894" spans="4:4" x14ac:dyDescent="0.3">
      <c r="D3894" s="83"/>
    </row>
    <row r="3895" spans="4:4" x14ac:dyDescent="0.3">
      <c r="D3895" s="83"/>
    </row>
    <row r="3896" spans="4:4" x14ac:dyDescent="0.3">
      <c r="D3896" s="83"/>
    </row>
    <row r="3897" spans="4:4" x14ac:dyDescent="0.3">
      <c r="D3897" s="83"/>
    </row>
    <row r="3898" spans="4:4" x14ac:dyDescent="0.3">
      <c r="D3898" s="83"/>
    </row>
    <row r="3899" spans="4:4" x14ac:dyDescent="0.3">
      <c r="D3899" s="83"/>
    </row>
    <row r="3900" spans="4:4" x14ac:dyDescent="0.3">
      <c r="D3900" s="83"/>
    </row>
    <row r="3901" spans="4:4" x14ac:dyDescent="0.3">
      <c r="D3901" s="83"/>
    </row>
    <row r="3902" spans="4:4" x14ac:dyDescent="0.3">
      <c r="D3902" s="83"/>
    </row>
    <row r="3903" spans="4:4" x14ac:dyDescent="0.3">
      <c r="D3903" s="83"/>
    </row>
    <row r="3904" spans="4:4" x14ac:dyDescent="0.3">
      <c r="D3904" s="83"/>
    </row>
    <row r="3905" spans="4:4" x14ac:dyDescent="0.3">
      <c r="D3905" s="83"/>
    </row>
    <row r="3906" spans="4:4" x14ac:dyDescent="0.3">
      <c r="D3906" s="83"/>
    </row>
    <row r="3907" spans="4:4" x14ac:dyDescent="0.3">
      <c r="D3907" s="83"/>
    </row>
    <row r="3908" spans="4:4" x14ac:dyDescent="0.3">
      <c r="D3908" s="83"/>
    </row>
    <row r="3909" spans="4:4" x14ac:dyDescent="0.3">
      <c r="D3909" s="83"/>
    </row>
    <row r="3910" spans="4:4" x14ac:dyDescent="0.3">
      <c r="D3910" s="83"/>
    </row>
    <row r="3911" spans="4:4" x14ac:dyDescent="0.3">
      <c r="D3911" s="83"/>
    </row>
    <row r="3912" spans="4:4" x14ac:dyDescent="0.3">
      <c r="D3912" s="83"/>
    </row>
    <row r="3913" spans="4:4" x14ac:dyDescent="0.3">
      <c r="D3913" s="83"/>
    </row>
    <row r="3914" spans="4:4" x14ac:dyDescent="0.3">
      <c r="D3914" s="83"/>
    </row>
    <row r="3915" spans="4:4" x14ac:dyDescent="0.3">
      <c r="D3915" s="83"/>
    </row>
    <row r="3916" spans="4:4" x14ac:dyDescent="0.3">
      <c r="D3916" s="83"/>
    </row>
    <row r="3917" spans="4:4" x14ac:dyDescent="0.3">
      <c r="D3917" s="83"/>
    </row>
    <row r="3918" spans="4:4" x14ac:dyDescent="0.3">
      <c r="D3918" s="83"/>
    </row>
    <row r="3919" spans="4:4" x14ac:dyDescent="0.3">
      <c r="D3919" s="83"/>
    </row>
    <row r="3920" spans="4:4" x14ac:dyDescent="0.3">
      <c r="D3920" s="83"/>
    </row>
    <row r="3921" spans="4:4" x14ac:dyDescent="0.3">
      <c r="D3921" s="83"/>
    </row>
    <row r="3922" spans="4:4" x14ac:dyDescent="0.3">
      <c r="D3922" s="83"/>
    </row>
    <row r="3923" spans="4:4" x14ac:dyDescent="0.3">
      <c r="D3923" s="83"/>
    </row>
    <row r="3924" spans="4:4" x14ac:dyDescent="0.3">
      <c r="D3924" s="83"/>
    </row>
    <row r="3925" spans="4:4" x14ac:dyDescent="0.3">
      <c r="D3925" s="83"/>
    </row>
    <row r="3926" spans="4:4" x14ac:dyDescent="0.3">
      <c r="D3926" s="83"/>
    </row>
    <row r="3927" spans="4:4" x14ac:dyDescent="0.3">
      <c r="D3927" s="83"/>
    </row>
    <row r="3928" spans="4:4" x14ac:dyDescent="0.3">
      <c r="D3928" s="83"/>
    </row>
    <row r="3929" spans="4:4" x14ac:dyDescent="0.3">
      <c r="D3929" s="83"/>
    </row>
    <row r="3930" spans="4:4" x14ac:dyDescent="0.3">
      <c r="D3930" s="83"/>
    </row>
    <row r="3931" spans="4:4" x14ac:dyDescent="0.3">
      <c r="D3931" s="83"/>
    </row>
    <row r="3932" spans="4:4" x14ac:dyDescent="0.3">
      <c r="D3932" s="83"/>
    </row>
    <row r="3933" spans="4:4" x14ac:dyDescent="0.3">
      <c r="D3933" s="83"/>
    </row>
    <row r="3934" spans="4:4" x14ac:dyDescent="0.3">
      <c r="D3934" s="83"/>
    </row>
    <row r="3935" spans="4:4" x14ac:dyDescent="0.3">
      <c r="D3935" s="83"/>
    </row>
    <row r="3936" spans="4:4" x14ac:dyDescent="0.3">
      <c r="D3936" s="83"/>
    </row>
    <row r="3937" spans="4:4" x14ac:dyDescent="0.3">
      <c r="D3937" s="83"/>
    </row>
    <row r="3938" spans="4:4" x14ac:dyDescent="0.3">
      <c r="D3938" s="83"/>
    </row>
    <row r="3939" spans="4:4" x14ac:dyDescent="0.3">
      <c r="D3939" s="83"/>
    </row>
    <row r="3940" spans="4:4" x14ac:dyDescent="0.3">
      <c r="D3940" s="83"/>
    </row>
    <row r="3941" spans="4:4" x14ac:dyDescent="0.3">
      <c r="D3941" s="83"/>
    </row>
    <row r="3942" spans="4:4" x14ac:dyDescent="0.3">
      <c r="D3942" s="83"/>
    </row>
    <row r="3943" spans="4:4" x14ac:dyDescent="0.3">
      <c r="D3943" s="83"/>
    </row>
    <row r="3944" spans="4:4" x14ac:dyDescent="0.3">
      <c r="D3944" s="83"/>
    </row>
    <row r="3945" spans="4:4" x14ac:dyDescent="0.3">
      <c r="D3945" s="83"/>
    </row>
    <row r="3946" spans="4:4" x14ac:dyDescent="0.3">
      <c r="D3946" s="83"/>
    </row>
    <row r="3947" spans="4:4" x14ac:dyDescent="0.3">
      <c r="D3947" s="83"/>
    </row>
    <row r="3948" spans="4:4" x14ac:dyDescent="0.3">
      <c r="D3948" s="83"/>
    </row>
    <row r="3949" spans="4:4" x14ac:dyDescent="0.3">
      <c r="D3949" s="83"/>
    </row>
    <row r="3950" spans="4:4" x14ac:dyDescent="0.3">
      <c r="D3950" s="83"/>
    </row>
    <row r="3951" spans="4:4" x14ac:dyDescent="0.3">
      <c r="D3951" s="83"/>
    </row>
    <row r="3952" spans="4:4" x14ac:dyDescent="0.3">
      <c r="D3952" s="83"/>
    </row>
    <row r="3953" spans="4:4" x14ac:dyDescent="0.3">
      <c r="D3953" s="83"/>
    </row>
    <row r="3954" spans="4:4" x14ac:dyDescent="0.3">
      <c r="D3954" s="83"/>
    </row>
    <row r="3955" spans="4:4" x14ac:dyDescent="0.3">
      <c r="D3955" s="83"/>
    </row>
    <row r="3956" spans="4:4" x14ac:dyDescent="0.3">
      <c r="D3956" s="83"/>
    </row>
    <row r="3957" spans="4:4" x14ac:dyDescent="0.3">
      <c r="D3957" s="83"/>
    </row>
    <row r="3958" spans="4:4" x14ac:dyDescent="0.3">
      <c r="D3958" s="83"/>
    </row>
    <row r="3959" spans="4:4" x14ac:dyDescent="0.3">
      <c r="D3959" s="83"/>
    </row>
    <row r="3960" spans="4:4" x14ac:dyDescent="0.3">
      <c r="D3960" s="83"/>
    </row>
    <row r="3961" spans="4:4" x14ac:dyDescent="0.3">
      <c r="D3961" s="83"/>
    </row>
    <row r="3962" spans="4:4" x14ac:dyDescent="0.3">
      <c r="D3962" s="83"/>
    </row>
    <row r="3963" spans="4:4" x14ac:dyDescent="0.3">
      <c r="D3963" s="83"/>
    </row>
    <row r="3964" spans="4:4" x14ac:dyDescent="0.3">
      <c r="D3964" s="83"/>
    </row>
    <row r="3965" spans="4:4" x14ac:dyDescent="0.3">
      <c r="D3965" s="83"/>
    </row>
    <row r="3966" spans="4:4" x14ac:dyDescent="0.3">
      <c r="D3966" s="83"/>
    </row>
    <row r="3967" spans="4:4" x14ac:dyDescent="0.3">
      <c r="D3967" s="83"/>
    </row>
    <row r="3968" spans="4:4" x14ac:dyDescent="0.3">
      <c r="D3968" s="83"/>
    </row>
    <row r="3969" spans="4:4" x14ac:dyDescent="0.3">
      <c r="D3969" s="83"/>
    </row>
    <row r="3970" spans="4:4" x14ac:dyDescent="0.3">
      <c r="D3970" s="83"/>
    </row>
    <row r="3971" spans="4:4" x14ac:dyDescent="0.3">
      <c r="D3971" s="83"/>
    </row>
    <row r="3972" spans="4:4" x14ac:dyDescent="0.3">
      <c r="D3972" s="83"/>
    </row>
    <row r="3973" spans="4:4" x14ac:dyDescent="0.3">
      <c r="D3973" s="83"/>
    </row>
    <row r="3974" spans="4:4" x14ac:dyDescent="0.3">
      <c r="D3974" s="83"/>
    </row>
    <row r="3975" spans="4:4" x14ac:dyDescent="0.3">
      <c r="D3975" s="83"/>
    </row>
    <row r="3976" spans="4:4" x14ac:dyDescent="0.3">
      <c r="D3976" s="83"/>
    </row>
    <row r="3977" spans="4:4" x14ac:dyDescent="0.3">
      <c r="D3977" s="83"/>
    </row>
    <row r="3978" spans="4:4" x14ac:dyDescent="0.3">
      <c r="D3978" s="83"/>
    </row>
    <row r="3979" spans="4:4" x14ac:dyDescent="0.3">
      <c r="D3979" s="83"/>
    </row>
    <row r="3980" spans="4:4" x14ac:dyDescent="0.3">
      <c r="D3980" s="83"/>
    </row>
    <row r="3981" spans="4:4" x14ac:dyDescent="0.3">
      <c r="D3981" s="83"/>
    </row>
    <row r="3982" spans="4:4" x14ac:dyDescent="0.3">
      <c r="D3982" s="83"/>
    </row>
    <row r="3983" spans="4:4" x14ac:dyDescent="0.3">
      <c r="D3983" s="83"/>
    </row>
    <row r="3984" spans="4:4" x14ac:dyDescent="0.3">
      <c r="D3984" s="83"/>
    </row>
    <row r="3985" spans="4:4" x14ac:dyDescent="0.3">
      <c r="D3985" s="83"/>
    </row>
    <row r="3986" spans="4:4" x14ac:dyDescent="0.3">
      <c r="D3986" s="83"/>
    </row>
    <row r="3987" spans="4:4" x14ac:dyDescent="0.3">
      <c r="D3987" s="83"/>
    </row>
    <row r="3988" spans="4:4" x14ac:dyDescent="0.3">
      <c r="D3988" s="83"/>
    </row>
    <row r="3989" spans="4:4" x14ac:dyDescent="0.3">
      <c r="D3989" s="83"/>
    </row>
    <row r="3990" spans="4:4" x14ac:dyDescent="0.3">
      <c r="D3990" s="83"/>
    </row>
    <row r="3991" spans="4:4" x14ac:dyDescent="0.3">
      <c r="D3991" s="83"/>
    </row>
    <row r="3992" spans="4:4" x14ac:dyDescent="0.3">
      <c r="D3992" s="83"/>
    </row>
    <row r="3993" spans="4:4" x14ac:dyDescent="0.3">
      <c r="D3993" s="83"/>
    </row>
    <row r="3994" spans="4:4" x14ac:dyDescent="0.3">
      <c r="D3994" s="83"/>
    </row>
    <row r="3995" spans="4:4" x14ac:dyDescent="0.3">
      <c r="D3995" s="83"/>
    </row>
    <row r="3996" spans="4:4" x14ac:dyDescent="0.3">
      <c r="D3996" s="83"/>
    </row>
    <row r="3997" spans="4:4" x14ac:dyDescent="0.3">
      <c r="D3997" s="83"/>
    </row>
    <row r="3998" spans="4:4" x14ac:dyDescent="0.3">
      <c r="D3998" s="83"/>
    </row>
    <row r="3999" spans="4:4" x14ac:dyDescent="0.3">
      <c r="D3999" s="83"/>
    </row>
    <row r="4000" spans="4:4" x14ac:dyDescent="0.3">
      <c r="D4000" s="83"/>
    </row>
    <row r="4001" spans="4:4" x14ac:dyDescent="0.3">
      <c r="D4001" s="83"/>
    </row>
    <row r="4002" spans="4:4" x14ac:dyDescent="0.3">
      <c r="D4002" s="83"/>
    </row>
    <row r="4003" spans="4:4" x14ac:dyDescent="0.3">
      <c r="D4003" s="83"/>
    </row>
    <row r="4004" spans="4:4" x14ac:dyDescent="0.3">
      <c r="D4004" s="83"/>
    </row>
    <row r="4005" spans="4:4" x14ac:dyDescent="0.3">
      <c r="D4005" s="83"/>
    </row>
    <row r="4006" spans="4:4" x14ac:dyDescent="0.3">
      <c r="D4006" s="83"/>
    </row>
    <row r="4007" spans="4:4" x14ac:dyDescent="0.3">
      <c r="D4007" s="83"/>
    </row>
    <row r="4008" spans="4:4" x14ac:dyDescent="0.3">
      <c r="D4008" s="83"/>
    </row>
    <row r="4009" spans="4:4" x14ac:dyDescent="0.3">
      <c r="D4009" s="83"/>
    </row>
    <row r="4010" spans="4:4" x14ac:dyDescent="0.3">
      <c r="D4010" s="83"/>
    </row>
    <row r="4011" spans="4:4" x14ac:dyDescent="0.3">
      <c r="D4011" s="83"/>
    </row>
    <row r="4012" spans="4:4" x14ac:dyDescent="0.3">
      <c r="D4012" s="83"/>
    </row>
    <row r="4013" spans="4:4" x14ac:dyDescent="0.3">
      <c r="D4013" s="83"/>
    </row>
    <row r="4014" spans="4:4" x14ac:dyDescent="0.3">
      <c r="D4014" s="83"/>
    </row>
    <row r="4015" spans="4:4" x14ac:dyDescent="0.3">
      <c r="D4015" s="83"/>
    </row>
    <row r="4016" spans="4:4" x14ac:dyDescent="0.3">
      <c r="D4016" s="83"/>
    </row>
    <row r="4017" spans="4:4" x14ac:dyDescent="0.3">
      <c r="D4017" s="83"/>
    </row>
    <row r="4018" spans="4:4" x14ac:dyDescent="0.3">
      <c r="D4018" s="83"/>
    </row>
    <row r="4019" spans="4:4" x14ac:dyDescent="0.3">
      <c r="D4019" s="83"/>
    </row>
    <row r="4020" spans="4:4" x14ac:dyDescent="0.3">
      <c r="D4020" s="83"/>
    </row>
    <row r="4021" spans="4:4" x14ac:dyDescent="0.3">
      <c r="D4021" s="83"/>
    </row>
    <row r="4022" spans="4:4" x14ac:dyDescent="0.3">
      <c r="D4022" s="83"/>
    </row>
    <row r="4023" spans="4:4" x14ac:dyDescent="0.3">
      <c r="D4023" s="83"/>
    </row>
    <row r="4024" spans="4:4" x14ac:dyDescent="0.3">
      <c r="D4024" s="83"/>
    </row>
    <row r="4025" spans="4:4" x14ac:dyDescent="0.3">
      <c r="D4025" s="83"/>
    </row>
    <row r="4026" spans="4:4" x14ac:dyDescent="0.3">
      <c r="D4026" s="83"/>
    </row>
    <row r="4027" spans="4:4" x14ac:dyDescent="0.3">
      <c r="D4027" s="83"/>
    </row>
    <row r="4028" spans="4:4" x14ac:dyDescent="0.3">
      <c r="D4028" s="83"/>
    </row>
    <row r="4029" spans="4:4" x14ac:dyDescent="0.3">
      <c r="D4029" s="83"/>
    </row>
    <row r="4030" spans="4:4" x14ac:dyDescent="0.3">
      <c r="D4030" s="83"/>
    </row>
    <row r="4031" spans="4:4" x14ac:dyDescent="0.3">
      <c r="D4031" s="83"/>
    </row>
    <row r="4032" spans="4:4" x14ac:dyDescent="0.3">
      <c r="D4032" s="83"/>
    </row>
    <row r="4033" spans="4:4" x14ac:dyDescent="0.3">
      <c r="D4033" s="83"/>
    </row>
    <row r="4034" spans="4:4" x14ac:dyDescent="0.3">
      <c r="D4034" s="83"/>
    </row>
    <row r="4035" spans="4:4" x14ac:dyDescent="0.3">
      <c r="D4035" s="83"/>
    </row>
    <row r="4036" spans="4:4" x14ac:dyDescent="0.3">
      <c r="D4036" s="83"/>
    </row>
    <row r="4037" spans="4:4" x14ac:dyDescent="0.3">
      <c r="D4037" s="83"/>
    </row>
    <row r="4038" spans="4:4" x14ac:dyDescent="0.3">
      <c r="D4038" s="83"/>
    </row>
    <row r="4039" spans="4:4" x14ac:dyDescent="0.3">
      <c r="D4039" s="83"/>
    </row>
    <row r="4040" spans="4:4" x14ac:dyDescent="0.3">
      <c r="D4040" s="83"/>
    </row>
    <row r="4041" spans="4:4" x14ac:dyDescent="0.3">
      <c r="D4041" s="83"/>
    </row>
    <row r="4042" spans="4:4" x14ac:dyDescent="0.3">
      <c r="D4042" s="83"/>
    </row>
    <row r="4043" spans="4:4" x14ac:dyDescent="0.3">
      <c r="D4043" s="83"/>
    </row>
    <row r="4044" spans="4:4" x14ac:dyDescent="0.3">
      <c r="D4044" s="83"/>
    </row>
    <row r="4045" spans="4:4" x14ac:dyDescent="0.3">
      <c r="D4045" s="83"/>
    </row>
    <row r="4046" spans="4:4" x14ac:dyDescent="0.3">
      <c r="D4046" s="83"/>
    </row>
    <row r="4047" spans="4:4" x14ac:dyDescent="0.3">
      <c r="D4047" s="83"/>
    </row>
    <row r="4048" spans="4:4" x14ac:dyDescent="0.3">
      <c r="D4048" s="83"/>
    </row>
    <row r="4049" spans="4:4" x14ac:dyDescent="0.3">
      <c r="D4049" s="83"/>
    </row>
    <row r="4050" spans="4:4" x14ac:dyDescent="0.3">
      <c r="D4050" s="83"/>
    </row>
    <row r="4051" spans="4:4" x14ac:dyDescent="0.3">
      <c r="D4051" s="83"/>
    </row>
    <row r="4052" spans="4:4" x14ac:dyDescent="0.3">
      <c r="D4052" s="83"/>
    </row>
    <row r="4053" spans="4:4" x14ac:dyDescent="0.3">
      <c r="D4053" s="83"/>
    </row>
    <row r="4054" spans="4:4" x14ac:dyDescent="0.3">
      <c r="D4054" s="83"/>
    </row>
    <row r="4055" spans="4:4" x14ac:dyDescent="0.3">
      <c r="D4055" s="83"/>
    </row>
    <row r="4056" spans="4:4" x14ac:dyDescent="0.3">
      <c r="D4056" s="83"/>
    </row>
    <row r="4057" spans="4:4" x14ac:dyDescent="0.3">
      <c r="D4057" s="83"/>
    </row>
    <row r="4058" spans="4:4" x14ac:dyDescent="0.3">
      <c r="D4058" s="83"/>
    </row>
    <row r="4059" spans="4:4" x14ac:dyDescent="0.3">
      <c r="D4059" s="83"/>
    </row>
    <row r="4060" spans="4:4" x14ac:dyDescent="0.3">
      <c r="D4060" s="83"/>
    </row>
    <row r="4061" spans="4:4" x14ac:dyDescent="0.3">
      <c r="D4061" s="83"/>
    </row>
    <row r="4062" spans="4:4" x14ac:dyDescent="0.3">
      <c r="D4062" s="83"/>
    </row>
    <row r="4063" spans="4:4" x14ac:dyDescent="0.3">
      <c r="D4063" s="83"/>
    </row>
    <row r="4064" spans="4:4" x14ac:dyDescent="0.3">
      <c r="D4064" s="83"/>
    </row>
    <row r="4065" spans="4:4" x14ac:dyDescent="0.3">
      <c r="D4065" s="83"/>
    </row>
    <row r="4066" spans="4:4" x14ac:dyDescent="0.3">
      <c r="D4066" s="83"/>
    </row>
    <row r="4067" spans="4:4" x14ac:dyDescent="0.3">
      <c r="D4067" s="83"/>
    </row>
    <row r="4068" spans="4:4" x14ac:dyDescent="0.3">
      <c r="D4068" s="83"/>
    </row>
    <row r="4069" spans="4:4" x14ac:dyDescent="0.3">
      <c r="D4069" s="83"/>
    </row>
    <row r="4070" spans="4:4" x14ac:dyDescent="0.3">
      <c r="D4070" s="83"/>
    </row>
    <row r="4071" spans="4:4" x14ac:dyDescent="0.3">
      <c r="D4071" s="83"/>
    </row>
    <row r="4072" spans="4:4" x14ac:dyDescent="0.3">
      <c r="D4072" s="83"/>
    </row>
    <row r="4073" spans="4:4" x14ac:dyDescent="0.3">
      <c r="D4073" s="83"/>
    </row>
    <row r="4074" spans="4:4" x14ac:dyDescent="0.3">
      <c r="D4074" s="83"/>
    </row>
    <row r="4075" spans="4:4" x14ac:dyDescent="0.3">
      <c r="D4075" s="83"/>
    </row>
    <row r="4076" spans="4:4" x14ac:dyDescent="0.3">
      <c r="D4076" s="83"/>
    </row>
    <row r="4077" spans="4:4" x14ac:dyDescent="0.3">
      <c r="D4077" s="83"/>
    </row>
    <row r="4078" spans="4:4" x14ac:dyDescent="0.3">
      <c r="D4078" s="83"/>
    </row>
    <row r="4079" spans="4:4" x14ac:dyDescent="0.3">
      <c r="D4079" s="83"/>
    </row>
    <row r="4080" spans="4:4" x14ac:dyDescent="0.3">
      <c r="D4080" s="83"/>
    </row>
    <row r="4081" spans="4:4" x14ac:dyDescent="0.3">
      <c r="D4081" s="83"/>
    </row>
    <row r="4082" spans="4:4" x14ac:dyDescent="0.3">
      <c r="D4082" s="83"/>
    </row>
    <row r="4083" spans="4:4" x14ac:dyDescent="0.3">
      <c r="D4083" s="83"/>
    </row>
    <row r="4084" spans="4:4" x14ac:dyDescent="0.3">
      <c r="D4084" s="83"/>
    </row>
    <row r="4085" spans="4:4" x14ac:dyDescent="0.3">
      <c r="D4085" s="83"/>
    </row>
    <row r="4086" spans="4:4" x14ac:dyDescent="0.3">
      <c r="D4086" s="83"/>
    </row>
    <row r="4087" spans="4:4" x14ac:dyDescent="0.3">
      <c r="D4087" s="83"/>
    </row>
    <row r="4088" spans="4:4" x14ac:dyDescent="0.3">
      <c r="D4088" s="83"/>
    </row>
    <row r="4089" spans="4:4" x14ac:dyDescent="0.3">
      <c r="D4089" s="83"/>
    </row>
    <row r="4090" spans="4:4" x14ac:dyDescent="0.3">
      <c r="D4090" s="83"/>
    </row>
    <row r="4091" spans="4:4" x14ac:dyDescent="0.3">
      <c r="D4091" s="83"/>
    </row>
    <row r="4092" spans="4:4" x14ac:dyDescent="0.3">
      <c r="D4092" s="83"/>
    </row>
    <row r="4093" spans="4:4" x14ac:dyDescent="0.3">
      <c r="D4093" s="83"/>
    </row>
    <row r="4094" spans="4:4" x14ac:dyDescent="0.3">
      <c r="D4094" s="83"/>
    </row>
    <row r="4095" spans="4:4" x14ac:dyDescent="0.3">
      <c r="D4095" s="83"/>
    </row>
    <row r="4096" spans="4:4" x14ac:dyDescent="0.3">
      <c r="D4096" s="83"/>
    </row>
    <row r="4097" spans="4:4" x14ac:dyDescent="0.3">
      <c r="D4097" s="83"/>
    </row>
    <row r="4098" spans="4:4" x14ac:dyDescent="0.3">
      <c r="D4098" s="83"/>
    </row>
    <row r="4099" spans="4:4" x14ac:dyDescent="0.3">
      <c r="D4099" s="83"/>
    </row>
    <row r="4100" spans="4:4" x14ac:dyDescent="0.3">
      <c r="D4100" s="83"/>
    </row>
    <row r="4101" spans="4:4" x14ac:dyDescent="0.3">
      <c r="D4101" s="83"/>
    </row>
    <row r="4102" spans="4:4" x14ac:dyDescent="0.3">
      <c r="D4102" s="83"/>
    </row>
    <row r="4103" spans="4:4" x14ac:dyDescent="0.3">
      <c r="D4103" s="83"/>
    </row>
    <row r="4104" spans="4:4" x14ac:dyDescent="0.3">
      <c r="D4104" s="83"/>
    </row>
    <row r="4105" spans="4:4" x14ac:dyDescent="0.3">
      <c r="D4105" s="83"/>
    </row>
    <row r="4106" spans="4:4" x14ac:dyDescent="0.3">
      <c r="D4106" s="83"/>
    </row>
    <row r="4107" spans="4:4" x14ac:dyDescent="0.3">
      <c r="D4107" s="83"/>
    </row>
    <row r="4108" spans="4:4" x14ac:dyDescent="0.3">
      <c r="D4108" s="83"/>
    </row>
    <row r="4109" spans="4:4" x14ac:dyDescent="0.3">
      <c r="D4109" s="83"/>
    </row>
    <row r="4110" spans="4:4" x14ac:dyDescent="0.3">
      <c r="D4110" s="83"/>
    </row>
    <row r="4111" spans="4:4" x14ac:dyDescent="0.3">
      <c r="D4111" s="83"/>
    </row>
    <row r="4112" spans="4:4" x14ac:dyDescent="0.3">
      <c r="D4112" s="83"/>
    </row>
    <row r="4113" spans="4:4" x14ac:dyDescent="0.3">
      <c r="D4113" s="83"/>
    </row>
    <row r="4114" spans="4:4" x14ac:dyDescent="0.3">
      <c r="D4114" s="83"/>
    </row>
    <row r="4115" spans="4:4" x14ac:dyDescent="0.3">
      <c r="D4115" s="83"/>
    </row>
    <row r="4116" spans="4:4" x14ac:dyDescent="0.3">
      <c r="D4116" s="83"/>
    </row>
    <row r="4117" spans="4:4" x14ac:dyDescent="0.3">
      <c r="D4117" s="83"/>
    </row>
    <row r="4118" spans="4:4" x14ac:dyDescent="0.3">
      <c r="D4118" s="83"/>
    </row>
    <row r="4119" spans="4:4" x14ac:dyDescent="0.3">
      <c r="D4119" s="83"/>
    </row>
    <row r="4120" spans="4:4" x14ac:dyDescent="0.3">
      <c r="D4120" s="83"/>
    </row>
    <row r="4121" spans="4:4" x14ac:dyDescent="0.3">
      <c r="D4121" s="83"/>
    </row>
    <row r="4122" spans="4:4" x14ac:dyDescent="0.3">
      <c r="D4122" s="83"/>
    </row>
    <row r="4123" spans="4:4" x14ac:dyDescent="0.3">
      <c r="D4123" s="83"/>
    </row>
    <row r="4124" spans="4:4" x14ac:dyDescent="0.3">
      <c r="D4124" s="83"/>
    </row>
    <row r="4125" spans="4:4" x14ac:dyDescent="0.3">
      <c r="D4125" s="83"/>
    </row>
    <row r="4126" spans="4:4" x14ac:dyDescent="0.3">
      <c r="D4126" s="83"/>
    </row>
    <row r="4127" spans="4:4" x14ac:dyDescent="0.3">
      <c r="D4127" s="83"/>
    </row>
    <row r="4128" spans="4:4" x14ac:dyDescent="0.3">
      <c r="D4128" s="83"/>
    </row>
    <row r="4129" spans="4:4" x14ac:dyDescent="0.3">
      <c r="D4129" s="83"/>
    </row>
    <row r="4130" spans="4:4" x14ac:dyDescent="0.3">
      <c r="D4130" s="83"/>
    </row>
    <row r="4131" spans="4:4" x14ac:dyDescent="0.3">
      <c r="D4131" s="83"/>
    </row>
    <row r="4132" spans="4:4" x14ac:dyDescent="0.3">
      <c r="D4132" s="83"/>
    </row>
    <row r="4133" spans="4:4" x14ac:dyDescent="0.3">
      <c r="D4133" s="83"/>
    </row>
    <row r="4134" spans="4:4" x14ac:dyDescent="0.3">
      <c r="D4134" s="83"/>
    </row>
    <row r="4135" spans="4:4" x14ac:dyDescent="0.3">
      <c r="D4135" s="83"/>
    </row>
    <row r="4136" spans="4:4" x14ac:dyDescent="0.3">
      <c r="D4136" s="83"/>
    </row>
    <row r="4137" spans="4:4" x14ac:dyDescent="0.3">
      <c r="D4137" s="83"/>
    </row>
    <row r="4138" spans="4:4" x14ac:dyDescent="0.3">
      <c r="D4138" s="83"/>
    </row>
    <row r="4139" spans="4:4" x14ac:dyDescent="0.3">
      <c r="D4139" s="83"/>
    </row>
    <row r="4140" spans="4:4" x14ac:dyDescent="0.3">
      <c r="D4140" s="83"/>
    </row>
    <row r="4141" spans="4:4" x14ac:dyDescent="0.3">
      <c r="D4141" s="83"/>
    </row>
    <row r="4142" spans="4:4" x14ac:dyDescent="0.3">
      <c r="D4142" s="83"/>
    </row>
    <row r="4143" spans="4:4" x14ac:dyDescent="0.3">
      <c r="D4143" s="83"/>
    </row>
    <row r="4144" spans="4:4" x14ac:dyDescent="0.3">
      <c r="D4144" s="83"/>
    </row>
    <row r="4145" spans="4:4" x14ac:dyDescent="0.3">
      <c r="D4145" s="83"/>
    </row>
    <row r="4146" spans="4:4" x14ac:dyDescent="0.3">
      <c r="D4146" s="83"/>
    </row>
    <row r="4147" spans="4:4" x14ac:dyDescent="0.3">
      <c r="D4147" s="83"/>
    </row>
    <row r="4148" spans="4:4" x14ac:dyDescent="0.3">
      <c r="D4148" s="83"/>
    </row>
    <row r="4149" spans="4:4" x14ac:dyDescent="0.3">
      <c r="D4149" s="83"/>
    </row>
    <row r="4150" spans="4:4" x14ac:dyDescent="0.3">
      <c r="D4150" s="83"/>
    </row>
    <row r="4151" spans="4:4" x14ac:dyDescent="0.3">
      <c r="D4151" s="83"/>
    </row>
    <row r="4152" spans="4:4" x14ac:dyDescent="0.3">
      <c r="D4152" s="83"/>
    </row>
    <row r="4153" spans="4:4" x14ac:dyDescent="0.3">
      <c r="D4153" s="83"/>
    </row>
    <row r="4154" spans="4:4" x14ac:dyDescent="0.3">
      <c r="D4154" s="83"/>
    </row>
    <row r="4155" spans="4:4" x14ac:dyDescent="0.3">
      <c r="D4155" s="83"/>
    </row>
    <row r="4156" spans="4:4" x14ac:dyDescent="0.3">
      <c r="D4156" s="83"/>
    </row>
    <row r="4157" spans="4:4" x14ac:dyDescent="0.3">
      <c r="D4157" s="83"/>
    </row>
    <row r="4158" spans="4:4" x14ac:dyDescent="0.3">
      <c r="D4158" s="83"/>
    </row>
    <row r="4159" spans="4:4" x14ac:dyDescent="0.3">
      <c r="D4159" s="83"/>
    </row>
    <row r="4160" spans="4:4" x14ac:dyDescent="0.3">
      <c r="D4160" s="83"/>
    </row>
    <row r="4161" spans="4:4" x14ac:dyDescent="0.3">
      <c r="D4161" s="83"/>
    </row>
    <row r="4162" spans="4:4" x14ac:dyDescent="0.3">
      <c r="D4162" s="83"/>
    </row>
    <row r="4163" spans="4:4" x14ac:dyDescent="0.3">
      <c r="D4163" s="83"/>
    </row>
    <row r="4164" spans="4:4" x14ac:dyDescent="0.3">
      <c r="D4164" s="83"/>
    </row>
    <row r="4165" spans="4:4" x14ac:dyDescent="0.3">
      <c r="D4165" s="83"/>
    </row>
    <row r="4166" spans="4:4" x14ac:dyDescent="0.3">
      <c r="D4166" s="83"/>
    </row>
    <row r="4167" spans="4:4" x14ac:dyDescent="0.3">
      <c r="D4167" s="83"/>
    </row>
    <row r="4168" spans="4:4" x14ac:dyDescent="0.3">
      <c r="D4168" s="83"/>
    </row>
    <row r="4169" spans="4:4" x14ac:dyDescent="0.3">
      <c r="D4169" s="83"/>
    </row>
    <row r="4170" spans="4:4" x14ac:dyDescent="0.3">
      <c r="D4170" s="83"/>
    </row>
    <row r="4171" spans="4:4" x14ac:dyDescent="0.3">
      <c r="D4171" s="83"/>
    </row>
    <row r="4172" spans="4:4" x14ac:dyDescent="0.3">
      <c r="D4172" s="83"/>
    </row>
    <row r="4173" spans="4:4" x14ac:dyDescent="0.3">
      <c r="D4173" s="83"/>
    </row>
    <row r="4174" spans="4:4" x14ac:dyDescent="0.3">
      <c r="D4174" s="83"/>
    </row>
    <row r="4175" spans="4:4" x14ac:dyDescent="0.3">
      <c r="D4175" s="83"/>
    </row>
    <row r="4176" spans="4:4" x14ac:dyDescent="0.3">
      <c r="D4176" s="83"/>
    </row>
    <row r="4177" spans="4:4" x14ac:dyDescent="0.3">
      <c r="D4177" s="83"/>
    </row>
    <row r="4178" spans="4:4" x14ac:dyDescent="0.3">
      <c r="D4178" s="83"/>
    </row>
    <row r="4179" spans="4:4" x14ac:dyDescent="0.3">
      <c r="D4179" s="83"/>
    </row>
    <row r="4180" spans="4:4" x14ac:dyDescent="0.3">
      <c r="D4180" s="83"/>
    </row>
    <row r="4181" spans="4:4" x14ac:dyDescent="0.3">
      <c r="D4181" s="83"/>
    </row>
    <row r="4182" spans="4:4" x14ac:dyDescent="0.3">
      <c r="D4182" s="83"/>
    </row>
    <row r="4183" spans="4:4" x14ac:dyDescent="0.3">
      <c r="D4183" s="83"/>
    </row>
    <row r="4184" spans="4:4" x14ac:dyDescent="0.3">
      <c r="D4184" s="83"/>
    </row>
    <row r="4185" spans="4:4" x14ac:dyDescent="0.3">
      <c r="D4185" s="83"/>
    </row>
    <row r="4186" spans="4:4" x14ac:dyDescent="0.3">
      <c r="D4186" s="83"/>
    </row>
    <row r="4187" spans="4:4" x14ac:dyDescent="0.3">
      <c r="D4187" s="83"/>
    </row>
    <row r="4188" spans="4:4" x14ac:dyDescent="0.3">
      <c r="D4188" s="83"/>
    </row>
    <row r="4189" spans="4:4" x14ac:dyDescent="0.3">
      <c r="D4189" s="83"/>
    </row>
    <row r="4190" spans="4:4" x14ac:dyDescent="0.3">
      <c r="D4190" s="83"/>
    </row>
    <row r="4191" spans="4:4" x14ac:dyDescent="0.3">
      <c r="D4191" s="83"/>
    </row>
    <row r="4192" spans="4:4" x14ac:dyDescent="0.3">
      <c r="D4192" s="83"/>
    </row>
    <row r="4193" spans="4:4" x14ac:dyDescent="0.3">
      <c r="D4193" s="83"/>
    </row>
    <row r="4194" spans="4:4" x14ac:dyDescent="0.3">
      <c r="D4194" s="83"/>
    </row>
    <row r="4195" spans="4:4" x14ac:dyDescent="0.3">
      <c r="D4195" s="83"/>
    </row>
    <row r="4196" spans="4:4" x14ac:dyDescent="0.3">
      <c r="D4196" s="83"/>
    </row>
    <row r="4197" spans="4:4" x14ac:dyDescent="0.3">
      <c r="D4197" s="83"/>
    </row>
    <row r="4198" spans="4:4" x14ac:dyDescent="0.3">
      <c r="D4198" s="83"/>
    </row>
    <row r="4199" spans="4:4" x14ac:dyDescent="0.3">
      <c r="D4199" s="83"/>
    </row>
    <row r="4200" spans="4:4" x14ac:dyDescent="0.3">
      <c r="D4200" s="83"/>
    </row>
    <row r="4201" spans="4:4" x14ac:dyDescent="0.3">
      <c r="D4201" s="83"/>
    </row>
    <row r="4202" spans="4:4" x14ac:dyDescent="0.3">
      <c r="D4202" s="83"/>
    </row>
    <row r="4203" spans="4:4" x14ac:dyDescent="0.3">
      <c r="D4203" s="83"/>
    </row>
    <row r="4204" spans="4:4" x14ac:dyDescent="0.3">
      <c r="D4204" s="83"/>
    </row>
    <row r="4205" spans="4:4" x14ac:dyDescent="0.3">
      <c r="D4205" s="83"/>
    </row>
    <row r="4206" spans="4:4" x14ac:dyDescent="0.3">
      <c r="D4206" s="83"/>
    </row>
    <row r="4207" spans="4:4" x14ac:dyDescent="0.3">
      <c r="D4207" s="83"/>
    </row>
    <row r="4208" spans="4:4" x14ac:dyDescent="0.3">
      <c r="D4208" s="83"/>
    </row>
    <row r="4209" spans="4:4" x14ac:dyDescent="0.3">
      <c r="D4209" s="83"/>
    </row>
    <row r="4210" spans="4:4" x14ac:dyDescent="0.3">
      <c r="D4210" s="83"/>
    </row>
    <row r="4211" spans="4:4" x14ac:dyDescent="0.3">
      <c r="D4211" s="83"/>
    </row>
    <row r="4212" spans="4:4" x14ac:dyDescent="0.3">
      <c r="D4212" s="83"/>
    </row>
    <row r="4213" spans="4:4" x14ac:dyDescent="0.3">
      <c r="D4213" s="83"/>
    </row>
    <row r="4214" spans="4:4" x14ac:dyDescent="0.3">
      <c r="D4214" s="83"/>
    </row>
    <row r="4215" spans="4:4" x14ac:dyDescent="0.3">
      <c r="D4215" s="83"/>
    </row>
    <row r="4216" spans="4:4" x14ac:dyDescent="0.3">
      <c r="D4216" s="83"/>
    </row>
    <row r="4217" spans="4:4" x14ac:dyDescent="0.3">
      <c r="D4217" s="83"/>
    </row>
    <row r="4218" spans="4:4" x14ac:dyDescent="0.3">
      <c r="D4218" s="83"/>
    </row>
    <row r="4219" spans="4:4" x14ac:dyDescent="0.3">
      <c r="D4219" s="83"/>
    </row>
    <row r="4220" spans="4:4" x14ac:dyDescent="0.3">
      <c r="D4220" s="83"/>
    </row>
    <row r="4221" spans="4:4" x14ac:dyDescent="0.3">
      <c r="D4221" s="83"/>
    </row>
    <row r="4222" spans="4:4" x14ac:dyDescent="0.3">
      <c r="D4222" s="83"/>
    </row>
    <row r="4223" spans="4:4" x14ac:dyDescent="0.3">
      <c r="D4223" s="83"/>
    </row>
    <row r="4224" spans="4:4" x14ac:dyDescent="0.3">
      <c r="D4224" s="83"/>
    </row>
    <row r="4225" spans="4:4" x14ac:dyDescent="0.3">
      <c r="D4225" s="83"/>
    </row>
    <row r="4226" spans="4:4" x14ac:dyDescent="0.3">
      <c r="D4226" s="83"/>
    </row>
    <row r="4227" spans="4:4" x14ac:dyDescent="0.3">
      <c r="D4227" s="83"/>
    </row>
    <row r="4228" spans="4:4" x14ac:dyDescent="0.3">
      <c r="D4228" s="83"/>
    </row>
    <row r="4229" spans="4:4" x14ac:dyDescent="0.3">
      <c r="D4229" s="83"/>
    </row>
    <row r="4230" spans="4:4" x14ac:dyDescent="0.3">
      <c r="D4230" s="83"/>
    </row>
    <row r="4231" spans="4:4" x14ac:dyDescent="0.3">
      <c r="D4231" s="83"/>
    </row>
    <row r="4232" spans="4:4" x14ac:dyDescent="0.3">
      <c r="D4232" s="83"/>
    </row>
    <row r="4233" spans="4:4" x14ac:dyDescent="0.3">
      <c r="D4233" s="83"/>
    </row>
    <row r="4234" spans="4:4" x14ac:dyDescent="0.3">
      <c r="D4234" s="83"/>
    </row>
    <row r="4235" spans="4:4" x14ac:dyDescent="0.3">
      <c r="D4235" s="83"/>
    </row>
    <row r="4236" spans="4:4" x14ac:dyDescent="0.3">
      <c r="D4236" s="83"/>
    </row>
    <row r="4237" spans="4:4" x14ac:dyDescent="0.3">
      <c r="D4237" s="83"/>
    </row>
    <row r="4238" spans="4:4" x14ac:dyDescent="0.3">
      <c r="D4238" s="83"/>
    </row>
    <row r="4239" spans="4:4" x14ac:dyDescent="0.3">
      <c r="D4239" s="83"/>
    </row>
    <row r="4240" spans="4:4" x14ac:dyDescent="0.3">
      <c r="D4240" s="83"/>
    </row>
    <row r="4241" spans="4:4" x14ac:dyDescent="0.3">
      <c r="D4241" s="83"/>
    </row>
    <row r="4242" spans="4:4" x14ac:dyDescent="0.3">
      <c r="D4242" s="83"/>
    </row>
    <row r="4243" spans="4:4" x14ac:dyDescent="0.3">
      <c r="D4243" s="83"/>
    </row>
    <row r="4244" spans="4:4" x14ac:dyDescent="0.3">
      <c r="D4244" s="83"/>
    </row>
    <row r="4245" spans="4:4" x14ac:dyDescent="0.3">
      <c r="D4245" s="83"/>
    </row>
    <row r="4246" spans="4:4" x14ac:dyDescent="0.3">
      <c r="D4246" s="83"/>
    </row>
    <row r="4247" spans="4:4" x14ac:dyDescent="0.3">
      <c r="D4247" s="83"/>
    </row>
    <row r="4248" spans="4:4" x14ac:dyDescent="0.3">
      <c r="D4248" s="83"/>
    </row>
    <row r="4249" spans="4:4" x14ac:dyDescent="0.3">
      <c r="D4249" s="83"/>
    </row>
    <row r="4250" spans="4:4" x14ac:dyDescent="0.3">
      <c r="D4250" s="83"/>
    </row>
    <row r="4251" spans="4:4" x14ac:dyDescent="0.3">
      <c r="D4251" s="83"/>
    </row>
    <row r="4252" spans="4:4" x14ac:dyDescent="0.3">
      <c r="D4252" s="83"/>
    </row>
    <row r="4253" spans="4:4" x14ac:dyDescent="0.3">
      <c r="D4253" s="83"/>
    </row>
    <row r="4254" spans="4:4" x14ac:dyDescent="0.3">
      <c r="D4254" s="83"/>
    </row>
    <row r="4255" spans="4:4" x14ac:dyDescent="0.3">
      <c r="D4255" s="83"/>
    </row>
    <row r="4256" spans="4:4" x14ac:dyDescent="0.3">
      <c r="D4256" s="83"/>
    </row>
    <row r="4257" spans="4:4" x14ac:dyDescent="0.3">
      <c r="D4257" s="83"/>
    </row>
    <row r="4258" spans="4:4" x14ac:dyDescent="0.3">
      <c r="D4258" s="83"/>
    </row>
    <row r="4259" spans="4:4" x14ac:dyDescent="0.3">
      <c r="D4259" s="83"/>
    </row>
    <row r="4260" spans="4:4" x14ac:dyDescent="0.3">
      <c r="D4260" s="83"/>
    </row>
    <row r="4261" spans="4:4" x14ac:dyDescent="0.3">
      <c r="D4261" s="83"/>
    </row>
    <row r="4262" spans="4:4" x14ac:dyDescent="0.3">
      <c r="D4262" s="83"/>
    </row>
    <row r="4263" spans="4:4" x14ac:dyDescent="0.3">
      <c r="D4263" s="83"/>
    </row>
    <row r="4264" spans="4:4" x14ac:dyDescent="0.3">
      <c r="D4264" s="83"/>
    </row>
    <row r="4265" spans="4:4" x14ac:dyDescent="0.3">
      <c r="D4265" s="83"/>
    </row>
    <row r="4266" spans="4:4" x14ac:dyDescent="0.3">
      <c r="D4266" s="83"/>
    </row>
    <row r="4267" spans="4:4" x14ac:dyDescent="0.3">
      <c r="D4267" s="83"/>
    </row>
    <row r="4268" spans="4:4" x14ac:dyDescent="0.3">
      <c r="D4268" s="83"/>
    </row>
    <row r="4269" spans="4:4" x14ac:dyDescent="0.3">
      <c r="D4269" s="83"/>
    </row>
    <row r="4270" spans="4:4" x14ac:dyDescent="0.3">
      <c r="D4270" s="83"/>
    </row>
    <row r="4271" spans="4:4" x14ac:dyDescent="0.3">
      <c r="D4271" s="83"/>
    </row>
    <row r="4272" spans="4:4" x14ac:dyDescent="0.3">
      <c r="D4272" s="83"/>
    </row>
    <row r="4273" spans="4:4" x14ac:dyDescent="0.3">
      <c r="D4273" s="83"/>
    </row>
    <row r="4274" spans="4:4" x14ac:dyDescent="0.3">
      <c r="D4274" s="83"/>
    </row>
    <row r="4275" spans="4:4" x14ac:dyDescent="0.3">
      <c r="D4275" s="83"/>
    </row>
    <row r="4276" spans="4:4" x14ac:dyDescent="0.3">
      <c r="D4276" s="83"/>
    </row>
    <row r="4277" spans="4:4" x14ac:dyDescent="0.3">
      <c r="D4277" s="83"/>
    </row>
    <row r="4278" spans="4:4" x14ac:dyDescent="0.3">
      <c r="D4278" s="83"/>
    </row>
    <row r="4279" spans="4:4" x14ac:dyDescent="0.3">
      <c r="D4279" s="83"/>
    </row>
    <row r="4280" spans="4:4" x14ac:dyDescent="0.3">
      <c r="D4280" s="83"/>
    </row>
    <row r="4281" spans="4:4" x14ac:dyDescent="0.3">
      <c r="D4281" s="83"/>
    </row>
    <row r="4282" spans="4:4" x14ac:dyDescent="0.3">
      <c r="D4282" s="83"/>
    </row>
    <row r="4283" spans="4:4" x14ac:dyDescent="0.3">
      <c r="D4283" s="83"/>
    </row>
    <row r="4284" spans="4:4" x14ac:dyDescent="0.3">
      <c r="D4284" s="83"/>
    </row>
    <row r="4285" spans="4:4" x14ac:dyDescent="0.3">
      <c r="D4285" s="83"/>
    </row>
    <row r="4286" spans="4:4" x14ac:dyDescent="0.3">
      <c r="D4286" s="83"/>
    </row>
    <row r="4287" spans="4:4" x14ac:dyDescent="0.3">
      <c r="D4287" s="83"/>
    </row>
    <row r="4288" spans="4:4" x14ac:dyDescent="0.3">
      <c r="D4288" s="83"/>
    </row>
    <row r="4289" spans="4:4" x14ac:dyDescent="0.3">
      <c r="D4289" s="83"/>
    </row>
    <row r="4290" spans="4:4" x14ac:dyDescent="0.3">
      <c r="D4290" s="83"/>
    </row>
    <row r="4291" spans="4:4" x14ac:dyDescent="0.3">
      <c r="D4291" s="83"/>
    </row>
    <row r="4292" spans="4:4" x14ac:dyDescent="0.3">
      <c r="D4292" s="83"/>
    </row>
    <row r="4293" spans="4:4" x14ac:dyDescent="0.3">
      <c r="D4293" s="83"/>
    </row>
    <row r="4294" spans="4:4" x14ac:dyDescent="0.3">
      <c r="D4294" s="83"/>
    </row>
    <row r="4295" spans="4:4" x14ac:dyDescent="0.3">
      <c r="D4295" s="83"/>
    </row>
    <row r="4296" spans="4:4" x14ac:dyDescent="0.3">
      <c r="D4296" s="83"/>
    </row>
    <row r="4297" spans="4:4" x14ac:dyDescent="0.3">
      <c r="D4297" s="83"/>
    </row>
    <row r="4298" spans="4:4" x14ac:dyDescent="0.3">
      <c r="D4298" s="83"/>
    </row>
    <row r="4299" spans="4:4" x14ac:dyDescent="0.3">
      <c r="D4299" s="83"/>
    </row>
    <row r="4300" spans="4:4" x14ac:dyDescent="0.3">
      <c r="D4300" s="83"/>
    </row>
    <row r="4301" spans="4:4" x14ac:dyDescent="0.3">
      <c r="D4301" s="83"/>
    </row>
    <row r="4302" spans="4:4" x14ac:dyDescent="0.3">
      <c r="D4302" s="83"/>
    </row>
    <row r="4303" spans="4:4" x14ac:dyDescent="0.3">
      <c r="D4303" s="83"/>
    </row>
    <row r="4304" spans="4:4" x14ac:dyDescent="0.3">
      <c r="D4304" s="83"/>
    </row>
    <row r="4305" spans="4:4" x14ac:dyDescent="0.3">
      <c r="D4305" s="83"/>
    </row>
    <row r="4306" spans="4:4" x14ac:dyDescent="0.3">
      <c r="D4306" s="83"/>
    </row>
    <row r="4307" spans="4:4" x14ac:dyDescent="0.3">
      <c r="D4307" s="83"/>
    </row>
    <row r="4308" spans="4:4" x14ac:dyDescent="0.3">
      <c r="D4308" s="83"/>
    </row>
    <row r="4309" spans="4:4" x14ac:dyDescent="0.3">
      <c r="D4309" s="83"/>
    </row>
    <row r="4310" spans="4:4" x14ac:dyDescent="0.3">
      <c r="D4310" s="83"/>
    </row>
    <row r="4311" spans="4:4" x14ac:dyDescent="0.3">
      <c r="D4311" s="83"/>
    </row>
    <row r="4312" spans="4:4" x14ac:dyDescent="0.3">
      <c r="D4312" s="83"/>
    </row>
    <row r="4313" spans="4:4" x14ac:dyDescent="0.3">
      <c r="D4313" s="83"/>
    </row>
    <row r="4314" spans="4:4" x14ac:dyDescent="0.3">
      <c r="D4314" s="83"/>
    </row>
    <row r="4315" spans="4:4" x14ac:dyDescent="0.3">
      <c r="D4315" s="83"/>
    </row>
    <row r="4316" spans="4:4" x14ac:dyDescent="0.3">
      <c r="D4316" s="83"/>
    </row>
    <row r="4317" spans="4:4" x14ac:dyDescent="0.3">
      <c r="D4317" s="83"/>
    </row>
    <row r="4318" spans="4:4" x14ac:dyDescent="0.3">
      <c r="D4318" s="83"/>
    </row>
    <row r="4319" spans="4:4" x14ac:dyDescent="0.3">
      <c r="D4319" s="83"/>
    </row>
    <row r="4320" spans="4:4" x14ac:dyDescent="0.3">
      <c r="D4320" s="83"/>
    </row>
    <row r="4321" spans="4:4" x14ac:dyDescent="0.3">
      <c r="D4321" s="83"/>
    </row>
    <row r="4322" spans="4:4" x14ac:dyDescent="0.3">
      <c r="D4322" s="83"/>
    </row>
    <row r="4323" spans="4:4" x14ac:dyDescent="0.3">
      <c r="D4323" s="83"/>
    </row>
    <row r="4324" spans="4:4" x14ac:dyDescent="0.3">
      <c r="D4324" s="83"/>
    </row>
    <row r="4325" spans="4:4" x14ac:dyDescent="0.3">
      <c r="D4325" s="83"/>
    </row>
    <row r="4326" spans="4:4" x14ac:dyDescent="0.3">
      <c r="D4326" s="83"/>
    </row>
    <row r="4327" spans="4:4" x14ac:dyDescent="0.3">
      <c r="D4327" s="83"/>
    </row>
    <row r="4328" spans="4:4" x14ac:dyDescent="0.3">
      <c r="D4328" s="83"/>
    </row>
    <row r="4329" spans="4:4" x14ac:dyDescent="0.3">
      <c r="D4329" s="83"/>
    </row>
    <row r="4330" spans="4:4" x14ac:dyDescent="0.3">
      <c r="D4330" s="83"/>
    </row>
    <row r="4331" spans="4:4" x14ac:dyDescent="0.3">
      <c r="D4331" s="83"/>
    </row>
    <row r="4332" spans="4:4" x14ac:dyDescent="0.3">
      <c r="D4332" s="83"/>
    </row>
    <row r="4333" spans="4:4" x14ac:dyDescent="0.3">
      <c r="D4333" s="83"/>
    </row>
    <row r="4334" spans="4:4" x14ac:dyDescent="0.3">
      <c r="D4334" s="83"/>
    </row>
    <row r="4335" spans="4:4" x14ac:dyDescent="0.3">
      <c r="D4335" s="83"/>
    </row>
    <row r="4336" spans="4:4" x14ac:dyDescent="0.3">
      <c r="D4336" s="83"/>
    </row>
    <row r="4337" spans="4:4" x14ac:dyDescent="0.3">
      <c r="D4337" s="83"/>
    </row>
    <row r="4338" spans="4:4" x14ac:dyDescent="0.3">
      <c r="D4338" s="83"/>
    </row>
    <row r="4339" spans="4:4" x14ac:dyDescent="0.3">
      <c r="D4339" s="83"/>
    </row>
    <row r="4340" spans="4:4" x14ac:dyDescent="0.3">
      <c r="D4340" s="83"/>
    </row>
    <row r="4341" spans="4:4" x14ac:dyDescent="0.3">
      <c r="D4341" s="83"/>
    </row>
    <row r="4342" spans="4:4" x14ac:dyDescent="0.3">
      <c r="D4342" s="83"/>
    </row>
    <row r="4343" spans="4:4" x14ac:dyDescent="0.3">
      <c r="D4343" s="83"/>
    </row>
    <row r="4344" spans="4:4" x14ac:dyDescent="0.3">
      <c r="D4344" s="83"/>
    </row>
    <row r="4345" spans="4:4" x14ac:dyDescent="0.3">
      <c r="D4345" s="83"/>
    </row>
    <row r="4346" spans="4:4" x14ac:dyDescent="0.3">
      <c r="D4346" s="83"/>
    </row>
    <row r="4347" spans="4:4" x14ac:dyDescent="0.3">
      <c r="D4347" s="83"/>
    </row>
    <row r="4348" spans="4:4" x14ac:dyDescent="0.3">
      <c r="D4348" s="83"/>
    </row>
    <row r="4349" spans="4:4" x14ac:dyDescent="0.3">
      <c r="D4349" s="83"/>
    </row>
    <row r="4350" spans="4:4" x14ac:dyDescent="0.3">
      <c r="D4350" s="83"/>
    </row>
    <row r="4351" spans="4:4" x14ac:dyDescent="0.3">
      <c r="D4351" s="83"/>
    </row>
    <row r="4352" spans="4:4" x14ac:dyDescent="0.3">
      <c r="D4352" s="83"/>
    </row>
    <row r="4353" spans="4:4" x14ac:dyDescent="0.3">
      <c r="D4353" s="83"/>
    </row>
    <row r="4354" spans="4:4" x14ac:dyDescent="0.3">
      <c r="D4354" s="83"/>
    </row>
    <row r="4355" spans="4:4" x14ac:dyDescent="0.3">
      <c r="D4355" s="83"/>
    </row>
    <row r="4356" spans="4:4" x14ac:dyDescent="0.3">
      <c r="D4356" s="83"/>
    </row>
    <row r="4357" spans="4:4" x14ac:dyDescent="0.3">
      <c r="D4357" s="83"/>
    </row>
    <row r="4358" spans="4:4" x14ac:dyDescent="0.3">
      <c r="D4358" s="83"/>
    </row>
    <row r="4359" spans="4:4" x14ac:dyDescent="0.3">
      <c r="D4359" s="83"/>
    </row>
    <row r="4360" spans="4:4" x14ac:dyDescent="0.3">
      <c r="D4360" s="83"/>
    </row>
    <row r="4361" spans="4:4" x14ac:dyDescent="0.3">
      <c r="D4361" s="83"/>
    </row>
    <row r="4362" spans="4:4" x14ac:dyDescent="0.3">
      <c r="D4362" s="83"/>
    </row>
    <row r="4363" spans="4:4" x14ac:dyDescent="0.3">
      <c r="D4363" s="83"/>
    </row>
    <row r="4364" spans="4:4" x14ac:dyDescent="0.3">
      <c r="D4364" s="83"/>
    </row>
    <row r="4365" spans="4:4" x14ac:dyDescent="0.3">
      <c r="D4365" s="83"/>
    </row>
    <row r="4366" spans="4:4" x14ac:dyDescent="0.3">
      <c r="D4366" s="83"/>
    </row>
    <row r="4367" spans="4:4" x14ac:dyDescent="0.3">
      <c r="D4367" s="83"/>
    </row>
    <row r="4368" spans="4:4" x14ac:dyDescent="0.3">
      <c r="D4368" s="83"/>
    </row>
    <row r="4369" spans="4:4" x14ac:dyDescent="0.3">
      <c r="D4369" s="83"/>
    </row>
    <row r="4370" spans="4:4" x14ac:dyDescent="0.3">
      <c r="D4370" s="83"/>
    </row>
    <row r="4371" spans="4:4" x14ac:dyDescent="0.3">
      <c r="D4371" s="83"/>
    </row>
    <row r="4372" spans="4:4" x14ac:dyDescent="0.3">
      <c r="D4372" s="83"/>
    </row>
    <row r="4373" spans="4:4" x14ac:dyDescent="0.3">
      <c r="D4373" s="83"/>
    </row>
    <row r="4374" spans="4:4" x14ac:dyDescent="0.3">
      <c r="D4374" s="83"/>
    </row>
    <row r="4375" spans="4:4" x14ac:dyDescent="0.3">
      <c r="D4375" s="83"/>
    </row>
    <row r="4376" spans="4:4" x14ac:dyDescent="0.3">
      <c r="D4376" s="83"/>
    </row>
    <row r="4377" spans="4:4" x14ac:dyDescent="0.3">
      <c r="D4377" s="83"/>
    </row>
    <row r="4378" spans="4:4" x14ac:dyDescent="0.3">
      <c r="D4378" s="83"/>
    </row>
    <row r="4379" spans="4:4" x14ac:dyDescent="0.3">
      <c r="D4379" s="83"/>
    </row>
    <row r="4380" spans="4:4" x14ac:dyDescent="0.3">
      <c r="D4380" s="83"/>
    </row>
    <row r="4381" spans="4:4" x14ac:dyDescent="0.3">
      <c r="D4381" s="83"/>
    </row>
    <row r="4382" spans="4:4" x14ac:dyDescent="0.3">
      <c r="D4382" s="83"/>
    </row>
    <row r="4383" spans="4:4" x14ac:dyDescent="0.3">
      <c r="D4383" s="83"/>
    </row>
    <row r="4384" spans="4:4" x14ac:dyDescent="0.3">
      <c r="D4384" s="83"/>
    </row>
    <row r="4385" spans="4:4" x14ac:dyDescent="0.3">
      <c r="D4385" s="83"/>
    </row>
    <row r="4386" spans="4:4" x14ac:dyDescent="0.3">
      <c r="D4386" s="83"/>
    </row>
    <row r="4387" spans="4:4" x14ac:dyDescent="0.3">
      <c r="D4387" s="83"/>
    </row>
    <row r="4388" spans="4:4" x14ac:dyDescent="0.3">
      <c r="D4388" s="83"/>
    </row>
    <row r="4389" spans="4:4" x14ac:dyDescent="0.3">
      <c r="D4389" s="83"/>
    </row>
    <row r="4390" spans="4:4" x14ac:dyDescent="0.3">
      <c r="D4390" s="83"/>
    </row>
    <row r="4391" spans="4:4" x14ac:dyDescent="0.3">
      <c r="D4391" s="83"/>
    </row>
    <row r="4392" spans="4:4" x14ac:dyDescent="0.3">
      <c r="D4392" s="83"/>
    </row>
    <row r="4393" spans="4:4" x14ac:dyDescent="0.3">
      <c r="D4393" s="83"/>
    </row>
    <row r="4394" spans="4:4" x14ac:dyDescent="0.3">
      <c r="D4394" s="83"/>
    </row>
    <row r="4395" spans="4:4" x14ac:dyDescent="0.3">
      <c r="D4395" s="83"/>
    </row>
    <row r="4396" spans="4:4" x14ac:dyDescent="0.3">
      <c r="D4396" s="83"/>
    </row>
    <row r="4397" spans="4:4" x14ac:dyDescent="0.3">
      <c r="D4397" s="83"/>
    </row>
    <row r="4398" spans="4:4" x14ac:dyDescent="0.3">
      <c r="D4398" s="83"/>
    </row>
    <row r="4399" spans="4:4" x14ac:dyDescent="0.3">
      <c r="D4399" s="83"/>
    </row>
    <row r="4400" spans="4:4" x14ac:dyDescent="0.3">
      <c r="D4400" s="83"/>
    </row>
    <row r="4401" spans="4:4" x14ac:dyDescent="0.3">
      <c r="D4401" s="83"/>
    </row>
    <row r="4402" spans="4:4" x14ac:dyDescent="0.3">
      <c r="D4402" s="83"/>
    </row>
    <row r="4403" spans="4:4" x14ac:dyDescent="0.3">
      <c r="D4403" s="83"/>
    </row>
    <row r="4404" spans="4:4" x14ac:dyDescent="0.3">
      <c r="D4404" s="83"/>
    </row>
    <row r="4405" spans="4:4" x14ac:dyDescent="0.3">
      <c r="D4405" s="83"/>
    </row>
    <row r="4406" spans="4:4" x14ac:dyDescent="0.3">
      <c r="D4406" s="83"/>
    </row>
    <row r="4407" spans="4:4" x14ac:dyDescent="0.3">
      <c r="D4407" s="83"/>
    </row>
    <row r="4408" spans="4:4" x14ac:dyDescent="0.3">
      <c r="D4408" s="83"/>
    </row>
    <row r="4409" spans="4:4" x14ac:dyDescent="0.3">
      <c r="D4409" s="83"/>
    </row>
    <row r="4410" spans="4:4" x14ac:dyDescent="0.3">
      <c r="D4410" s="83"/>
    </row>
    <row r="4411" spans="4:4" x14ac:dyDescent="0.3">
      <c r="D4411" s="83"/>
    </row>
    <row r="4412" spans="4:4" x14ac:dyDescent="0.3">
      <c r="D4412" s="83"/>
    </row>
    <row r="4413" spans="4:4" x14ac:dyDescent="0.3">
      <c r="D4413" s="83"/>
    </row>
    <row r="4414" spans="4:4" x14ac:dyDescent="0.3">
      <c r="D4414" s="83"/>
    </row>
    <row r="4415" spans="4:4" x14ac:dyDescent="0.3">
      <c r="D4415" s="83"/>
    </row>
    <row r="4416" spans="4:4" x14ac:dyDescent="0.3">
      <c r="D4416" s="83"/>
    </row>
    <row r="4417" spans="4:4" x14ac:dyDescent="0.3">
      <c r="D4417" s="83"/>
    </row>
    <row r="4418" spans="4:4" x14ac:dyDescent="0.3">
      <c r="D4418" s="83"/>
    </row>
    <row r="4419" spans="4:4" x14ac:dyDescent="0.3">
      <c r="D4419" s="83"/>
    </row>
    <row r="4420" spans="4:4" x14ac:dyDescent="0.3">
      <c r="D4420" s="83"/>
    </row>
    <row r="4421" spans="4:4" x14ac:dyDescent="0.3">
      <c r="D4421" s="83"/>
    </row>
    <row r="4422" spans="4:4" x14ac:dyDescent="0.3">
      <c r="D4422" s="83"/>
    </row>
    <row r="4423" spans="4:4" x14ac:dyDescent="0.3">
      <c r="D4423" s="83"/>
    </row>
    <row r="4424" spans="4:4" x14ac:dyDescent="0.3">
      <c r="D4424" s="83"/>
    </row>
    <row r="4425" spans="4:4" x14ac:dyDescent="0.3">
      <c r="D4425" s="83"/>
    </row>
    <row r="4426" spans="4:4" x14ac:dyDescent="0.3">
      <c r="D4426" s="83"/>
    </row>
    <row r="4427" spans="4:4" x14ac:dyDescent="0.3">
      <c r="D4427" s="83"/>
    </row>
    <row r="4428" spans="4:4" x14ac:dyDescent="0.3">
      <c r="D4428" s="83"/>
    </row>
    <row r="4429" spans="4:4" x14ac:dyDescent="0.3">
      <c r="D4429" s="83"/>
    </row>
    <row r="4430" spans="4:4" x14ac:dyDescent="0.3">
      <c r="D4430" s="83"/>
    </row>
    <row r="4431" spans="4:4" x14ac:dyDescent="0.3">
      <c r="D4431" s="83"/>
    </row>
    <row r="4432" spans="4:4" x14ac:dyDescent="0.3">
      <c r="D4432" s="83"/>
    </row>
    <row r="4433" spans="4:4" x14ac:dyDescent="0.3">
      <c r="D4433" s="83"/>
    </row>
    <row r="4434" spans="4:4" x14ac:dyDescent="0.3">
      <c r="D4434" s="83"/>
    </row>
    <row r="4435" spans="4:4" x14ac:dyDescent="0.3">
      <c r="D4435" s="83"/>
    </row>
    <row r="4436" spans="4:4" x14ac:dyDescent="0.3">
      <c r="D4436" s="83"/>
    </row>
    <row r="4437" spans="4:4" x14ac:dyDescent="0.3">
      <c r="D4437" s="83"/>
    </row>
    <row r="4438" spans="4:4" x14ac:dyDescent="0.3">
      <c r="D4438" s="83"/>
    </row>
    <row r="4439" spans="4:4" x14ac:dyDescent="0.3">
      <c r="D4439" s="83"/>
    </row>
    <row r="4440" spans="4:4" x14ac:dyDescent="0.3">
      <c r="D4440" s="83"/>
    </row>
    <row r="4441" spans="4:4" x14ac:dyDescent="0.3">
      <c r="D4441" s="83"/>
    </row>
    <row r="4442" spans="4:4" x14ac:dyDescent="0.3">
      <c r="D4442" s="83"/>
    </row>
    <row r="4443" spans="4:4" x14ac:dyDescent="0.3">
      <c r="D4443" s="83"/>
    </row>
    <row r="4444" spans="4:4" x14ac:dyDescent="0.3">
      <c r="D4444" s="83"/>
    </row>
    <row r="4445" spans="4:4" x14ac:dyDescent="0.3">
      <c r="D4445" s="83"/>
    </row>
    <row r="4446" spans="4:4" x14ac:dyDescent="0.3">
      <c r="D4446" s="83"/>
    </row>
    <row r="4447" spans="4:4" x14ac:dyDescent="0.3">
      <c r="D4447" s="83"/>
    </row>
    <row r="4448" spans="4:4" x14ac:dyDescent="0.3">
      <c r="D4448" s="83"/>
    </row>
    <row r="4449" spans="4:4" x14ac:dyDescent="0.3">
      <c r="D4449" s="83"/>
    </row>
    <row r="4450" spans="4:4" x14ac:dyDescent="0.3">
      <c r="D4450" s="83"/>
    </row>
    <row r="4451" spans="4:4" x14ac:dyDescent="0.3">
      <c r="D4451" s="83"/>
    </row>
    <row r="4452" spans="4:4" x14ac:dyDescent="0.3">
      <c r="D4452" s="83"/>
    </row>
    <row r="4453" spans="4:4" x14ac:dyDescent="0.3">
      <c r="D4453" s="83"/>
    </row>
    <row r="4454" spans="4:4" x14ac:dyDescent="0.3">
      <c r="D4454" s="83"/>
    </row>
    <row r="4455" spans="4:4" x14ac:dyDescent="0.3">
      <c r="D4455" s="83"/>
    </row>
    <row r="4456" spans="4:4" x14ac:dyDescent="0.3">
      <c r="D4456" s="83"/>
    </row>
    <row r="4457" spans="4:4" x14ac:dyDescent="0.3">
      <c r="D4457" s="83"/>
    </row>
    <row r="4458" spans="4:4" x14ac:dyDescent="0.3">
      <c r="D4458" s="83"/>
    </row>
    <row r="4459" spans="4:4" x14ac:dyDescent="0.3">
      <c r="D4459" s="83"/>
    </row>
    <row r="4460" spans="4:4" x14ac:dyDescent="0.3">
      <c r="D4460" s="83"/>
    </row>
    <row r="4461" spans="4:4" x14ac:dyDescent="0.3">
      <c r="D4461" s="83"/>
    </row>
    <row r="4462" spans="4:4" x14ac:dyDescent="0.3">
      <c r="D4462" s="83"/>
    </row>
    <row r="4463" spans="4:4" x14ac:dyDescent="0.3">
      <c r="D4463" s="83"/>
    </row>
    <row r="4464" spans="4:4" x14ac:dyDescent="0.3">
      <c r="D4464" s="83"/>
    </row>
    <row r="4465" spans="4:4" x14ac:dyDescent="0.3">
      <c r="D4465" s="83"/>
    </row>
    <row r="4466" spans="4:4" x14ac:dyDescent="0.3">
      <c r="D4466" s="83"/>
    </row>
    <row r="4467" spans="4:4" x14ac:dyDescent="0.3">
      <c r="D4467" s="83"/>
    </row>
    <row r="4468" spans="4:4" x14ac:dyDescent="0.3">
      <c r="D4468" s="83"/>
    </row>
    <row r="4469" spans="4:4" x14ac:dyDescent="0.3">
      <c r="D4469" s="83"/>
    </row>
    <row r="4470" spans="4:4" x14ac:dyDescent="0.3">
      <c r="D4470" s="83"/>
    </row>
    <row r="4471" spans="4:4" x14ac:dyDescent="0.3">
      <c r="D4471" s="83"/>
    </row>
    <row r="4472" spans="4:4" x14ac:dyDescent="0.3">
      <c r="D4472" s="83"/>
    </row>
    <row r="4473" spans="4:4" x14ac:dyDescent="0.3">
      <c r="D4473" s="83"/>
    </row>
    <row r="4474" spans="4:4" x14ac:dyDescent="0.3">
      <c r="D4474" s="83"/>
    </row>
    <row r="4475" spans="4:4" x14ac:dyDescent="0.3">
      <c r="D4475" s="83"/>
    </row>
    <row r="4476" spans="4:4" x14ac:dyDescent="0.3">
      <c r="D4476" s="83"/>
    </row>
    <row r="4477" spans="4:4" x14ac:dyDescent="0.3">
      <c r="D4477" s="83"/>
    </row>
    <row r="4478" spans="4:4" x14ac:dyDescent="0.3">
      <c r="D4478" s="83"/>
    </row>
    <row r="4479" spans="4:4" x14ac:dyDescent="0.3">
      <c r="D4479" s="83"/>
    </row>
    <row r="4480" spans="4:4" x14ac:dyDescent="0.3">
      <c r="D4480" s="83"/>
    </row>
    <row r="4481" spans="4:4" x14ac:dyDescent="0.3">
      <c r="D4481" s="83"/>
    </row>
    <row r="4482" spans="4:4" x14ac:dyDescent="0.3">
      <c r="D4482" s="83"/>
    </row>
    <row r="4483" spans="4:4" x14ac:dyDescent="0.3">
      <c r="D4483" s="83"/>
    </row>
    <row r="4484" spans="4:4" x14ac:dyDescent="0.3">
      <c r="D4484" s="83"/>
    </row>
    <row r="4485" spans="4:4" x14ac:dyDescent="0.3">
      <c r="D4485" s="83"/>
    </row>
    <row r="4486" spans="4:4" x14ac:dyDescent="0.3">
      <c r="D4486" s="83"/>
    </row>
    <row r="4487" spans="4:4" x14ac:dyDescent="0.3">
      <c r="D4487" s="83"/>
    </row>
    <row r="4488" spans="4:4" x14ac:dyDescent="0.3">
      <c r="D4488" s="83"/>
    </row>
    <row r="4489" spans="4:4" x14ac:dyDescent="0.3">
      <c r="D4489" s="83"/>
    </row>
    <row r="4490" spans="4:4" x14ac:dyDescent="0.3">
      <c r="D4490" s="83"/>
    </row>
    <row r="4491" spans="4:4" x14ac:dyDescent="0.3">
      <c r="D4491" s="83"/>
    </row>
    <row r="4492" spans="4:4" x14ac:dyDescent="0.3">
      <c r="D4492" s="83"/>
    </row>
    <row r="4493" spans="4:4" x14ac:dyDescent="0.3">
      <c r="D4493" s="83"/>
    </row>
    <row r="4494" spans="4:4" x14ac:dyDescent="0.3">
      <c r="D4494" s="83"/>
    </row>
    <row r="4495" spans="4:4" x14ac:dyDescent="0.3">
      <c r="D4495" s="83"/>
    </row>
    <row r="4496" spans="4:4" x14ac:dyDescent="0.3">
      <c r="D4496" s="83"/>
    </row>
    <row r="4497" spans="4:4" x14ac:dyDescent="0.3">
      <c r="D4497" s="83"/>
    </row>
    <row r="4498" spans="4:4" x14ac:dyDescent="0.3">
      <c r="D4498" s="83"/>
    </row>
    <row r="4499" spans="4:4" x14ac:dyDescent="0.3">
      <c r="D4499" s="83"/>
    </row>
    <row r="4500" spans="4:4" x14ac:dyDescent="0.3">
      <c r="D4500" s="83"/>
    </row>
    <row r="4501" spans="4:4" x14ac:dyDescent="0.3">
      <c r="D4501" s="83"/>
    </row>
    <row r="4502" spans="4:4" x14ac:dyDescent="0.3">
      <c r="D4502" s="83"/>
    </row>
    <row r="4503" spans="4:4" x14ac:dyDescent="0.3">
      <c r="D4503" s="83"/>
    </row>
    <row r="4504" spans="4:4" x14ac:dyDescent="0.3">
      <c r="D4504" s="83"/>
    </row>
    <row r="4505" spans="4:4" x14ac:dyDescent="0.3">
      <c r="D4505" s="83"/>
    </row>
    <row r="4506" spans="4:4" x14ac:dyDescent="0.3">
      <c r="D4506" s="83"/>
    </row>
    <row r="4507" spans="4:4" x14ac:dyDescent="0.3">
      <c r="D4507" s="83"/>
    </row>
    <row r="4508" spans="4:4" x14ac:dyDescent="0.3">
      <c r="D4508" s="83"/>
    </row>
    <row r="4509" spans="4:4" x14ac:dyDescent="0.3">
      <c r="D4509" s="83"/>
    </row>
    <row r="4510" spans="4:4" x14ac:dyDescent="0.3">
      <c r="D4510" s="83"/>
    </row>
    <row r="4511" spans="4:4" x14ac:dyDescent="0.3">
      <c r="D4511" s="83"/>
    </row>
    <row r="4512" spans="4:4" x14ac:dyDescent="0.3">
      <c r="D4512" s="83"/>
    </row>
    <row r="4513" spans="4:4" x14ac:dyDescent="0.3">
      <c r="D4513" s="83"/>
    </row>
    <row r="4514" spans="4:4" x14ac:dyDescent="0.3">
      <c r="D4514" s="83"/>
    </row>
    <row r="4515" spans="4:4" x14ac:dyDescent="0.3">
      <c r="D4515" s="83"/>
    </row>
    <row r="4516" spans="4:4" x14ac:dyDescent="0.3">
      <c r="D4516" s="83"/>
    </row>
    <row r="4517" spans="4:4" x14ac:dyDescent="0.3">
      <c r="D4517" s="83"/>
    </row>
    <row r="4518" spans="4:4" x14ac:dyDescent="0.3">
      <c r="D4518" s="83"/>
    </row>
    <row r="4519" spans="4:4" x14ac:dyDescent="0.3">
      <c r="D4519" s="83"/>
    </row>
    <row r="4520" spans="4:4" x14ac:dyDescent="0.3">
      <c r="D4520" s="83"/>
    </row>
    <row r="4521" spans="4:4" x14ac:dyDescent="0.3">
      <c r="D4521" s="83"/>
    </row>
    <row r="4522" spans="4:4" x14ac:dyDescent="0.3">
      <c r="D4522" s="83"/>
    </row>
    <row r="4523" spans="4:4" x14ac:dyDescent="0.3">
      <c r="D4523" s="83"/>
    </row>
    <row r="4524" spans="4:4" x14ac:dyDescent="0.3">
      <c r="D4524" s="83"/>
    </row>
    <row r="4525" spans="4:4" x14ac:dyDescent="0.3">
      <c r="D4525" s="83"/>
    </row>
    <row r="4526" spans="4:4" x14ac:dyDescent="0.3">
      <c r="D4526" s="83"/>
    </row>
    <row r="4527" spans="4:4" x14ac:dyDescent="0.3">
      <c r="D4527" s="83"/>
    </row>
    <row r="4528" spans="4:4" x14ac:dyDescent="0.3">
      <c r="D4528" s="83"/>
    </row>
    <row r="4529" spans="4:4" x14ac:dyDescent="0.3">
      <c r="D4529" s="83"/>
    </row>
    <row r="4530" spans="4:4" x14ac:dyDescent="0.3">
      <c r="D4530" s="83"/>
    </row>
    <row r="4531" spans="4:4" x14ac:dyDescent="0.3">
      <c r="D4531" s="83"/>
    </row>
    <row r="4532" spans="4:4" x14ac:dyDescent="0.3">
      <c r="D4532" s="83"/>
    </row>
    <row r="4533" spans="4:4" x14ac:dyDescent="0.3">
      <c r="D4533" s="83"/>
    </row>
    <row r="4534" spans="4:4" x14ac:dyDescent="0.3">
      <c r="D4534" s="83"/>
    </row>
    <row r="4535" spans="4:4" x14ac:dyDescent="0.3">
      <c r="D4535" s="83"/>
    </row>
    <row r="4536" spans="4:4" x14ac:dyDescent="0.3">
      <c r="D4536" s="83"/>
    </row>
    <row r="4537" spans="4:4" x14ac:dyDescent="0.3">
      <c r="D4537" s="83"/>
    </row>
    <row r="4538" spans="4:4" x14ac:dyDescent="0.3">
      <c r="D4538" s="83"/>
    </row>
    <row r="4539" spans="4:4" x14ac:dyDescent="0.3">
      <c r="D4539" s="83"/>
    </row>
    <row r="4540" spans="4:4" x14ac:dyDescent="0.3">
      <c r="D4540" s="83"/>
    </row>
    <row r="4541" spans="4:4" x14ac:dyDescent="0.3">
      <c r="D4541" s="83"/>
    </row>
    <row r="4542" spans="4:4" x14ac:dyDescent="0.3">
      <c r="D4542" s="83"/>
    </row>
    <row r="4543" spans="4:4" x14ac:dyDescent="0.3">
      <c r="D4543" s="83"/>
    </row>
    <row r="4544" spans="4:4" x14ac:dyDescent="0.3">
      <c r="D4544" s="83"/>
    </row>
    <row r="4545" spans="4:4" x14ac:dyDescent="0.3">
      <c r="D4545" s="83"/>
    </row>
    <row r="4546" spans="4:4" x14ac:dyDescent="0.3">
      <c r="D4546" s="83"/>
    </row>
    <row r="4547" spans="4:4" x14ac:dyDescent="0.3">
      <c r="D4547" s="83"/>
    </row>
    <row r="4548" spans="4:4" x14ac:dyDescent="0.3">
      <c r="D4548" s="83"/>
    </row>
    <row r="4549" spans="4:4" x14ac:dyDescent="0.3">
      <c r="D4549" s="83"/>
    </row>
    <row r="4550" spans="4:4" x14ac:dyDescent="0.3">
      <c r="D4550" s="83"/>
    </row>
    <row r="4551" spans="4:4" x14ac:dyDescent="0.3">
      <c r="D4551" s="83"/>
    </row>
    <row r="4552" spans="4:4" x14ac:dyDescent="0.3">
      <c r="D4552" s="83"/>
    </row>
    <row r="4553" spans="4:4" x14ac:dyDescent="0.3">
      <c r="D4553" s="83"/>
    </row>
    <row r="4554" spans="4:4" x14ac:dyDescent="0.3">
      <c r="D4554" s="83"/>
    </row>
    <row r="4555" spans="4:4" x14ac:dyDescent="0.3">
      <c r="D4555" s="83"/>
    </row>
    <row r="4556" spans="4:4" x14ac:dyDescent="0.3">
      <c r="D4556" s="83"/>
    </row>
    <row r="4557" spans="4:4" x14ac:dyDescent="0.3">
      <c r="D4557" s="83"/>
    </row>
    <row r="4558" spans="4:4" x14ac:dyDescent="0.3">
      <c r="D4558" s="83"/>
    </row>
    <row r="4559" spans="4:4" x14ac:dyDescent="0.3">
      <c r="D4559" s="83"/>
    </row>
    <row r="4560" spans="4:4" x14ac:dyDescent="0.3">
      <c r="D4560" s="83"/>
    </row>
    <row r="4561" spans="4:4" x14ac:dyDescent="0.3">
      <c r="D4561" s="83"/>
    </row>
    <row r="4562" spans="4:4" x14ac:dyDescent="0.3">
      <c r="D4562" s="83"/>
    </row>
    <row r="4563" spans="4:4" x14ac:dyDescent="0.3">
      <c r="D4563" s="83"/>
    </row>
    <row r="4564" spans="4:4" x14ac:dyDescent="0.3">
      <c r="D4564" s="83"/>
    </row>
    <row r="4565" spans="4:4" x14ac:dyDescent="0.3">
      <c r="D4565" s="83"/>
    </row>
    <row r="4566" spans="4:4" x14ac:dyDescent="0.3">
      <c r="D4566" s="83"/>
    </row>
    <row r="4567" spans="4:4" x14ac:dyDescent="0.3">
      <c r="D4567" s="83"/>
    </row>
    <row r="4568" spans="4:4" x14ac:dyDescent="0.3">
      <c r="D4568" s="83"/>
    </row>
    <row r="4569" spans="4:4" x14ac:dyDescent="0.3">
      <c r="D4569" s="83"/>
    </row>
    <row r="4570" spans="4:4" x14ac:dyDescent="0.3">
      <c r="D4570" s="83"/>
    </row>
    <row r="4571" spans="4:4" x14ac:dyDescent="0.3">
      <c r="D4571" s="83"/>
    </row>
    <row r="4572" spans="4:4" x14ac:dyDescent="0.3">
      <c r="D4572" s="83"/>
    </row>
    <row r="4573" spans="4:4" x14ac:dyDescent="0.3">
      <c r="D4573" s="83"/>
    </row>
    <row r="4574" spans="4:4" x14ac:dyDescent="0.3">
      <c r="D4574" s="83"/>
    </row>
    <row r="4575" spans="4:4" x14ac:dyDescent="0.3">
      <c r="D4575" s="83"/>
    </row>
    <row r="4576" spans="4:4" x14ac:dyDescent="0.3">
      <c r="D4576" s="83"/>
    </row>
    <row r="4577" spans="4:4" x14ac:dyDescent="0.3">
      <c r="D4577" s="83"/>
    </row>
    <row r="4578" spans="4:4" x14ac:dyDescent="0.3">
      <c r="D4578" s="83"/>
    </row>
    <row r="4579" spans="4:4" x14ac:dyDescent="0.3">
      <c r="D4579" s="83"/>
    </row>
    <row r="4580" spans="4:4" x14ac:dyDescent="0.3">
      <c r="D4580" s="83"/>
    </row>
    <row r="4581" spans="4:4" x14ac:dyDescent="0.3">
      <c r="D4581" s="83"/>
    </row>
    <row r="4582" spans="4:4" x14ac:dyDescent="0.3">
      <c r="D4582" s="83"/>
    </row>
    <row r="4583" spans="4:4" x14ac:dyDescent="0.3">
      <c r="D4583" s="83"/>
    </row>
    <row r="4584" spans="4:4" x14ac:dyDescent="0.3">
      <c r="D4584" s="83"/>
    </row>
    <row r="4585" spans="4:4" x14ac:dyDescent="0.3">
      <c r="D4585" s="83"/>
    </row>
    <row r="4586" spans="4:4" x14ac:dyDescent="0.3">
      <c r="D4586" s="83"/>
    </row>
    <row r="4587" spans="4:4" x14ac:dyDescent="0.3">
      <c r="D4587" s="83"/>
    </row>
    <row r="4588" spans="4:4" x14ac:dyDescent="0.3">
      <c r="D4588" s="83"/>
    </row>
    <row r="4589" spans="4:4" x14ac:dyDescent="0.3">
      <c r="D4589" s="83"/>
    </row>
    <row r="4590" spans="4:4" x14ac:dyDescent="0.3">
      <c r="D4590" s="83"/>
    </row>
    <row r="4591" spans="4:4" x14ac:dyDescent="0.3">
      <c r="D4591" s="83"/>
    </row>
    <row r="4592" spans="4:4" x14ac:dyDescent="0.3">
      <c r="D4592" s="83"/>
    </row>
    <row r="4593" spans="4:4" x14ac:dyDescent="0.3">
      <c r="D4593" s="83"/>
    </row>
    <row r="4594" spans="4:4" x14ac:dyDescent="0.3">
      <c r="D4594" s="83"/>
    </row>
    <row r="4595" spans="4:4" x14ac:dyDescent="0.3">
      <c r="D4595" s="83"/>
    </row>
    <row r="4596" spans="4:4" x14ac:dyDescent="0.3">
      <c r="D4596" s="83"/>
    </row>
    <row r="4597" spans="4:4" x14ac:dyDescent="0.3">
      <c r="D4597" s="83"/>
    </row>
    <row r="4598" spans="4:4" x14ac:dyDescent="0.3">
      <c r="D4598" s="83"/>
    </row>
    <row r="4599" spans="4:4" x14ac:dyDescent="0.3">
      <c r="D4599" s="83"/>
    </row>
    <row r="4600" spans="4:4" x14ac:dyDescent="0.3">
      <c r="D4600" s="83"/>
    </row>
    <row r="4601" spans="4:4" x14ac:dyDescent="0.3">
      <c r="D4601" s="83"/>
    </row>
    <row r="4602" spans="4:4" x14ac:dyDescent="0.3">
      <c r="D4602" s="83"/>
    </row>
    <row r="4603" spans="4:4" x14ac:dyDescent="0.3">
      <c r="D4603" s="83"/>
    </row>
    <row r="4604" spans="4:4" x14ac:dyDescent="0.3">
      <c r="D4604" s="83"/>
    </row>
    <row r="4605" spans="4:4" x14ac:dyDescent="0.3">
      <c r="D4605" s="83"/>
    </row>
    <row r="4606" spans="4:4" x14ac:dyDescent="0.3">
      <c r="D4606" s="83"/>
    </row>
    <row r="4607" spans="4:4" x14ac:dyDescent="0.3">
      <c r="D4607" s="83"/>
    </row>
    <row r="4608" spans="4:4" x14ac:dyDescent="0.3">
      <c r="D4608" s="83"/>
    </row>
    <row r="4609" spans="4:4" x14ac:dyDescent="0.3">
      <c r="D4609" s="83"/>
    </row>
    <row r="4610" spans="4:4" x14ac:dyDescent="0.3">
      <c r="D4610" s="83"/>
    </row>
    <row r="4611" spans="4:4" x14ac:dyDescent="0.3">
      <c r="D4611" s="83"/>
    </row>
    <row r="4612" spans="4:4" x14ac:dyDescent="0.3">
      <c r="D4612" s="83"/>
    </row>
    <row r="4613" spans="4:4" x14ac:dyDescent="0.3">
      <c r="D4613" s="83"/>
    </row>
    <row r="4614" spans="4:4" x14ac:dyDescent="0.3">
      <c r="D4614" s="83"/>
    </row>
    <row r="4615" spans="4:4" x14ac:dyDescent="0.3">
      <c r="D4615" s="83"/>
    </row>
    <row r="4616" spans="4:4" x14ac:dyDescent="0.3">
      <c r="D4616" s="83"/>
    </row>
    <row r="4617" spans="4:4" x14ac:dyDescent="0.3">
      <c r="D4617" s="83"/>
    </row>
    <row r="4618" spans="4:4" x14ac:dyDescent="0.3">
      <c r="D4618" s="83"/>
    </row>
    <row r="4619" spans="4:4" x14ac:dyDescent="0.3">
      <c r="D4619" s="83"/>
    </row>
    <row r="4620" spans="4:4" x14ac:dyDescent="0.3">
      <c r="D4620" s="83"/>
    </row>
    <row r="4621" spans="4:4" x14ac:dyDescent="0.3">
      <c r="D4621" s="83"/>
    </row>
    <row r="4622" spans="4:4" x14ac:dyDescent="0.3">
      <c r="D4622" s="83"/>
    </row>
    <row r="4623" spans="4:4" x14ac:dyDescent="0.3">
      <c r="D4623" s="83"/>
    </row>
    <row r="4624" spans="4:4" x14ac:dyDescent="0.3">
      <c r="D4624" s="83"/>
    </row>
    <row r="4625" spans="4:4" x14ac:dyDescent="0.3">
      <c r="D4625" s="83"/>
    </row>
    <row r="4626" spans="4:4" x14ac:dyDescent="0.3">
      <c r="D4626" s="83"/>
    </row>
    <row r="4627" spans="4:4" x14ac:dyDescent="0.3">
      <c r="D4627" s="83"/>
    </row>
    <row r="4628" spans="4:4" x14ac:dyDescent="0.3">
      <c r="D4628" s="83"/>
    </row>
    <row r="4629" spans="4:4" x14ac:dyDescent="0.3">
      <c r="D4629" s="83"/>
    </row>
    <row r="4630" spans="4:4" x14ac:dyDescent="0.3">
      <c r="D4630" s="83"/>
    </row>
    <row r="4631" spans="4:4" x14ac:dyDescent="0.3">
      <c r="D4631" s="83"/>
    </row>
    <row r="4632" spans="4:4" x14ac:dyDescent="0.3">
      <c r="D4632" s="83"/>
    </row>
    <row r="4633" spans="4:4" x14ac:dyDescent="0.3">
      <c r="D4633" s="83"/>
    </row>
    <row r="4634" spans="4:4" x14ac:dyDescent="0.3">
      <c r="D4634" s="83"/>
    </row>
    <row r="4635" spans="4:4" x14ac:dyDescent="0.3">
      <c r="D4635" s="83"/>
    </row>
    <row r="4636" spans="4:4" x14ac:dyDescent="0.3">
      <c r="D4636" s="83"/>
    </row>
    <row r="4637" spans="4:4" x14ac:dyDescent="0.3">
      <c r="D4637" s="83"/>
    </row>
    <row r="4638" spans="4:4" x14ac:dyDescent="0.3">
      <c r="D4638" s="83"/>
    </row>
    <row r="4639" spans="4:4" x14ac:dyDescent="0.3">
      <c r="D4639" s="83"/>
    </row>
    <row r="4640" spans="4:4" x14ac:dyDescent="0.3">
      <c r="D4640" s="83"/>
    </row>
    <row r="4641" spans="4:4" x14ac:dyDescent="0.3">
      <c r="D4641" s="83"/>
    </row>
    <row r="4642" spans="4:4" x14ac:dyDescent="0.3">
      <c r="D4642" s="83"/>
    </row>
    <row r="4643" spans="4:4" x14ac:dyDescent="0.3">
      <c r="D4643" s="83"/>
    </row>
    <row r="4644" spans="4:4" x14ac:dyDescent="0.3">
      <c r="D4644" s="83"/>
    </row>
    <row r="4645" spans="4:4" x14ac:dyDescent="0.3">
      <c r="D4645" s="83"/>
    </row>
    <row r="4646" spans="4:4" x14ac:dyDescent="0.3">
      <c r="D4646" s="83"/>
    </row>
    <row r="4647" spans="4:4" x14ac:dyDescent="0.3">
      <c r="D4647" s="83"/>
    </row>
    <row r="4648" spans="4:4" x14ac:dyDescent="0.3">
      <c r="D4648" s="83"/>
    </row>
    <row r="4649" spans="4:4" x14ac:dyDescent="0.3">
      <c r="D4649" s="83"/>
    </row>
    <row r="4650" spans="4:4" x14ac:dyDescent="0.3">
      <c r="D4650" s="83"/>
    </row>
    <row r="4651" spans="4:4" x14ac:dyDescent="0.3">
      <c r="D4651" s="83"/>
    </row>
    <row r="4652" spans="4:4" x14ac:dyDescent="0.3">
      <c r="D4652" s="83"/>
    </row>
    <row r="4653" spans="4:4" x14ac:dyDescent="0.3">
      <c r="D4653" s="83"/>
    </row>
    <row r="4654" spans="4:4" x14ac:dyDescent="0.3">
      <c r="D4654" s="83"/>
    </row>
    <row r="4655" spans="4:4" x14ac:dyDescent="0.3">
      <c r="D4655" s="83"/>
    </row>
    <row r="4656" spans="4:4" x14ac:dyDescent="0.3">
      <c r="D4656" s="83"/>
    </row>
    <row r="4657" spans="4:4" x14ac:dyDescent="0.3">
      <c r="D4657" s="83"/>
    </row>
    <row r="4658" spans="4:4" x14ac:dyDescent="0.3">
      <c r="D4658" s="83"/>
    </row>
    <row r="4659" spans="4:4" x14ac:dyDescent="0.3">
      <c r="D4659" s="83"/>
    </row>
    <row r="4660" spans="4:4" x14ac:dyDescent="0.3">
      <c r="D4660" s="83"/>
    </row>
    <row r="4661" spans="4:4" x14ac:dyDescent="0.3">
      <c r="D4661" s="83"/>
    </row>
    <row r="4662" spans="4:4" x14ac:dyDescent="0.3">
      <c r="D4662" s="83"/>
    </row>
    <row r="4663" spans="4:4" x14ac:dyDescent="0.3">
      <c r="D4663" s="83"/>
    </row>
    <row r="4664" spans="4:4" x14ac:dyDescent="0.3">
      <c r="D4664" s="83"/>
    </row>
    <row r="4665" spans="4:4" x14ac:dyDescent="0.3">
      <c r="D4665" s="83"/>
    </row>
    <row r="4666" spans="4:4" x14ac:dyDescent="0.3">
      <c r="D4666" s="83"/>
    </row>
    <row r="4667" spans="4:4" x14ac:dyDescent="0.3">
      <c r="D4667" s="83"/>
    </row>
    <row r="4668" spans="4:4" x14ac:dyDescent="0.3">
      <c r="D4668" s="83"/>
    </row>
    <row r="4669" spans="4:4" x14ac:dyDescent="0.3">
      <c r="D4669" s="83"/>
    </row>
    <row r="4670" spans="4:4" x14ac:dyDescent="0.3">
      <c r="D4670" s="83"/>
    </row>
    <row r="4671" spans="4:4" x14ac:dyDescent="0.3">
      <c r="D4671" s="83"/>
    </row>
    <row r="4672" spans="4:4" x14ac:dyDescent="0.3">
      <c r="D4672" s="83"/>
    </row>
    <row r="4673" spans="4:4" x14ac:dyDescent="0.3">
      <c r="D4673" s="83"/>
    </row>
    <row r="4674" spans="4:4" x14ac:dyDescent="0.3">
      <c r="D4674" s="83"/>
    </row>
    <row r="4675" spans="4:4" x14ac:dyDescent="0.3">
      <c r="D4675" s="83"/>
    </row>
    <row r="4676" spans="4:4" x14ac:dyDescent="0.3">
      <c r="D4676" s="83"/>
    </row>
    <row r="4677" spans="4:4" x14ac:dyDescent="0.3">
      <c r="D4677" s="83"/>
    </row>
    <row r="4678" spans="4:4" x14ac:dyDescent="0.3">
      <c r="D4678" s="83"/>
    </row>
    <row r="4679" spans="4:4" x14ac:dyDescent="0.3">
      <c r="D4679" s="83"/>
    </row>
    <row r="4680" spans="4:4" x14ac:dyDescent="0.3">
      <c r="D4680" s="83"/>
    </row>
    <row r="4681" spans="4:4" x14ac:dyDescent="0.3">
      <c r="D4681" s="83"/>
    </row>
    <row r="4682" spans="4:4" x14ac:dyDescent="0.3">
      <c r="D4682" s="83"/>
    </row>
    <row r="4683" spans="4:4" x14ac:dyDescent="0.3">
      <c r="D4683" s="83"/>
    </row>
    <row r="4684" spans="4:4" x14ac:dyDescent="0.3">
      <c r="D4684" s="83"/>
    </row>
    <row r="4685" spans="4:4" x14ac:dyDescent="0.3">
      <c r="D4685" s="83"/>
    </row>
    <row r="4686" spans="4:4" x14ac:dyDescent="0.3">
      <c r="D4686" s="83"/>
    </row>
    <row r="4687" spans="4:4" x14ac:dyDescent="0.3">
      <c r="D4687" s="83"/>
    </row>
    <row r="4688" spans="4:4" x14ac:dyDescent="0.3">
      <c r="D4688" s="83"/>
    </row>
    <row r="4689" spans="4:4" x14ac:dyDescent="0.3">
      <c r="D4689" s="83"/>
    </row>
    <row r="4690" spans="4:4" x14ac:dyDescent="0.3">
      <c r="D4690" s="83"/>
    </row>
    <row r="4691" spans="4:4" x14ac:dyDescent="0.3">
      <c r="D4691" s="83"/>
    </row>
    <row r="4692" spans="4:4" x14ac:dyDescent="0.3">
      <c r="D4692" s="83"/>
    </row>
    <row r="4693" spans="4:4" x14ac:dyDescent="0.3">
      <c r="D4693" s="83"/>
    </row>
    <row r="4694" spans="4:4" x14ac:dyDescent="0.3">
      <c r="D4694" s="83"/>
    </row>
    <row r="4695" spans="4:4" x14ac:dyDescent="0.3">
      <c r="D4695" s="83"/>
    </row>
    <row r="4696" spans="4:4" x14ac:dyDescent="0.3">
      <c r="D4696" s="83"/>
    </row>
    <row r="4697" spans="4:4" x14ac:dyDescent="0.3">
      <c r="D4697" s="83"/>
    </row>
    <row r="4698" spans="4:4" x14ac:dyDescent="0.3">
      <c r="D4698" s="83"/>
    </row>
    <row r="4699" spans="4:4" x14ac:dyDescent="0.3">
      <c r="D4699" s="83"/>
    </row>
    <row r="4700" spans="4:4" x14ac:dyDescent="0.3">
      <c r="D4700" s="83"/>
    </row>
    <row r="4701" spans="4:4" x14ac:dyDescent="0.3">
      <c r="D4701" s="83"/>
    </row>
    <row r="4702" spans="4:4" x14ac:dyDescent="0.3">
      <c r="D4702" s="83"/>
    </row>
    <row r="4703" spans="4:4" x14ac:dyDescent="0.3">
      <c r="D4703" s="83"/>
    </row>
    <row r="4704" spans="4:4" x14ac:dyDescent="0.3">
      <c r="D4704" s="83"/>
    </row>
    <row r="4705" spans="4:4" x14ac:dyDescent="0.3">
      <c r="D4705" s="83"/>
    </row>
    <row r="4706" spans="4:4" x14ac:dyDescent="0.3">
      <c r="D4706" s="83"/>
    </row>
    <row r="4707" spans="4:4" x14ac:dyDescent="0.3">
      <c r="D4707" s="83"/>
    </row>
    <row r="4708" spans="4:4" x14ac:dyDescent="0.3">
      <c r="D4708" s="83"/>
    </row>
    <row r="4709" spans="4:4" x14ac:dyDescent="0.3">
      <c r="D4709" s="83"/>
    </row>
    <row r="4710" spans="4:4" x14ac:dyDescent="0.3">
      <c r="D4710" s="83"/>
    </row>
    <row r="4711" spans="4:4" x14ac:dyDescent="0.3">
      <c r="D4711" s="83"/>
    </row>
    <row r="4712" spans="4:4" x14ac:dyDescent="0.3">
      <c r="D4712" s="83"/>
    </row>
    <row r="4713" spans="4:4" x14ac:dyDescent="0.3">
      <c r="D4713" s="83"/>
    </row>
    <row r="4714" spans="4:4" x14ac:dyDescent="0.3">
      <c r="D4714" s="83"/>
    </row>
    <row r="4715" spans="4:4" x14ac:dyDescent="0.3">
      <c r="D4715" s="83"/>
    </row>
    <row r="4716" spans="4:4" x14ac:dyDescent="0.3">
      <c r="D4716" s="83"/>
    </row>
    <row r="4717" spans="4:4" x14ac:dyDescent="0.3">
      <c r="D4717" s="83"/>
    </row>
    <row r="4718" spans="4:4" x14ac:dyDescent="0.3">
      <c r="D4718" s="83"/>
    </row>
    <row r="4719" spans="4:4" x14ac:dyDescent="0.3">
      <c r="D4719" s="83"/>
    </row>
    <row r="4720" spans="4:4" x14ac:dyDescent="0.3">
      <c r="D4720" s="83"/>
    </row>
    <row r="4721" spans="4:4" x14ac:dyDescent="0.3">
      <c r="D4721" s="83"/>
    </row>
    <row r="4722" spans="4:4" x14ac:dyDescent="0.3">
      <c r="D4722" s="83"/>
    </row>
    <row r="4723" spans="4:4" x14ac:dyDescent="0.3">
      <c r="D4723" s="83"/>
    </row>
    <row r="4724" spans="4:4" x14ac:dyDescent="0.3">
      <c r="D4724" s="83"/>
    </row>
    <row r="4725" spans="4:4" x14ac:dyDescent="0.3">
      <c r="D4725" s="83"/>
    </row>
    <row r="4726" spans="4:4" x14ac:dyDescent="0.3">
      <c r="D4726" s="83"/>
    </row>
    <row r="4727" spans="4:4" x14ac:dyDescent="0.3">
      <c r="D4727" s="83"/>
    </row>
    <row r="4728" spans="4:4" x14ac:dyDescent="0.3">
      <c r="D4728" s="83"/>
    </row>
    <row r="4729" spans="4:4" x14ac:dyDescent="0.3">
      <c r="D4729" s="83"/>
    </row>
    <row r="4730" spans="4:4" x14ac:dyDescent="0.3">
      <c r="D4730" s="83"/>
    </row>
    <row r="4731" spans="4:4" x14ac:dyDescent="0.3">
      <c r="D4731" s="83"/>
    </row>
    <row r="4732" spans="4:4" x14ac:dyDescent="0.3">
      <c r="D4732" s="83"/>
    </row>
    <row r="4733" spans="4:4" x14ac:dyDescent="0.3">
      <c r="D4733" s="83"/>
    </row>
    <row r="4734" spans="4:4" x14ac:dyDescent="0.3">
      <c r="D4734" s="83"/>
    </row>
    <row r="4735" spans="4:4" x14ac:dyDescent="0.3">
      <c r="D4735" s="83"/>
    </row>
    <row r="4736" spans="4:4" x14ac:dyDescent="0.3">
      <c r="D4736" s="83"/>
    </row>
    <row r="4737" spans="4:4" x14ac:dyDescent="0.3">
      <c r="D4737" s="83"/>
    </row>
    <row r="4738" spans="4:4" x14ac:dyDescent="0.3">
      <c r="D4738" s="83"/>
    </row>
    <row r="4739" spans="4:4" x14ac:dyDescent="0.3">
      <c r="D4739" s="83"/>
    </row>
    <row r="4740" spans="4:4" x14ac:dyDescent="0.3">
      <c r="D4740" s="83"/>
    </row>
    <row r="4741" spans="4:4" x14ac:dyDescent="0.3">
      <c r="D4741" s="83"/>
    </row>
    <row r="4742" spans="4:4" x14ac:dyDescent="0.3">
      <c r="D4742" s="83"/>
    </row>
    <row r="4743" spans="4:4" x14ac:dyDescent="0.3">
      <c r="D4743" s="83"/>
    </row>
    <row r="4744" spans="4:4" x14ac:dyDescent="0.3">
      <c r="D4744" s="83"/>
    </row>
    <row r="4745" spans="4:4" x14ac:dyDescent="0.3">
      <c r="D4745" s="83"/>
    </row>
    <row r="4746" spans="4:4" x14ac:dyDescent="0.3">
      <c r="D4746" s="83"/>
    </row>
    <row r="4747" spans="4:4" x14ac:dyDescent="0.3">
      <c r="D4747" s="83"/>
    </row>
    <row r="4748" spans="4:4" x14ac:dyDescent="0.3">
      <c r="D4748" s="83"/>
    </row>
    <row r="4749" spans="4:4" x14ac:dyDescent="0.3">
      <c r="D4749" s="83"/>
    </row>
    <row r="4750" spans="4:4" x14ac:dyDescent="0.3">
      <c r="D4750" s="83"/>
    </row>
    <row r="4751" spans="4:4" x14ac:dyDescent="0.3">
      <c r="D4751" s="83"/>
    </row>
    <row r="4752" spans="4:4" x14ac:dyDescent="0.3">
      <c r="D4752" s="83"/>
    </row>
    <row r="4753" spans="4:4" x14ac:dyDescent="0.3">
      <c r="D4753" s="83"/>
    </row>
    <row r="4754" spans="4:4" x14ac:dyDescent="0.3">
      <c r="D4754" s="83"/>
    </row>
    <row r="4755" spans="4:4" x14ac:dyDescent="0.3">
      <c r="D4755" s="83"/>
    </row>
    <row r="4756" spans="4:4" x14ac:dyDescent="0.3">
      <c r="D4756" s="83"/>
    </row>
    <row r="4757" spans="4:4" x14ac:dyDescent="0.3">
      <c r="D4757" s="83"/>
    </row>
    <row r="4758" spans="4:4" x14ac:dyDescent="0.3">
      <c r="D4758" s="83"/>
    </row>
    <row r="4759" spans="4:4" x14ac:dyDescent="0.3">
      <c r="D4759" s="83"/>
    </row>
    <row r="4760" spans="4:4" x14ac:dyDescent="0.3">
      <c r="D4760" s="83"/>
    </row>
    <row r="4761" spans="4:4" x14ac:dyDescent="0.3">
      <c r="D4761" s="83"/>
    </row>
    <row r="4762" spans="4:4" x14ac:dyDescent="0.3">
      <c r="D4762" s="83"/>
    </row>
    <row r="4763" spans="4:4" x14ac:dyDescent="0.3">
      <c r="D4763" s="83"/>
    </row>
    <row r="4764" spans="4:4" x14ac:dyDescent="0.3">
      <c r="D4764" s="83"/>
    </row>
    <row r="4765" spans="4:4" x14ac:dyDescent="0.3">
      <c r="D4765" s="83"/>
    </row>
    <row r="4766" spans="4:4" x14ac:dyDescent="0.3">
      <c r="D4766" s="83"/>
    </row>
    <row r="4767" spans="4:4" x14ac:dyDescent="0.3">
      <c r="D4767" s="83"/>
    </row>
    <row r="4768" spans="4:4" x14ac:dyDescent="0.3">
      <c r="D4768" s="83"/>
    </row>
    <row r="4769" spans="4:4" x14ac:dyDescent="0.3">
      <c r="D4769" s="83"/>
    </row>
    <row r="4770" spans="4:4" x14ac:dyDescent="0.3">
      <c r="D4770" s="83"/>
    </row>
    <row r="4771" spans="4:4" x14ac:dyDescent="0.3">
      <c r="D4771" s="83"/>
    </row>
    <row r="4772" spans="4:4" x14ac:dyDescent="0.3">
      <c r="D4772" s="83"/>
    </row>
    <row r="4773" spans="4:4" x14ac:dyDescent="0.3">
      <c r="D4773" s="83"/>
    </row>
    <row r="4774" spans="4:4" x14ac:dyDescent="0.3">
      <c r="D4774" s="83"/>
    </row>
    <row r="4775" spans="4:4" x14ac:dyDescent="0.3">
      <c r="D4775" s="83"/>
    </row>
    <row r="4776" spans="4:4" x14ac:dyDescent="0.3">
      <c r="D4776" s="83"/>
    </row>
    <row r="4777" spans="4:4" x14ac:dyDescent="0.3">
      <c r="D4777" s="83"/>
    </row>
    <row r="4778" spans="4:4" x14ac:dyDescent="0.3">
      <c r="D4778" s="83"/>
    </row>
    <row r="4779" spans="4:4" x14ac:dyDescent="0.3">
      <c r="D4779" s="83"/>
    </row>
    <row r="4780" spans="4:4" x14ac:dyDescent="0.3">
      <c r="D4780" s="83"/>
    </row>
    <row r="4781" spans="4:4" x14ac:dyDescent="0.3">
      <c r="D4781" s="83"/>
    </row>
    <row r="4782" spans="4:4" x14ac:dyDescent="0.3">
      <c r="D4782" s="83"/>
    </row>
    <row r="4783" spans="4:4" x14ac:dyDescent="0.3">
      <c r="D4783" s="83"/>
    </row>
    <row r="4784" spans="4:4" x14ac:dyDescent="0.3">
      <c r="D4784" s="83"/>
    </row>
    <row r="4785" spans="4:4" x14ac:dyDescent="0.3">
      <c r="D4785" s="83"/>
    </row>
    <row r="4786" spans="4:4" x14ac:dyDescent="0.3">
      <c r="D4786" s="83"/>
    </row>
    <row r="4787" spans="4:4" x14ac:dyDescent="0.3">
      <c r="D4787" s="83"/>
    </row>
    <row r="4788" spans="4:4" x14ac:dyDescent="0.3">
      <c r="D4788" s="83"/>
    </row>
    <row r="4789" spans="4:4" x14ac:dyDescent="0.3">
      <c r="D4789" s="83"/>
    </row>
    <row r="4790" spans="4:4" x14ac:dyDescent="0.3">
      <c r="D4790" s="83"/>
    </row>
    <row r="4791" spans="4:4" x14ac:dyDescent="0.3">
      <c r="D4791" s="83"/>
    </row>
    <row r="4792" spans="4:4" x14ac:dyDescent="0.3">
      <c r="D4792" s="83"/>
    </row>
    <row r="4793" spans="4:4" x14ac:dyDescent="0.3">
      <c r="D4793" s="83"/>
    </row>
    <row r="4794" spans="4:4" x14ac:dyDescent="0.3">
      <c r="D4794" s="83"/>
    </row>
    <row r="4795" spans="4:4" x14ac:dyDescent="0.3">
      <c r="D4795" s="83"/>
    </row>
    <row r="4796" spans="4:4" x14ac:dyDescent="0.3">
      <c r="D4796" s="83"/>
    </row>
    <row r="4797" spans="4:4" x14ac:dyDescent="0.3">
      <c r="D4797" s="83"/>
    </row>
    <row r="4798" spans="4:4" x14ac:dyDescent="0.3">
      <c r="D4798" s="83"/>
    </row>
    <row r="4799" spans="4:4" x14ac:dyDescent="0.3">
      <c r="D4799" s="83"/>
    </row>
    <row r="4800" spans="4:4" x14ac:dyDescent="0.3">
      <c r="D4800" s="83"/>
    </row>
    <row r="4801" spans="4:4" x14ac:dyDescent="0.3">
      <c r="D4801" s="83"/>
    </row>
    <row r="4802" spans="4:4" x14ac:dyDescent="0.3">
      <c r="D4802" s="83"/>
    </row>
    <row r="4803" spans="4:4" x14ac:dyDescent="0.3">
      <c r="D4803" s="83"/>
    </row>
    <row r="4804" spans="4:4" x14ac:dyDescent="0.3">
      <c r="D4804" s="83"/>
    </row>
    <row r="4805" spans="4:4" x14ac:dyDescent="0.3">
      <c r="D4805" s="83"/>
    </row>
    <row r="4806" spans="4:4" x14ac:dyDescent="0.3">
      <c r="D4806" s="83"/>
    </row>
    <row r="4807" spans="4:4" x14ac:dyDescent="0.3">
      <c r="D4807" s="83"/>
    </row>
    <row r="4808" spans="4:4" x14ac:dyDescent="0.3">
      <c r="D4808" s="83"/>
    </row>
    <row r="4809" spans="4:4" x14ac:dyDescent="0.3">
      <c r="D4809" s="83"/>
    </row>
    <row r="4810" spans="4:4" x14ac:dyDescent="0.3">
      <c r="D4810" s="83"/>
    </row>
    <row r="4811" spans="4:4" x14ac:dyDescent="0.3">
      <c r="D4811" s="83"/>
    </row>
    <row r="4812" spans="4:4" x14ac:dyDescent="0.3">
      <c r="D4812" s="83"/>
    </row>
    <row r="4813" spans="4:4" x14ac:dyDescent="0.3">
      <c r="D4813" s="83"/>
    </row>
    <row r="4814" spans="4:4" x14ac:dyDescent="0.3">
      <c r="D4814" s="83"/>
    </row>
    <row r="4815" spans="4:4" x14ac:dyDescent="0.3">
      <c r="D4815" s="83"/>
    </row>
    <row r="4816" spans="4:4" x14ac:dyDescent="0.3">
      <c r="D4816" s="83"/>
    </row>
    <row r="4817" spans="4:4" x14ac:dyDescent="0.3">
      <c r="D4817" s="83"/>
    </row>
    <row r="4818" spans="4:4" x14ac:dyDescent="0.3">
      <c r="D4818" s="83"/>
    </row>
    <row r="4819" spans="4:4" x14ac:dyDescent="0.3">
      <c r="D4819" s="83"/>
    </row>
    <row r="4820" spans="4:4" x14ac:dyDescent="0.3">
      <c r="D4820" s="83"/>
    </row>
    <row r="4821" spans="4:4" x14ac:dyDescent="0.3">
      <c r="D4821" s="83"/>
    </row>
    <row r="4822" spans="4:4" x14ac:dyDescent="0.3">
      <c r="D4822" s="83"/>
    </row>
    <row r="4823" spans="4:4" x14ac:dyDescent="0.3">
      <c r="D4823" s="83"/>
    </row>
    <row r="4824" spans="4:4" x14ac:dyDescent="0.3">
      <c r="D4824" s="83"/>
    </row>
    <row r="4825" spans="4:4" x14ac:dyDescent="0.3">
      <c r="D4825" s="83"/>
    </row>
    <row r="4826" spans="4:4" x14ac:dyDescent="0.3">
      <c r="D4826" s="83"/>
    </row>
    <row r="4827" spans="4:4" x14ac:dyDescent="0.3">
      <c r="D4827" s="83"/>
    </row>
    <row r="4828" spans="4:4" x14ac:dyDescent="0.3">
      <c r="D4828" s="83"/>
    </row>
    <row r="4829" spans="4:4" x14ac:dyDescent="0.3">
      <c r="D4829" s="83"/>
    </row>
    <row r="4830" spans="4:4" x14ac:dyDescent="0.3">
      <c r="D4830" s="83"/>
    </row>
    <row r="4831" spans="4:4" x14ac:dyDescent="0.3">
      <c r="D4831" s="83"/>
    </row>
    <row r="4832" spans="4:4" x14ac:dyDescent="0.3">
      <c r="D4832" s="83"/>
    </row>
    <row r="4833" spans="4:4" x14ac:dyDescent="0.3">
      <c r="D4833" s="83"/>
    </row>
    <row r="4834" spans="4:4" x14ac:dyDescent="0.3">
      <c r="D4834" s="83"/>
    </row>
    <row r="4835" spans="4:4" x14ac:dyDescent="0.3">
      <c r="D4835" s="83"/>
    </row>
    <row r="4836" spans="4:4" x14ac:dyDescent="0.3">
      <c r="D4836" s="83"/>
    </row>
    <row r="4837" spans="4:4" x14ac:dyDescent="0.3">
      <c r="D4837" s="83"/>
    </row>
    <row r="4838" spans="4:4" x14ac:dyDescent="0.3">
      <c r="D4838" s="83"/>
    </row>
    <row r="4839" spans="4:4" x14ac:dyDescent="0.3">
      <c r="D4839" s="83"/>
    </row>
    <row r="4840" spans="4:4" x14ac:dyDescent="0.3">
      <c r="D4840" s="83"/>
    </row>
    <row r="4841" spans="4:4" x14ac:dyDescent="0.3">
      <c r="D4841" s="83"/>
    </row>
    <row r="4842" spans="4:4" x14ac:dyDescent="0.3">
      <c r="D4842" s="83"/>
    </row>
    <row r="4843" spans="4:4" x14ac:dyDescent="0.3">
      <c r="D4843" s="83"/>
    </row>
    <row r="4844" spans="4:4" x14ac:dyDescent="0.3">
      <c r="D4844" s="83"/>
    </row>
    <row r="4845" spans="4:4" x14ac:dyDescent="0.3">
      <c r="D4845" s="83"/>
    </row>
    <row r="4846" spans="4:4" x14ac:dyDescent="0.3">
      <c r="D4846" s="83"/>
    </row>
    <row r="4847" spans="4:4" x14ac:dyDescent="0.3">
      <c r="D4847" s="83"/>
    </row>
    <row r="4848" spans="4:4" x14ac:dyDescent="0.3">
      <c r="D4848" s="83"/>
    </row>
    <row r="4849" spans="4:4" x14ac:dyDescent="0.3">
      <c r="D4849" s="83"/>
    </row>
    <row r="4850" spans="4:4" x14ac:dyDescent="0.3">
      <c r="D4850" s="83"/>
    </row>
    <row r="4851" spans="4:4" x14ac:dyDescent="0.3">
      <c r="D4851" s="83"/>
    </row>
    <row r="4852" spans="4:4" x14ac:dyDescent="0.3">
      <c r="D4852" s="83"/>
    </row>
    <row r="4853" spans="4:4" x14ac:dyDescent="0.3">
      <c r="D4853" s="83"/>
    </row>
    <row r="4854" spans="4:4" x14ac:dyDescent="0.3">
      <c r="D4854" s="83"/>
    </row>
    <row r="4855" spans="4:4" x14ac:dyDescent="0.3">
      <c r="D4855" s="83"/>
    </row>
    <row r="4856" spans="4:4" x14ac:dyDescent="0.3">
      <c r="D4856" s="83"/>
    </row>
    <row r="4857" spans="4:4" x14ac:dyDescent="0.3">
      <c r="D4857" s="83"/>
    </row>
    <row r="4858" spans="4:4" x14ac:dyDescent="0.3">
      <c r="D4858" s="83"/>
    </row>
    <row r="4859" spans="4:4" x14ac:dyDescent="0.3">
      <c r="D4859" s="83"/>
    </row>
    <row r="4860" spans="4:4" x14ac:dyDescent="0.3">
      <c r="D4860" s="83"/>
    </row>
    <row r="4861" spans="4:4" x14ac:dyDescent="0.3">
      <c r="D4861" s="83"/>
    </row>
    <row r="4862" spans="4:4" x14ac:dyDescent="0.3">
      <c r="D4862" s="83"/>
    </row>
    <row r="4863" spans="4:4" x14ac:dyDescent="0.3">
      <c r="D4863" s="83"/>
    </row>
    <row r="4864" spans="4:4" x14ac:dyDescent="0.3">
      <c r="D4864" s="83"/>
    </row>
    <row r="4865" spans="4:4" x14ac:dyDescent="0.3">
      <c r="D4865" s="83"/>
    </row>
    <row r="4866" spans="4:4" x14ac:dyDescent="0.3">
      <c r="D4866" s="83"/>
    </row>
    <row r="4867" spans="4:4" x14ac:dyDescent="0.3">
      <c r="D4867" s="83"/>
    </row>
    <row r="4868" spans="4:4" x14ac:dyDescent="0.3">
      <c r="D4868" s="83"/>
    </row>
    <row r="4869" spans="4:4" x14ac:dyDescent="0.3">
      <c r="D4869" s="83"/>
    </row>
    <row r="4870" spans="4:4" x14ac:dyDescent="0.3">
      <c r="D4870" s="83"/>
    </row>
    <row r="4871" spans="4:4" x14ac:dyDescent="0.3">
      <c r="D4871" s="83"/>
    </row>
    <row r="4872" spans="4:4" x14ac:dyDescent="0.3">
      <c r="D4872" s="83"/>
    </row>
    <row r="4873" spans="4:4" x14ac:dyDescent="0.3">
      <c r="D4873" s="83"/>
    </row>
    <row r="4874" spans="4:4" x14ac:dyDescent="0.3">
      <c r="D4874" s="83"/>
    </row>
    <row r="4875" spans="4:4" x14ac:dyDescent="0.3">
      <c r="D4875" s="83"/>
    </row>
    <row r="4876" spans="4:4" x14ac:dyDescent="0.3">
      <c r="D4876" s="83"/>
    </row>
    <row r="4877" spans="4:4" x14ac:dyDescent="0.3">
      <c r="D4877" s="83"/>
    </row>
    <row r="4878" spans="4:4" x14ac:dyDescent="0.3">
      <c r="D4878" s="83"/>
    </row>
    <row r="4879" spans="4:4" x14ac:dyDescent="0.3">
      <c r="D4879" s="83"/>
    </row>
    <row r="4880" spans="4:4" x14ac:dyDescent="0.3">
      <c r="D4880" s="83"/>
    </row>
    <row r="4881" spans="4:4" x14ac:dyDescent="0.3">
      <c r="D4881" s="83"/>
    </row>
    <row r="4882" spans="4:4" x14ac:dyDescent="0.3">
      <c r="D4882" s="83"/>
    </row>
    <row r="4883" spans="4:4" x14ac:dyDescent="0.3">
      <c r="D4883" s="83"/>
    </row>
    <row r="4884" spans="4:4" x14ac:dyDescent="0.3">
      <c r="D4884" s="83"/>
    </row>
    <row r="4885" spans="4:4" x14ac:dyDescent="0.3">
      <c r="D4885" s="83"/>
    </row>
    <row r="4886" spans="4:4" x14ac:dyDescent="0.3">
      <c r="D4886" s="83"/>
    </row>
    <row r="4887" spans="4:4" x14ac:dyDescent="0.3">
      <c r="D4887" s="83"/>
    </row>
    <row r="4888" spans="4:4" x14ac:dyDescent="0.3">
      <c r="D4888" s="83"/>
    </row>
    <row r="4889" spans="4:4" x14ac:dyDescent="0.3">
      <c r="D4889" s="83"/>
    </row>
    <row r="4890" spans="4:4" x14ac:dyDescent="0.3">
      <c r="D4890" s="83"/>
    </row>
    <row r="4891" spans="4:4" x14ac:dyDescent="0.3">
      <c r="D4891" s="83"/>
    </row>
    <row r="4892" spans="4:4" x14ac:dyDescent="0.3">
      <c r="D4892" s="83"/>
    </row>
    <row r="4893" spans="4:4" x14ac:dyDescent="0.3">
      <c r="D4893" s="83"/>
    </row>
    <row r="4894" spans="4:4" x14ac:dyDescent="0.3">
      <c r="D4894" s="83"/>
    </row>
    <row r="4895" spans="4:4" x14ac:dyDescent="0.3">
      <c r="D4895" s="83"/>
    </row>
    <row r="4896" spans="4:4" x14ac:dyDescent="0.3">
      <c r="D4896" s="83"/>
    </row>
    <row r="4897" spans="4:4" x14ac:dyDescent="0.3">
      <c r="D4897" s="83"/>
    </row>
    <row r="4898" spans="4:4" x14ac:dyDescent="0.3">
      <c r="D4898" s="83"/>
    </row>
    <row r="4899" spans="4:4" x14ac:dyDescent="0.3">
      <c r="D4899" s="83"/>
    </row>
    <row r="4900" spans="4:4" x14ac:dyDescent="0.3">
      <c r="D4900" s="83"/>
    </row>
    <row r="4901" spans="4:4" x14ac:dyDescent="0.3">
      <c r="D4901" s="83"/>
    </row>
    <row r="4902" spans="4:4" x14ac:dyDescent="0.3">
      <c r="D4902" s="83"/>
    </row>
    <row r="4903" spans="4:4" x14ac:dyDescent="0.3">
      <c r="D4903" s="83"/>
    </row>
    <row r="4904" spans="4:4" x14ac:dyDescent="0.3">
      <c r="D4904" s="83"/>
    </row>
    <row r="4905" spans="4:4" x14ac:dyDescent="0.3">
      <c r="D4905" s="83"/>
    </row>
    <row r="4906" spans="4:4" x14ac:dyDescent="0.3">
      <c r="D4906" s="83"/>
    </row>
    <row r="4907" spans="4:4" x14ac:dyDescent="0.3">
      <c r="D4907" s="83"/>
    </row>
    <row r="4908" spans="4:4" x14ac:dyDescent="0.3">
      <c r="D4908" s="83"/>
    </row>
    <row r="4909" spans="4:4" x14ac:dyDescent="0.3">
      <c r="D4909" s="83"/>
    </row>
    <row r="4910" spans="4:4" x14ac:dyDescent="0.3">
      <c r="D4910" s="83"/>
    </row>
    <row r="4911" spans="4:4" x14ac:dyDescent="0.3">
      <c r="D4911" s="83"/>
    </row>
    <row r="4912" spans="4:4" x14ac:dyDescent="0.3">
      <c r="D4912" s="83"/>
    </row>
    <row r="4913" spans="4:4" x14ac:dyDescent="0.3">
      <c r="D4913" s="83"/>
    </row>
    <row r="4914" spans="4:4" x14ac:dyDescent="0.3">
      <c r="D4914" s="83"/>
    </row>
    <row r="4915" spans="4:4" x14ac:dyDescent="0.3">
      <c r="D4915" s="83"/>
    </row>
    <row r="4916" spans="4:4" x14ac:dyDescent="0.3">
      <c r="D4916" s="83"/>
    </row>
    <row r="4917" spans="4:4" x14ac:dyDescent="0.3">
      <c r="D4917" s="83"/>
    </row>
    <row r="4918" spans="4:4" x14ac:dyDescent="0.3">
      <c r="D4918" s="83"/>
    </row>
    <row r="4919" spans="4:4" x14ac:dyDescent="0.3">
      <c r="D4919" s="83"/>
    </row>
    <row r="4920" spans="4:4" x14ac:dyDescent="0.3">
      <c r="D4920" s="83"/>
    </row>
    <row r="4921" spans="4:4" x14ac:dyDescent="0.3">
      <c r="D4921" s="83"/>
    </row>
    <row r="4922" spans="4:4" x14ac:dyDescent="0.3">
      <c r="D4922" s="83"/>
    </row>
    <row r="4923" spans="4:4" x14ac:dyDescent="0.3">
      <c r="D4923" s="83"/>
    </row>
    <row r="4924" spans="4:4" x14ac:dyDescent="0.3">
      <c r="D4924" s="83"/>
    </row>
    <row r="4925" spans="4:4" x14ac:dyDescent="0.3">
      <c r="D4925" s="83"/>
    </row>
    <row r="4926" spans="4:4" x14ac:dyDescent="0.3">
      <c r="D4926" s="83"/>
    </row>
    <row r="4927" spans="4:4" x14ac:dyDescent="0.3">
      <c r="D4927" s="83"/>
    </row>
    <row r="4928" spans="4:4" x14ac:dyDescent="0.3">
      <c r="D4928" s="83"/>
    </row>
    <row r="4929" spans="4:4" x14ac:dyDescent="0.3">
      <c r="D4929" s="83"/>
    </row>
    <row r="4930" spans="4:4" x14ac:dyDescent="0.3">
      <c r="D4930" s="83"/>
    </row>
    <row r="4931" spans="4:4" x14ac:dyDescent="0.3">
      <c r="D4931" s="83"/>
    </row>
    <row r="4932" spans="4:4" x14ac:dyDescent="0.3">
      <c r="D4932" s="83"/>
    </row>
    <row r="4933" spans="4:4" x14ac:dyDescent="0.3">
      <c r="D4933" s="83"/>
    </row>
    <row r="4934" spans="4:4" x14ac:dyDescent="0.3">
      <c r="D4934" s="83"/>
    </row>
    <row r="4935" spans="4:4" x14ac:dyDescent="0.3">
      <c r="D4935" s="83"/>
    </row>
    <row r="4936" spans="4:4" x14ac:dyDescent="0.3">
      <c r="D4936" s="83"/>
    </row>
    <row r="4937" spans="4:4" x14ac:dyDescent="0.3">
      <c r="D4937" s="83"/>
    </row>
    <row r="4938" spans="4:4" x14ac:dyDescent="0.3">
      <c r="D4938" s="83"/>
    </row>
    <row r="4939" spans="4:4" x14ac:dyDescent="0.3">
      <c r="D4939" s="83"/>
    </row>
    <row r="4940" spans="4:4" x14ac:dyDescent="0.3">
      <c r="D4940" s="83"/>
    </row>
    <row r="4941" spans="4:4" x14ac:dyDescent="0.3">
      <c r="D4941" s="83"/>
    </row>
    <row r="4942" spans="4:4" x14ac:dyDescent="0.3">
      <c r="D4942" s="83"/>
    </row>
    <row r="4943" spans="4:4" x14ac:dyDescent="0.3">
      <c r="D4943" s="83"/>
    </row>
    <row r="4944" spans="4:4" x14ac:dyDescent="0.3">
      <c r="D4944" s="83"/>
    </row>
    <row r="4945" spans="4:4" x14ac:dyDescent="0.3">
      <c r="D4945" s="83"/>
    </row>
    <row r="4946" spans="4:4" x14ac:dyDescent="0.3">
      <c r="D4946" s="83"/>
    </row>
    <row r="4947" spans="4:4" x14ac:dyDescent="0.3">
      <c r="D4947" s="83"/>
    </row>
    <row r="4948" spans="4:4" x14ac:dyDescent="0.3">
      <c r="D4948" s="83"/>
    </row>
    <row r="4949" spans="4:4" x14ac:dyDescent="0.3">
      <c r="D4949" s="83"/>
    </row>
    <row r="4950" spans="4:4" x14ac:dyDescent="0.3">
      <c r="D4950" s="83"/>
    </row>
    <row r="4951" spans="4:4" x14ac:dyDescent="0.3">
      <c r="D4951" s="83"/>
    </row>
    <row r="4952" spans="4:4" x14ac:dyDescent="0.3">
      <c r="D4952" s="83"/>
    </row>
    <row r="4953" spans="4:4" x14ac:dyDescent="0.3">
      <c r="D4953" s="83"/>
    </row>
    <row r="4954" spans="4:4" x14ac:dyDescent="0.3">
      <c r="D4954" s="83"/>
    </row>
    <row r="4955" spans="4:4" x14ac:dyDescent="0.3">
      <c r="D4955" s="83"/>
    </row>
    <row r="4956" spans="4:4" x14ac:dyDescent="0.3">
      <c r="D4956" s="83"/>
    </row>
    <row r="4957" spans="4:4" x14ac:dyDescent="0.3">
      <c r="D4957" s="83"/>
    </row>
    <row r="4958" spans="4:4" x14ac:dyDescent="0.3">
      <c r="D4958" s="83"/>
    </row>
    <row r="4959" spans="4:4" x14ac:dyDescent="0.3">
      <c r="D4959" s="83"/>
    </row>
    <row r="4960" spans="4:4" x14ac:dyDescent="0.3">
      <c r="D4960" s="83"/>
    </row>
    <row r="4961" spans="4:4" x14ac:dyDescent="0.3">
      <c r="D4961" s="83"/>
    </row>
    <row r="4962" spans="4:4" x14ac:dyDescent="0.3">
      <c r="D4962" s="83"/>
    </row>
    <row r="4963" spans="4:4" x14ac:dyDescent="0.3">
      <c r="D4963" s="83"/>
    </row>
    <row r="4964" spans="4:4" x14ac:dyDescent="0.3">
      <c r="D4964" s="83"/>
    </row>
    <row r="4965" spans="4:4" x14ac:dyDescent="0.3">
      <c r="D4965" s="83"/>
    </row>
    <row r="4966" spans="4:4" x14ac:dyDescent="0.3">
      <c r="D4966" s="83"/>
    </row>
    <row r="4967" spans="4:4" x14ac:dyDescent="0.3">
      <c r="D4967" s="83"/>
    </row>
    <row r="4968" spans="4:4" x14ac:dyDescent="0.3">
      <c r="D4968" s="83"/>
    </row>
    <row r="4969" spans="4:4" x14ac:dyDescent="0.3">
      <c r="D4969" s="83"/>
    </row>
    <row r="4970" spans="4:4" x14ac:dyDescent="0.3">
      <c r="D4970" s="83"/>
    </row>
    <row r="4971" spans="4:4" x14ac:dyDescent="0.3">
      <c r="D4971" s="83"/>
    </row>
    <row r="4972" spans="4:4" x14ac:dyDescent="0.3">
      <c r="D4972" s="83"/>
    </row>
    <row r="4973" spans="4:4" x14ac:dyDescent="0.3">
      <c r="D4973" s="83"/>
    </row>
    <row r="4974" spans="4:4" x14ac:dyDescent="0.3">
      <c r="D4974" s="83"/>
    </row>
    <row r="4975" spans="4:4" x14ac:dyDescent="0.3">
      <c r="D4975" s="83"/>
    </row>
    <row r="4976" spans="4:4" x14ac:dyDescent="0.3">
      <c r="D4976" s="83"/>
    </row>
    <row r="4977" spans="4:4" x14ac:dyDescent="0.3">
      <c r="D4977" s="83"/>
    </row>
    <row r="4978" spans="4:4" x14ac:dyDescent="0.3">
      <c r="D4978" s="83"/>
    </row>
    <row r="4979" spans="4:4" x14ac:dyDescent="0.3">
      <c r="D4979" s="83"/>
    </row>
    <row r="4980" spans="4:4" x14ac:dyDescent="0.3">
      <c r="D4980" s="83"/>
    </row>
    <row r="4981" spans="4:4" x14ac:dyDescent="0.3">
      <c r="D4981" s="83"/>
    </row>
    <row r="4982" spans="4:4" x14ac:dyDescent="0.3">
      <c r="D4982" s="83"/>
    </row>
    <row r="4983" spans="4:4" x14ac:dyDescent="0.3">
      <c r="D4983" s="83"/>
    </row>
    <row r="4984" spans="4:4" x14ac:dyDescent="0.3">
      <c r="D4984" s="83"/>
    </row>
    <row r="4985" spans="4:4" x14ac:dyDescent="0.3">
      <c r="D4985" s="83"/>
    </row>
    <row r="4986" spans="4:4" x14ac:dyDescent="0.3">
      <c r="D4986" s="83"/>
    </row>
    <row r="4987" spans="4:4" x14ac:dyDescent="0.3">
      <c r="D4987" s="83"/>
    </row>
    <row r="4988" spans="4:4" x14ac:dyDescent="0.3">
      <c r="D4988" s="83"/>
    </row>
    <row r="4989" spans="4:4" x14ac:dyDescent="0.3">
      <c r="D4989" s="83"/>
    </row>
    <row r="4990" spans="4:4" x14ac:dyDescent="0.3">
      <c r="D4990" s="83"/>
    </row>
    <row r="4991" spans="4:4" x14ac:dyDescent="0.3">
      <c r="D4991" s="83"/>
    </row>
    <row r="4992" spans="4:4" x14ac:dyDescent="0.3">
      <c r="D4992" s="83"/>
    </row>
    <row r="4993" spans="4:4" x14ac:dyDescent="0.3">
      <c r="D4993" s="83"/>
    </row>
    <row r="4994" spans="4:4" x14ac:dyDescent="0.3">
      <c r="D4994" s="83"/>
    </row>
    <row r="4995" spans="4:4" x14ac:dyDescent="0.3">
      <c r="D4995" s="83"/>
    </row>
    <row r="4996" spans="4:4" x14ac:dyDescent="0.3">
      <c r="D4996" s="83"/>
    </row>
    <row r="4997" spans="4:4" x14ac:dyDescent="0.3">
      <c r="D4997" s="83"/>
    </row>
    <row r="4998" spans="4:4" x14ac:dyDescent="0.3">
      <c r="D4998" s="83"/>
    </row>
    <row r="4999" spans="4:4" x14ac:dyDescent="0.3">
      <c r="D4999" s="83"/>
    </row>
    <row r="5000" spans="4:4" x14ac:dyDescent="0.3">
      <c r="D5000" s="83"/>
    </row>
  </sheetData>
  <sheetProtection algorithmName="SHA-512" hashValue="nYSS4Hgux3+xrMpKlJDDlDORErUxjRuP/c1hV47h98LCMcmMqgLJRSqkR/NddoqjlrgatqnoOU6g8Fn5IFvo8w==" saltValue="P5fERDmfWi0aM0nbFnFKgQ==" spinCount="100000" sheet="1" objects="1" scenarios="1"/>
  <protectedRanges>
    <protectedRange sqref="F9:F100" name="Oblast1"/>
  </protectedRanges>
  <mergeCells count="5">
    <mergeCell ref="A1:G1"/>
    <mergeCell ref="C2:G2"/>
    <mergeCell ref="C3:G3"/>
    <mergeCell ref="C4:G4"/>
    <mergeCell ref="C101:G101"/>
  </mergeCells>
  <pageMargins left="0.59027779999999996" right="0.1965278" top="0.78749999999999998" bottom="0.78749999999999998" header="0.3" footer="0.3"/>
  <pageSetup paperSize="9" scale="95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  <pageSetUpPr fitToPage="1"/>
  </sheetPr>
  <dimension ref="A1:BG5000"/>
  <sheetViews>
    <sheetView zoomScale="80" zoomScaleNormal="80" workbookViewId="0">
      <pane ySplit="7" topLeftCell="A26" activePane="bottomLeft" state="frozen"/>
      <selection pane="bottomLeft" activeCell="AO10" sqref="AO10"/>
    </sheetView>
  </sheetViews>
  <sheetFormatPr defaultColWidth="8.83203125" defaultRowHeight="13.5" outlineLevelRow="1" x14ac:dyDescent="0.3"/>
  <cols>
    <col min="1" max="1" width="3.5" customWidth="1"/>
    <col min="2" max="2" width="12.83203125" style="138" customWidth="1"/>
    <col min="3" max="3" width="63.33203125" style="138" customWidth="1"/>
    <col min="4" max="4" width="4.83203125" customWidth="1"/>
    <col min="5" max="5" width="10.83203125" customWidth="1"/>
    <col min="6" max="6" width="9.83203125" customWidth="1"/>
    <col min="7" max="7" width="12.83203125" customWidth="1"/>
    <col min="8" max="17" width="0" hidden="1" customWidth="1"/>
    <col min="18" max="18" width="6.83203125" customWidth="1"/>
    <col min="19" max="19" width="8.5" customWidth="1"/>
    <col min="20" max="23" width="0" hidden="1" customWidth="1"/>
    <col min="28" max="28" width="0" hidden="1" customWidth="1"/>
    <col min="30" max="40" width="0" hidden="1" customWidth="1"/>
    <col min="52" max="52" width="98.83203125" customWidth="1"/>
  </cols>
  <sheetData>
    <row r="1" spans="1:59" ht="15.75" customHeight="1" x14ac:dyDescent="0.3">
      <c r="A1" s="307" t="s">
        <v>121</v>
      </c>
      <c r="B1" s="307"/>
      <c r="C1" s="307"/>
      <c r="D1" s="307"/>
      <c r="E1" s="307"/>
      <c r="F1" s="307"/>
      <c r="G1" s="307"/>
      <c r="AF1" t="s">
        <v>122</v>
      </c>
    </row>
    <row r="2" spans="1:59" ht="25.15" customHeight="1" x14ac:dyDescent="0.3">
      <c r="A2" s="139" t="s">
        <v>118</v>
      </c>
      <c r="B2" s="134" t="s">
        <v>5</v>
      </c>
      <c r="C2" s="308" t="s">
        <v>6</v>
      </c>
      <c r="D2" s="309"/>
      <c r="E2" s="309"/>
      <c r="F2" s="309"/>
      <c r="G2" s="310"/>
      <c r="AF2" t="s">
        <v>123</v>
      </c>
    </row>
    <row r="3" spans="1:59" ht="25.15" customHeight="1" x14ac:dyDescent="0.3">
      <c r="A3" s="139" t="s">
        <v>119</v>
      </c>
      <c r="B3" s="134" t="s">
        <v>55</v>
      </c>
      <c r="C3" s="308"/>
      <c r="D3" s="309"/>
      <c r="E3" s="309"/>
      <c r="F3" s="309"/>
      <c r="G3" s="310"/>
      <c r="AB3" s="138" t="s">
        <v>123</v>
      </c>
      <c r="AF3" t="s">
        <v>124</v>
      </c>
    </row>
    <row r="4" spans="1:59" ht="25.15" customHeight="1" x14ac:dyDescent="0.3">
      <c r="A4" s="140" t="s">
        <v>120</v>
      </c>
      <c r="B4" s="141" t="s">
        <v>62</v>
      </c>
      <c r="C4" s="311" t="s">
        <v>63</v>
      </c>
      <c r="D4" s="312"/>
      <c r="E4" s="312"/>
      <c r="F4" s="312"/>
      <c r="G4" s="313"/>
      <c r="AF4" t="s">
        <v>125</v>
      </c>
    </row>
    <row r="5" spans="1:59" x14ac:dyDescent="0.3">
      <c r="D5" s="83"/>
    </row>
    <row r="6" spans="1:59" ht="40.5" x14ac:dyDescent="0.3">
      <c r="A6" s="142" t="s">
        <v>126</v>
      </c>
      <c r="B6" s="143" t="s">
        <v>127</v>
      </c>
      <c r="C6" s="143" t="s">
        <v>128</v>
      </c>
      <c r="D6" s="144" t="s">
        <v>129</v>
      </c>
      <c r="E6" s="142" t="s">
        <v>130</v>
      </c>
      <c r="F6" s="145" t="s">
        <v>131</v>
      </c>
      <c r="G6" s="142" t="s">
        <v>25</v>
      </c>
      <c r="H6" s="146" t="s">
        <v>132</v>
      </c>
      <c r="I6" s="146" t="s">
        <v>133</v>
      </c>
      <c r="J6" s="146" t="s">
        <v>134</v>
      </c>
      <c r="K6" s="146" t="s">
        <v>135</v>
      </c>
      <c r="L6" s="146" t="s">
        <v>136</v>
      </c>
      <c r="M6" s="146" t="s">
        <v>137</v>
      </c>
      <c r="N6" s="146" t="s">
        <v>138</v>
      </c>
      <c r="O6" s="146" t="s">
        <v>139</v>
      </c>
      <c r="P6" s="146" t="s">
        <v>140</v>
      </c>
      <c r="Q6" s="146" t="s">
        <v>141</v>
      </c>
      <c r="R6" s="146" t="s">
        <v>142</v>
      </c>
      <c r="S6" s="146" t="s">
        <v>143</v>
      </c>
      <c r="T6" s="146" t="s">
        <v>144</v>
      </c>
      <c r="U6" s="146" t="s">
        <v>145</v>
      </c>
      <c r="V6" s="146" t="s">
        <v>146</v>
      </c>
      <c r="W6" s="146" t="s">
        <v>147</v>
      </c>
    </row>
    <row r="7" spans="1:59" hidden="1" x14ac:dyDescent="0.3">
      <c r="A7" s="131"/>
      <c r="B7" s="135"/>
      <c r="C7" s="135"/>
      <c r="D7" s="137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</row>
    <row r="8" spans="1:59" x14ac:dyDescent="0.3">
      <c r="A8" s="149" t="s">
        <v>148</v>
      </c>
      <c r="B8" s="150" t="s">
        <v>71</v>
      </c>
      <c r="C8" s="151" t="s">
        <v>72</v>
      </c>
      <c r="D8" s="152"/>
      <c r="E8" s="153"/>
      <c r="F8" s="154"/>
      <c r="G8" s="154">
        <f>SUMIF(AF9:AF41,"&lt;&gt;NOR",G9:G41)</f>
        <v>425209.94999999995</v>
      </c>
      <c r="H8" s="154"/>
      <c r="I8" s="154">
        <f>SUM(I9:I41)</f>
        <v>168308.43</v>
      </c>
      <c r="J8" s="154"/>
      <c r="K8" s="154">
        <f>SUM(K9:K41)</f>
        <v>222227.06999999998</v>
      </c>
      <c r="L8" s="154"/>
      <c r="M8" s="154">
        <f>SUM(M9:M41)</f>
        <v>514504.03949999996</v>
      </c>
      <c r="N8" s="154"/>
      <c r="O8" s="154">
        <f>SUM(O9:O41)</f>
        <v>229.95999999999998</v>
      </c>
      <c r="P8" s="154"/>
      <c r="Q8" s="154">
        <f>SUM(Q9:Q41)</f>
        <v>0</v>
      </c>
      <c r="R8" s="154"/>
      <c r="S8" s="155"/>
      <c r="T8" s="156"/>
      <c r="U8" s="156">
        <f>SUM(U9:U41)</f>
        <v>272.60000000000002</v>
      </c>
      <c r="V8" s="156"/>
      <c r="W8" s="156"/>
      <c r="AF8" t="s">
        <v>149</v>
      </c>
    </row>
    <row r="9" spans="1:59" ht="22.5" outlineLevel="1" x14ac:dyDescent="0.3">
      <c r="A9" s="157">
        <v>1</v>
      </c>
      <c r="B9" s="158" t="s">
        <v>150</v>
      </c>
      <c r="C9" s="159" t="s">
        <v>151</v>
      </c>
      <c r="D9" s="160" t="s">
        <v>152</v>
      </c>
      <c r="E9" s="161">
        <v>165</v>
      </c>
      <c r="F9" s="162">
        <v>300.95999999999998</v>
      </c>
      <c r="G9" s="163">
        <f>ROUND(E9*F9,2)</f>
        <v>49658.400000000001</v>
      </c>
      <c r="H9" s="162">
        <v>0</v>
      </c>
      <c r="I9" s="163">
        <f>ROUND(E9*H9,2)</f>
        <v>0</v>
      </c>
      <c r="J9" s="162">
        <v>264.5</v>
      </c>
      <c r="K9" s="163">
        <f>ROUND(E9*J9,2)</f>
        <v>43642.5</v>
      </c>
      <c r="L9" s="163">
        <v>21</v>
      </c>
      <c r="M9" s="163">
        <f>G9*(1+L9/100)</f>
        <v>60086.663999999997</v>
      </c>
      <c r="N9" s="163">
        <v>0</v>
      </c>
      <c r="O9" s="163">
        <f>ROUND(E9*N9,2)</f>
        <v>0</v>
      </c>
      <c r="P9" s="163">
        <v>0</v>
      </c>
      <c r="Q9" s="163">
        <f>ROUND(E9*P9,2)</f>
        <v>0</v>
      </c>
      <c r="R9" s="163" t="s">
        <v>153</v>
      </c>
      <c r="S9" s="164" t="s">
        <v>154</v>
      </c>
      <c r="T9" s="165">
        <v>1.0999999999999999E-2</v>
      </c>
      <c r="U9" s="165">
        <f>ROUND(E9*T9,2)</f>
        <v>1.82</v>
      </c>
      <c r="V9" s="165"/>
      <c r="W9" s="165" t="s">
        <v>155</v>
      </c>
      <c r="X9" s="166"/>
      <c r="Y9" s="166"/>
      <c r="Z9" s="166"/>
      <c r="AA9" s="166"/>
      <c r="AB9" s="166"/>
      <c r="AC9" s="166"/>
      <c r="AD9" s="166"/>
      <c r="AE9" s="166"/>
      <c r="AF9" s="166" t="s">
        <v>156</v>
      </c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</row>
    <row r="10" spans="1:59" ht="22.5" outlineLevel="1" x14ac:dyDescent="0.3">
      <c r="A10" s="167"/>
      <c r="B10" s="168"/>
      <c r="C10" s="169" t="s">
        <v>157</v>
      </c>
      <c r="D10" s="169"/>
      <c r="E10" s="169"/>
      <c r="F10" s="169"/>
      <c r="G10" s="169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6"/>
      <c r="Y10" s="166"/>
      <c r="Z10" s="166"/>
      <c r="AA10" s="166"/>
      <c r="AB10" s="166"/>
      <c r="AC10" s="166"/>
      <c r="AD10" s="166"/>
      <c r="AE10" s="166"/>
      <c r="AF10" s="166" t="s">
        <v>158</v>
      </c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</row>
    <row r="11" spans="1:59" outlineLevel="1" x14ac:dyDescent="0.3">
      <c r="A11" s="167"/>
      <c r="B11" s="168"/>
      <c r="C11" s="170" t="s">
        <v>602</v>
      </c>
      <c r="D11" s="171"/>
      <c r="E11" s="172">
        <v>80</v>
      </c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6"/>
      <c r="Y11" s="166"/>
      <c r="Z11" s="166"/>
      <c r="AA11" s="166"/>
      <c r="AB11" s="166"/>
      <c r="AC11" s="166"/>
      <c r="AD11" s="166"/>
      <c r="AE11" s="166"/>
      <c r="AF11" s="166" t="s">
        <v>160</v>
      </c>
      <c r="AG11" s="166">
        <v>0</v>
      </c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</row>
    <row r="12" spans="1:59" outlineLevel="1" x14ac:dyDescent="0.3">
      <c r="A12" s="167"/>
      <c r="B12" s="168"/>
      <c r="C12" s="170" t="s">
        <v>603</v>
      </c>
      <c r="D12" s="171"/>
      <c r="E12" s="172">
        <v>25</v>
      </c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6"/>
      <c r="Y12" s="166"/>
      <c r="Z12" s="166"/>
      <c r="AA12" s="166"/>
      <c r="AB12" s="166"/>
      <c r="AC12" s="166"/>
      <c r="AD12" s="166"/>
      <c r="AE12" s="166"/>
      <c r="AF12" s="166" t="s">
        <v>160</v>
      </c>
      <c r="AG12" s="166">
        <v>0</v>
      </c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</row>
    <row r="13" spans="1:59" outlineLevel="1" x14ac:dyDescent="0.3">
      <c r="A13" s="167"/>
      <c r="B13" s="168"/>
      <c r="C13" s="170" t="s">
        <v>604</v>
      </c>
      <c r="D13" s="171"/>
      <c r="E13" s="172">
        <v>60</v>
      </c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6"/>
      <c r="Y13" s="166"/>
      <c r="Z13" s="166"/>
      <c r="AA13" s="166"/>
      <c r="AB13" s="166"/>
      <c r="AC13" s="166"/>
      <c r="AD13" s="166"/>
      <c r="AE13" s="166"/>
      <c r="AF13" s="166" t="s">
        <v>160</v>
      </c>
      <c r="AG13" s="166">
        <v>0</v>
      </c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</row>
    <row r="14" spans="1:59" ht="22.5" outlineLevel="1" x14ac:dyDescent="0.3">
      <c r="A14" s="157">
        <v>2</v>
      </c>
      <c r="B14" s="158" t="s">
        <v>161</v>
      </c>
      <c r="C14" s="159" t="s">
        <v>162</v>
      </c>
      <c r="D14" s="160" t="s">
        <v>152</v>
      </c>
      <c r="E14" s="161">
        <v>165</v>
      </c>
      <c r="F14" s="162">
        <v>209.76</v>
      </c>
      <c r="G14" s="163">
        <f>ROUND(E14*F14,2)</f>
        <v>34610.400000000001</v>
      </c>
      <c r="H14" s="162">
        <v>0</v>
      </c>
      <c r="I14" s="163">
        <f>ROUND(E14*H14,2)</f>
        <v>0</v>
      </c>
      <c r="J14" s="162">
        <v>256</v>
      </c>
      <c r="K14" s="163">
        <f>ROUND(E14*J14,2)</f>
        <v>42240</v>
      </c>
      <c r="L14" s="163">
        <v>21</v>
      </c>
      <c r="M14" s="163">
        <f>G14*(1+L14/100)</f>
        <v>41878.584000000003</v>
      </c>
      <c r="N14" s="163">
        <v>0</v>
      </c>
      <c r="O14" s="163">
        <f>ROUND(E14*N14,2)</f>
        <v>0</v>
      </c>
      <c r="P14" s="163">
        <v>0</v>
      </c>
      <c r="Q14" s="163">
        <f>ROUND(E14*P14,2)</f>
        <v>0</v>
      </c>
      <c r="R14" s="163" t="s">
        <v>153</v>
      </c>
      <c r="S14" s="164" t="s">
        <v>154</v>
      </c>
      <c r="T14" s="165">
        <v>0.65200000000000002</v>
      </c>
      <c r="U14" s="165">
        <f>ROUND(E14*T14,2)</f>
        <v>107.58</v>
      </c>
      <c r="V14" s="165"/>
      <c r="W14" s="165" t="s">
        <v>155</v>
      </c>
      <c r="X14" s="166"/>
      <c r="Y14" s="166"/>
      <c r="Z14" s="166"/>
      <c r="AA14" s="166"/>
      <c r="AB14" s="166"/>
      <c r="AC14" s="166"/>
      <c r="AD14" s="166"/>
      <c r="AE14" s="166"/>
      <c r="AF14" s="166" t="s">
        <v>156</v>
      </c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</row>
    <row r="15" spans="1:59" outlineLevel="1" x14ac:dyDescent="0.3">
      <c r="A15" s="167"/>
      <c r="B15" s="168"/>
      <c r="C15" s="170" t="s">
        <v>602</v>
      </c>
      <c r="D15" s="171"/>
      <c r="E15" s="172">
        <v>80</v>
      </c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6"/>
      <c r="Y15" s="166"/>
      <c r="Z15" s="166"/>
      <c r="AA15" s="166"/>
      <c r="AB15" s="166"/>
      <c r="AC15" s="166"/>
      <c r="AD15" s="166"/>
      <c r="AE15" s="166"/>
      <c r="AF15" s="166" t="s">
        <v>160</v>
      </c>
      <c r="AG15" s="166">
        <v>0</v>
      </c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</row>
    <row r="16" spans="1:59" outlineLevel="1" x14ac:dyDescent="0.3">
      <c r="A16" s="167"/>
      <c r="B16" s="168"/>
      <c r="C16" s="170" t="s">
        <v>603</v>
      </c>
      <c r="D16" s="171"/>
      <c r="E16" s="172">
        <v>25</v>
      </c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6"/>
      <c r="Y16" s="166"/>
      <c r="Z16" s="166"/>
      <c r="AA16" s="166"/>
      <c r="AB16" s="166"/>
      <c r="AC16" s="166"/>
      <c r="AD16" s="166"/>
      <c r="AE16" s="166"/>
      <c r="AF16" s="166" t="s">
        <v>160</v>
      </c>
      <c r="AG16" s="166">
        <v>0</v>
      </c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</row>
    <row r="17" spans="1:59" outlineLevel="1" x14ac:dyDescent="0.3">
      <c r="A17" s="167"/>
      <c r="B17" s="168"/>
      <c r="C17" s="170" t="s">
        <v>604</v>
      </c>
      <c r="D17" s="171"/>
      <c r="E17" s="172">
        <v>60</v>
      </c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6"/>
      <c r="Y17" s="166"/>
      <c r="Z17" s="166"/>
      <c r="AA17" s="166"/>
      <c r="AB17" s="166"/>
      <c r="AC17" s="166"/>
      <c r="AD17" s="166"/>
      <c r="AE17" s="166"/>
      <c r="AF17" s="166" t="s">
        <v>160</v>
      </c>
      <c r="AG17" s="166">
        <v>0</v>
      </c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</row>
    <row r="18" spans="1:59" ht="22.5" outlineLevel="1" x14ac:dyDescent="0.3">
      <c r="A18" s="157">
        <v>3</v>
      </c>
      <c r="B18" s="158" t="s">
        <v>605</v>
      </c>
      <c r="C18" s="159" t="s">
        <v>606</v>
      </c>
      <c r="D18" s="160" t="s">
        <v>165</v>
      </c>
      <c r="E18" s="161">
        <v>480</v>
      </c>
      <c r="F18" s="162">
        <v>10.83</v>
      </c>
      <c r="G18" s="163">
        <f>ROUND(E18*F18,2)</f>
        <v>5198.3999999999996</v>
      </c>
      <c r="H18" s="162">
        <v>0</v>
      </c>
      <c r="I18" s="163">
        <f>ROUND(E18*H18,2)</f>
        <v>0</v>
      </c>
      <c r="J18" s="162">
        <v>9.8000000000000007</v>
      </c>
      <c r="K18" s="163">
        <f>ROUND(E18*J18,2)</f>
        <v>4704</v>
      </c>
      <c r="L18" s="163">
        <v>21</v>
      </c>
      <c r="M18" s="163">
        <f>G18*(1+L18/100)</f>
        <v>6290.0639999999994</v>
      </c>
      <c r="N18" s="163">
        <v>0</v>
      </c>
      <c r="O18" s="163">
        <f>ROUND(E18*N18,2)</f>
        <v>0</v>
      </c>
      <c r="P18" s="163">
        <v>0</v>
      </c>
      <c r="Q18" s="163">
        <f>ROUND(E18*P18,2)</f>
        <v>0</v>
      </c>
      <c r="R18" s="163" t="s">
        <v>607</v>
      </c>
      <c r="S18" s="164" t="s">
        <v>154</v>
      </c>
      <c r="T18" s="165">
        <v>8.0000000000000002E-3</v>
      </c>
      <c r="U18" s="165">
        <f>ROUND(E18*T18,2)</f>
        <v>3.84</v>
      </c>
      <c r="V18" s="165"/>
      <c r="W18" s="165" t="s">
        <v>155</v>
      </c>
      <c r="X18" s="166"/>
      <c r="Y18" s="166"/>
      <c r="Z18" s="166"/>
      <c r="AA18" s="166"/>
      <c r="AB18" s="166"/>
      <c r="AC18" s="166"/>
      <c r="AD18" s="166"/>
      <c r="AE18" s="166"/>
      <c r="AF18" s="166" t="s">
        <v>156</v>
      </c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</row>
    <row r="19" spans="1:59" outlineLevel="1" x14ac:dyDescent="0.3">
      <c r="A19" s="167"/>
      <c r="B19" s="168"/>
      <c r="C19" s="169" t="s">
        <v>608</v>
      </c>
      <c r="D19" s="169"/>
      <c r="E19" s="169"/>
      <c r="F19" s="169"/>
      <c r="G19" s="169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6"/>
      <c r="Y19" s="166"/>
      <c r="Z19" s="166"/>
      <c r="AA19" s="166"/>
      <c r="AB19" s="166"/>
      <c r="AC19" s="166"/>
      <c r="AD19" s="166"/>
      <c r="AE19" s="166"/>
      <c r="AF19" s="166" t="s">
        <v>158</v>
      </c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</row>
    <row r="20" spans="1:59" outlineLevel="1" x14ac:dyDescent="0.3">
      <c r="A20" s="167"/>
      <c r="B20" s="168"/>
      <c r="C20" s="192" t="s">
        <v>609</v>
      </c>
      <c r="D20" s="192"/>
      <c r="E20" s="192"/>
      <c r="F20" s="192"/>
      <c r="G20" s="192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6"/>
      <c r="Y20" s="166"/>
      <c r="Z20" s="166"/>
      <c r="AA20" s="166"/>
      <c r="AB20" s="166"/>
      <c r="AC20" s="166"/>
      <c r="AD20" s="166"/>
      <c r="AE20" s="166"/>
      <c r="AF20" s="166" t="s">
        <v>158</v>
      </c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</row>
    <row r="21" spans="1:59" ht="22.5" outlineLevel="1" x14ac:dyDescent="0.3">
      <c r="A21" s="157">
        <v>4</v>
      </c>
      <c r="B21" s="158" t="s">
        <v>610</v>
      </c>
      <c r="C21" s="159" t="s">
        <v>611</v>
      </c>
      <c r="D21" s="160" t="s">
        <v>165</v>
      </c>
      <c r="E21" s="161">
        <v>480</v>
      </c>
      <c r="F21" s="162">
        <v>88.92</v>
      </c>
      <c r="G21" s="163">
        <f>ROUND(E21*F21,2)</f>
        <v>42681.599999999999</v>
      </c>
      <c r="H21" s="162">
        <v>0</v>
      </c>
      <c r="I21" s="163">
        <f>ROUND(E21*H21,2)</f>
        <v>0</v>
      </c>
      <c r="J21" s="162">
        <v>119</v>
      </c>
      <c r="K21" s="163">
        <f>ROUND(E21*J21,2)</f>
        <v>57120</v>
      </c>
      <c r="L21" s="163">
        <v>21</v>
      </c>
      <c r="M21" s="163">
        <f>G21*(1+L21/100)</f>
        <v>51644.735999999997</v>
      </c>
      <c r="N21" s="163">
        <v>0</v>
      </c>
      <c r="O21" s="163">
        <f>ROUND(E21*N21,2)</f>
        <v>0</v>
      </c>
      <c r="P21" s="163">
        <v>0</v>
      </c>
      <c r="Q21" s="163">
        <f>ROUND(E21*P21,2)</f>
        <v>0</v>
      </c>
      <c r="R21" s="163" t="s">
        <v>153</v>
      </c>
      <c r="S21" s="164" t="s">
        <v>154</v>
      </c>
      <c r="T21" s="165">
        <v>0.33200000000000002</v>
      </c>
      <c r="U21" s="165">
        <f>ROUND(E21*T21,2)</f>
        <v>159.36000000000001</v>
      </c>
      <c r="V21" s="165"/>
      <c r="W21" s="165" t="s">
        <v>155</v>
      </c>
      <c r="X21" s="166"/>
      <c r="Y21" s="166"/>
      <c r="Z21" s="166"/>
      <c r="AA21" s="166"/>
      <c r="AB21" s="166"/>
      <c r="AC21" s="166"/>
      <c r="AD21" s="166"/>
      <c r="AE21" s="166"/>
      <c r="AF21" s="166" t="s">
        <v>156</v>
      </c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</row>
    <row r="22" spans="1:59" ht="13.15" customHeight="1" outlineLevel="1" x14ac:dyDescent="0.3">
      <c r="A22" s="167"/>
      <c r="B22" s="168"/>
      <c r="C22" s="169" t="s">
        <v>166</v>
      </c>
      <c r="D22" s="169"/>
      <c r="E22" s="169"/>
      <c r="F22" s="169"/>
      <c r="G22" s="169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6"/>
      <c r="Y22" s="166"/>
      <c r="Z22" s="166"/>
      <c r="AA22" s="166"/>
      <c r="AB22" s="166"/>
      <c r="AC22" s="166"/>
      <c r="AD22" s="166"/>
      <c r="AE22" s="166"/>
      <c r="AF22" s="166" t="s">
        <v>158</v>
      </c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73" t="str">
        <f>C22</f>
        <v>s případným nutným přemístěním hromad nebo dočasných skládek na místo potřeby ze vzdálenosti do 30 m, v rovině nebo ve svahu do 1 : 5,</v>
      </c>
      <c r="BA22" s="166"/>
      <c r="BB22" s="166"/>
      <c r="BC22" s="166"/>
      <c r="BD22" s="166"/>
      <c r="BE22" s="166"/>
      <c r="BF22" s="166"/>
      <c r="BG22" s="166"/>
    </row>
    <row r="23" spans="1:59" outlineLevel="1" x14ac:dyDescent="0.3">
      <c r="A23" s="157">
        <v>5</v>
      </c>
      <c r="B23" s="158" t="s">
        <v>168</v>
      </c>
      <c r="C23" s="159" t="s">
        <v>169</v>
      </c>
      <c r="D23" s="160" t="s">
        <v>165</v>
      </c>
      <c r="E23" s="161">
        <v>480</v>
      </c>
      <c r="F23" s="162">
        <v>33.520000000000003</v>
      </c>
      <c r="G23" s="163">
        <f>ROUND(E23*F23,2)</f>
        <v>16089.6</v>
      </c>
      <c r="H23" s="162">
        <v>7.94</v>
      </c>
      <c r="I23" s="163">
        <f>ROUND(E23*H23,2)</f>
        <v>3811.2</v>
      </c>
      <c r="J23" s="162">
        <v>33.36</v>
      </c>
      <c r="K23" s="163">
        <f>ROUND(E23*J23,2)</f>
        <v>16012.8</v>
      </c>
      <c r="L23" s="163">
        <v>21</v>
      </c>
      <c r="M23" s="163">
        <f>G23*(1+L23/100)</f>
        <v>19468.416000000001</v>
      </c>
      <c r="N23" s="163">
        <v>1.2999999999999999E-4</v>
      </c>
      <c r="O23" s="163">
        <f>ROUND(E23*N23,2)</f>
        <v>0.06</v>
      </c>
      <c r="P23" s="163">
        <v>0</v>
      </c>
      <c r="Q23" s="163">
        <f>ROUND(E23*P23,2)</f>
        <v>0</v>
      </c>
      <c r="R23" s="163"/>
      <c r="S23" s="164" t="s">
        <v>154</v>
      </c>
      <c r="T23" s="165">
        <v>0</v>
      </c>
      <c r="U23" s="165">
        <f>ROUND(E23*T23,2)</f>
        <v>0</v>
      </c>
      <c r="V23" s="165"/>
      <c r="W23" s="165" t="s">
        <v>170</v>
      </c>
      <c r="X23" s="166"/>
      <c r="Y23" s="166"/>
      <c r="Z23" s="166"/>
      <c r="AA23" s="166"/>
      <c r="AB23" s="166"/>
      <c r="AC23" s="166"/>
      <c r="AD23" s="166"/>
      <c r="AE23" s="166"/>
      <c r="AF23" s="166" t="s">
        <v>171</v>
      </c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</row>
    <row r="24" spans="1:59" ht="22.5" outlineLevel="1" x14ac:dyDescent="0.3">
      <c r="A24" s="167"/>
      <c r="B24" s="168"/>
      <c r="C24" s="174" t="s">
        <v>172</v>
      </c>
      <c r="D24" s="174"/>
      <c r="E24" s="174"/>
      <c r="F24" s="174"/>
      <c r="G24" s="174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6"/>
      <c r="Y24" s="166"/>
      <c r="Z24" s="166"/>
      <c r="AA24" s="166"/>
      <c r="AB24" s="166"/>
      <c r="AC24" s="166"/>
      <c r="AD24" s="166"/>
      <c r="AE24" s="166"/>
      <c r="AF24" s="166" t="s">
        <v>173</v>
      </c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</row>
    <row r="25" spans="1:59" ht="22.5" outlineLevel="1" x14ac:dyDescent="0.3">
      <c r="A25" s="157">
        <v>6</v>
      </c>
      <c r="B25" s="158" t="s">
        <v>612</v>
      </c>
      <c r="C25" s="159" t="s">
        <v>613</v>
      </c>
      <c r="D25" s="160" t="s">
        <v>323</v>
      </c>
      <c r="E25" s="161">
        <v>9</v>
      </c>
      <c r="F25" s="162">
        <v>3271.8</v>
      </c>
      <c r="G25" s="163">
        <f>ROUND(E25*F25,2)</f>
        <v>29446.2</v>
      </c>
      <c r="H25" s="162">
        <v>522.47</v>
      </c>
      <c r="I25" s="163">
        <f>ROUND(E25*H25,2)</f>
        <v>4702.2299999999996</v>
      </c>
      <c r="J25" s="162">
        <v>3522.53</v>
      </c>
      <c r="K25" s="163">
        <f>ROUND(E25*J25,2)</f>
        <v>31702.77</v>
      </c>
      <c r="L25" s="163">
        <v>21</v>
      </c>
      <c r="M25" s="163">
        <f>G25*(1+L25/100)</f>
        <v>35629.902000000002</v>
      </c>
      <c r="N25" s="163">
        <v>2.758E-2</v>
      </c>
      <c r="O25" s="163">
        <f>ROUND(E25*N25,2)</f>
        <v>0.25</v>
      </c>
      <c r="P25" s="163">
        <v>0</v>
      </c>
      <c r="Q25" s="163">
        <f>ROUND(E25*P25,2)</f>
        <v>0</v>
      </c>
      <c r="R25" s="163" t="s">
        <v>614</v>
      </c>
      <c r="S25" s="164" t="s">
        <v>154</v>
      </c>
      <c r="T25" s="165">
        <v>0</v>
      </c>
      <c r="U25" s="165">
        <f>ROUND(E25*T25,2)</f>
        <v>0</v>
      </c>
      <c r="V25" s="165"/>
      <c r="W25" s="165" t="s">
        <v>170</v>
      </c>
      <c r="X25" s="166"/>
      <c r="Y25" s="166"/>
      <c r="Z25" s="166"/>
      <c r="AA25" s="166"/>
      <c r="AB25" s="166"/>
      <c r="AC25" s="166"/>
      <c r="AD25" s="166"/>
      <c r="AE25" s="166"/>
      <c r="AF25" s="166" t="s">
        <v>171</v>
      </c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</row>
    <row r="26" spans="1:59" ht="36" customHeight="1" outlineLevel="1" x14ac:dyDescent="0.3">
      <c r="A26" s="167"/>
      <c r="B26" s="168"/>
      <c r="C26" s="174" t="s">
        <v>615</v>
      </c>
      <c r="D26" s="174"/>
      <c r="E26" s="174"/>
      <c r="F26" s="174"/>
      <c r="G26" s="174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6"/>
      <c r="Y26" s="166"/>
      <c r="Z26" s="166"/>
      <c r="AA26" s="166"/>
      <c r="AB26" s="166"/>
      <c r="AC26" s="166"/>
      <c r="AD26" s="166"/>
      <c r="AE26" s="166"/>
      <c r="AF26" s="166" t="s">
        <v>173</v>
      </c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73" t="str">
        <f>C26</f>
        <v>Hloubení jamek v hornině 1 až 4 bez výměny půdy, s případným naložením přebytečných výkopků na dopravní prostředek, s odvozem na vzdálenost do 20 km a se složením. Výsadba stromu s balem se zalitím. Dovoz vody. Ukotvení dřeviny třemi a více kůly, s ochranou proti poškození v místě vzepření. Osazení kůlů k dřevině s uvázáním. Dodávka kůlů, příček a motouzu.</v>
      </c>
      <c r="BA26" s="166"/>
      <c r="BB26" s="166"/>
      <c r="BC26" s="166"/>
      <c r="BD26" s="166"/>
      <c r="BE26" s="166"/>
      <c r="BF26" s="166"/>
      <c r="BG26" s="166"/>
    </row>
    <row r="27" spans="1:59" outlineLevel="1" x14ac:dyDescent="0.3">
      <c r="A27" s="167"/>
      <c r="B27" s="168"/>
      <c r="C27" s="175" t="s">
        <v>616</v>
      </c>
      <c r="D27" s="175"/>
      <c r="E27" s="175"/>
      <c r="F27" s="175"/>
      <c r="G27" s="17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6"/>
      <c r="Y27" s="166"/>
      <c r="Z27" s="166"/>
      <c r="AA27" s="166"/>
      <c r="AB27" s="166"/>
      <c r="AC27" s="166"/>
      <c r="AD27" s="166"/>
      <c r="AE27" s="166"/>
      <c r="AF27" s="166" t="s">
        <v>173</v>
      </c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</row>
    <row r="28" spans="1:59" outlineLevel="1" x14ac:dyDescent="0.3">
      <c r="A28" s="157">
        <v>7</v>
      </c>
      <c r="B28" s="158" t="s">
        <v>617</v>
      </c>
      <c r="C28" s="159" t="s">
        <v>618</v>
      </c>
      <c r="D28" s="160" t="s">
        <v>576</v>
      </c>
      <c r="E28" s="161">
        <v>2630</v>
      </c>
      <c r="F28" s="162">
        <v>4.5599999999999996</v>
      </c>
      <c r="G28" s="163">
        <f>ROUND(E28*F28,2)</f>
        <v>11992.8</v>
      </c>
      <c r="H28" s="162">
        <v>0</v>
      </c>
      <c r="I28" s="163">
        <f>ROUND(E28*H28,2)</f>
        <v>0</v>
      </c>
      <c r="J28" s="162">
        <v>2.5</v>
      </c>
      <c r="K28" s="163">
        <f>ROUND(E28*J28,2)</f>
        <v>6575</v>
      </c>
      <c r="L28" s="163">
        <v>21</v>
      </c>
      <c r="M28" s="163">
        <f>G28*(1+L28/100)</f>
        <v>14511.287999999999</v>
      </c>
      <c r="N28" s="163">
        <v>0</v>
      </c>
      <c r="O28" s="163">
        <f>ROUND(E28*N28,2)</f>
        <v>0</v>
      </c>
      <c r="P28" s="163">
        <v>0</v>
      </c>
      <c r="Q28" s="163">
        <f>ROUND(E28*P28,2)</f>
        <v>0</v>
      </c>
      <c r="R28" s="163"/>
      <c r="S28" s="164" t="s">
        <v>182</v>
      </c>
      <c r="T28" s="165">
        <v>0</v>
      </c>
      <c r="U28" s="165">
        <f>ROUND(E28*T28,2)</f>
        <v>0</v>
      </c>
      <c r="V28" s="165"/>
      <c r="W28" s="165" t="s">
        <v>170</v>
      </c>
      <c r="X28" s="166"/>
      <c r="Y28" s="166"/>
      <c r="Z28" s="166"/>
      <c r="AA28" s="166"/>
      <c r="AB28" s="166"/>
      <c r="AC28" s="166"/>
      <c r="AD28" s="166"/>
      <c r="AE28" s="166"/>
      <c r="AF28" s="166" t="s">
        <v>171</v>
      </c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6"/>
      <c r="BB28" s="166"/>
      <c r="BC28" s="166"/>
      <c r="BD28" s="166"/>
      <c r="BE28" s="166"/>
      <c r="BF28" s="166"/>
      <c r="BG28" s="166"/>
    </row>
    <row r="29" spans="1:59" outlineLevel="1" x14ac:dyDescent="0.3">
      <c r="A29" s="167"/>
      <c r="B29" s="168"/>
      <c r="C29" s="174" t="s">
        <v>619</v>
      </c>
      <c r="D29" s="174"/>
      <c r="E29" s="174"/>
      <c r="F29" s="174"/>
      <c r="G29" s="174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6"/>
      <c r="Y29" s="166"/>
      <c r="Z29" s="166"/>
      <c r="AA29" s="166"/>
      <c r="AB29" s="166"/>
      <c r="AC29" s="166"/>
      <c r="AD29" s="166"/>
      <c r="AE29" s="166"/>
      <c r="AF29" s="166" t="s">
        <v>173</v>
      </c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</row>
    <row r="30" spans="1:59" outlineLevel="1" x14ac:dyDescent="0.3">
      <c r="A30" s="167"/>
      <c r="B30" s="168"/>
      <c r="C30" s="175" t="s">
        <v>616</v>
      </c>
      <c r="D30" s="175"/>
      <c r="E30" s="175"/>
      <c r="F30" s="175"/>
      <c r="G30" s="17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6"/>
      <c r="Y30" s="166"/>
      <c r="Z30" s="166"/>
      <c r="AA30" s="166"/>
      <c r="AB30" s="166"/>
      <c r="AC30" s="166"/>
      <c r="AD30" s="166"/>
      <c r="AE30" s="166"/>
      <c r="AF30" s="166" t="s">
        <v>173</v>
      </c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</row>
    <row r="31" spans="1:59" outlineLevel="1" x14ac:dyDescent="0.3">
      <c r="A31" s="167"/>
      <c r="B31" s="168"/>
      <c r="C31" s="170" t="s">
        <v>620</v>
      </c>
      <c r="D31" s="171"/>
      <c r="E31" s="172">
        <v>2630</v>
      </c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6"/>
      <c r="Y31" s="166"/>
      <c r="Z31" s="166"/>
      <c r="AA31" s="166"/>
      <c r="AB31" s="166"/>
      <c r="AC31" s="166"/>
      <c r="AD31" s="166"/>
      <c r="AE31" s="166"/>
      <c r="AF31" s="166" t="s">
        <v>160</v>
      </c>
      <c r="AG31" s="166">
        <v>0</v>
      </c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</row>
    <row r="32" spans="1:59" ht="22.5" outlineLevel="1" x14ac:dyDescent="0.3">
      <c r="A32" s="157">
        <v>8</v>
      </c>
      <c r="B32" s="158" t="s">
        <v>621</v>
      </c>
      <c r="C32" s="159" t="s">
        <v>622</v>
      </c>
      <c r="D32" s="160" t="s">
        <v>502</v>
      </c>
      <c r="E32" s="161">
        <v>70</v>
      </c>
      <c r="F32" s="162">
        <v>511.86</v>
      </c>
      <c r="G32" s="163">
        <f>ROUND(E32*F32,2)</f>
        <v>35830.199999999997</v>
      </c>
      <c r="H32" s="162">
        <v>0</v>
      </c>
      <c r="I32" s="163">
        <f>ROUND(E32*H32,2)</f>
        <v>0</v>
      </c>
      <c r="J32" s="162">
        <v>289</v>
      </c>
      <c r="K32" s="163">
        <f>ROUND(E32*J32,2)</f>
        <v>20230</v>
      </c>
      <c r="L32" s="163">
        <v>21</v>
      </c>
      <c r="M32" s="163">
        <f>G32*(1+L32/100)</f>
        <v>43354.541999999994</v>
      </c>
      <c r="N32" s="163">
        <v>0</v>
      </c>
      <c r="O32" s="163">
        <f>ROUND(E32*N32,2)</f>
        <v>0</v>
      </c>
      <c r="P32" s="163">
        <v>0</v>
      </c>
      <c r="Q32" s="163">
        <f>ROUND(E32*P32,2)</f>
        <v>0</v>
      </c>
      <c r="R32" s="163"/>
      <c r="S32" s="164" t="s">
        <v>182</v>
      </c>
      <c r="T32" s="165">
        <v>0</v>
      </c>
      <c r="U32" s="165">
        <f>ROUND(E32*T32,2)</f>
        <v>0</v>
      </c>
      <c r="V32" s="165"/>
      <c r="W32" s="165" t="s">
        <v>170</v>
      </c>
      <c r="X32" s="166"/>
      <c r="Y32" s="166"/>
      <c r="Z32" s="166"/>
      <c r="AA32" s="166"/>
      <c r="AB32" s="166"/>
      <c r="AC32" s="166"/>
      <c r="AD32" s="166"/>
      <c r="AE32" s="166"/>
      <c r="AF32" s="166" t="s">
        <v>171</v>
      </c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</row>
    <row r="33" spans="1:59" ht="22.5" outlineLevel="1" x14ac:dyDescent="0.3">
      <c r="A33" s="167"/>
      <c r="B33" s="168"/>
      <c r="C33" s="174" t="s">
        <v>623</v>
      </c>
      <c r="D33" s="174"/>
      <c r="E33" s="174"/>
      <c r="F33" s="174"/>
      <c r="G33" s="174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6"/>
      <c r="Y33" s="166"/>
      <c r="Z33" s="166"/>
      <c r="AA33" s="166"/>
      <c r="AB33" s="166"/>
      <c r="AC33" s="166"/>
      <c r="AD33" s="166"/>
      <c r="AE33" s="166"/>
      <c r="AF33" s="166" t="s">
        <v>173</v>
      </c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</row>
    <row r="34" spans="1:59" outlineLevel="1" x14ac:dyDescent="0.3">
      <c r="A34" s="176">
        <v>9</v>
      </c>
      <c r="B34" s="177" t="s">
        <v>624</v>
      </c>
      <c r="C34" s="178" t="s">
        <v>625</v>
      </c>
      <c r="D34" s="179" t="s">
        <v>576</v>
      </c>
      <c r="E34" s="180">
        <v>1800</v>
      </c>
      <c r="F34" s="181">
        <v>17.100000000000001</v>
      </c>
      <c r="G34" s="182">
        <f>ROUND(E34*F34,2)</f>
        <v>30780</v>
      </c>
      <c r="H34" s="181">
        <v>4</v>
      </c>
      <c r="I34" s="182">
        <f>ROUND(E34*H34,2)</f>
        <v>7200</v>
      </c>
      <c r="J34" s="181">
        <v>0</v>
      </c>
      <c r="K34" s="182">
        <f>ROUND(E34*J34,2)</f>
        <v>0</v>
      </c>
      <c r="L34" s="182">
        <v>21</v>
      </c>
      <c r="M34" s="182">
        <f>G34*(1+L34/100)</f>
        <v>37243.799999999996</v>
      </c>
      <c r="N34" s="182">
        <v>0</v>
      </c>
      <c r="O34" s="182">
        <f>ROUND(E34*N34,2)</f>
        <v>0</v>
      </c>
      <c r="P34" s="182">
        <v>0</v>
      </c>
      <c r="Q34" s="182">
        <f>ROUND(E34*P34,2)</f>
        <v>0</v>
      </c>
      <c r="R34" s="182"/>
      <c r="S34" s="183" t="s">
        <v>182</v>
      </c>
      <c r="T34" s="165">
        <v>0</v>
      </c>
      <c r="U34" s="165">
        <f>ROUND(E34*T34,2)</f>
        <v>0</v>
      </c>
      <c r="V34" s="165"/>
      <c r="W34" s="165" t="s">
        <v>177</v>
      </c>
      <c r="X34" s="166"/>
      <c r="Y34" s="166"/>
      <c r="Z34" s="166"/>
      <c r="AA34" s="166"/>
      <c r="AB34" s="166"/>
      <c r="AC34" s="166"/>
      <c r="AD34" s="166"/>
      <c r="AE34" s="166"/>
      <c r="AF34" s="166" t="s">
        <v>178</v>
      </c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</row>
    <row r="35" spans="1:59" outlineLevel="1" x14ac:dyDescent="0.3">
      <c r="A35" s="176">
        <v>10</v>
      </c>
      <c r="B35" s="177" t="s">
        <v>626</v>
      </c>
      <c r="C35" s="178" t="s">
        <v>627</v>
      </c>
      <c r="D35" s="179" t="s">
        <v>576</v>
      </c>
      <c r="E35" s="180">
        <v>830</v>
      </c>
      <c r="F35" s="181">
        <v>20.52</v>
      </c>
      <c r="G35" s="182">
        <f>ROUND(E35*F35,2)</f>
        <v>17031.599999999999</v>
      </c>
      <c r="H35" s="181">
        <v>13</v>
      </c>
      <c r="I35" s="182">
        <f>ROUND(E35*H35,2)</f>
        <v>10790</v>
      </c>
      <c r="J35" s="181">
        <v>0</v>
      </c>
      <c r="K35" s="182">
        <f>ROUND(E35*J35,2)</f>
        <v>0</v>
      </c>
      <c r="L35" s="182">
        <v>21</v>
      </c>
      <c r="M35" s="182">
        <f>G35*(1+L35/100)</f>
        <v>20608.235999999997</v>
      </c>
      <c r="N35" s="182">
        <v>0</v>
      </c>
      <c r="O35" s="182">
        <f>ROUND(E35*N35,2)</f>
        <v>0</v>
      </c>
      <c r="P35" s="182">
        <v>0</v>
      </c>
      <c r="Q35" s="182">
        <f>ROUND(E35*P35,2)</f>
        <v>0</v>
      </c>
      <c r="R35" s="182"/>
      <c r="S35" s="183" t="s">
        <v>182</v>
      </c>
      <c r="T35" s="165">
        <v>0</v>
      </c>
      <c r="U35" s="165">
        <f>ROUND(E35*T35,2)</f>
        <v>0</v>
      </c>
      <c r="V35" s="165"/>
      <c r="W35" s="165" t="s">
        <v>177</v>
      </c>
      <c r="X35" s="166"/>
      <c r="Y35" s="166"/>
      <c r="Z35" s="166"/>
      <c r="AA35" s="166"/>
      <c r="AB35" s="166"/>
      <c r="AC35" s="166"/>
      <c r="AD35" s="166"/>
      <c r="AE35" s="166"/>
      <c r="AF35" s="166" t="s">
        <v>178</v>
      </c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</row>
    <row r="36" spans="1:59" outlineLevel="1" x14ac:dyDescent="0.3">
      <c r="A36" s="176">
        <v>11</v>
      </c>
      <c r="B36" s="177" t="s">
        <v>628</v>
      </c>
      <c r="C36" s="178" t="s">
        <v>629</v>
      </c>
      <c r="D36" s="179" t="s">
        <v>323</v>
      </c>
      <c r="E36" s="180">
        <v>9</v>
      </c>
      <c r="F36" s="181">
        <v>5643</v>
      </c>
      <c r="G36" s="182">
        <f>ROUND(E36*F36,2)</f>
        <v>50787</v>
      </c>
      <c r="H36" s="181">
        <v>4950</v>
      </c>
      <c r="I36" s="182">
        <f>ROUND(E36*H36,2)</f>
        <v>44550</v>
      </c>
      <c r="J36" s="181">
        <v>0</v>
      </c>
      <c r="K36" s="182">
        <f>ROUND(E36*J36,2)</f>
        <v>0</v>
      </c>
      <c r="L36" s="182">
        <v>21</v>
      </c>
      <c r="M36" s="182">
        <f>G36*(1+L36/100)</f>
        <v>61452.27</v>
      </c>
      <c r="N36" s="182">
        <v>5.9999999999999995E-4</v>
      </c>
      <c r="O36" s="182">
        <f>ROUND(E36*N36,2)</f>
        <v>0.01</v>
      </c>
      <c r="P36" s="182">
        <v>0</v>
      </c>
      <c r="Q36" s="182">
        <f>ROUND(E36*P36,2)</f>
        <v>0</v>
      </c>
      <c r="R36" s="182"/>
      <c r="S36" s="183" t="s">
        <v>182</v>
      </c>
      <c r="T36" s="165">
        <v>0</v>
      </c>
      <c r="U36" s="165">
        <f>ROUND(E36*T36,2)</f>
        <v>0</v>
      </c>
      <c r="V36" s="165"/>
      <c r="W36" s="165" t="s">
        <v>177</v>
      </c>
      <c r="X36" s="166"/>
      <c r="Y36" s="166"/>
      <c r="Z36" s="166"/>
      <c r="AA36" s="166"/>
      <c r="AB36" s="166"/>
      <c r="AC36" s="166"/>
      <c r="AD36" s="166"/>
      <c r="AE36" s="166"/>
      <c r="AF36" s="166" t="s">
        <v>178</v>
      </c>
      <c r="AG36" s="166"/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66"/>
      <c r="BB36" s="166"/>
      <c r="BC36" s="166"/>
      <c r="BD36" s="166"/>
      <c r="BE36" s="166"/>
      <c r="BF36" s="166"/>
      <c r="BG36" s="166"/>
    </row>
    <row r="37" spans="1:59" outlineLevel="1" x14ac:dyDescent="0.3">
      <c r="A37" s="176">
        <v>12</v>
      </c>
      <c r="B37" s="177" t="s">
        <v>174</v>
      </c>
      <c r="C37" s="178" t="s">
        <v>175</v>
      </c>
      <c r="D37" s="179" t="s">
        <v>152</v>
      </c>
      <c r="E37" s="180">
        <v>80</v>
      </c>
      <c r="F37" s="181">
        <v>741</v>
      </c>
      <c r="G37" s="182">
        <f>ROUND(E37*F37,2)</f>
        <v>59280</v>
      </c>
      <c r="H37" s="181">
        <v>418</v>
      </c>
      <c r="I37" s="182">
        <f>ROUND(E37*H37,2)</f>
        <v>33440</v>
      </c>
      <c r="J37" s="181">
        <v>0</v>
      </c>
      <c r="K37" s="182">
        <f>ROUND(E37*J37,2)</f>
        <v>0</v>
      </c>
      <c r="L37" s="182">
        <v>21</v>
      </c>
      <c r="M37" s="182">
        <f>G37*(1+L37/100)</f>
        <v>71728.800000000003</v>
      </c>
      <c r="N37" s="182">
        <v>1.67</v>
      </c>
      <c r="O37" s="182">
        <f>ROUND(E37*N37,2)</f>
        <v>133.6</v>
      </c>
      <c r="P37" s="182">
        <v>0</v>
      </c>
      <c r="Q37" s="182">
        <f>ROUND(E37*P37,2)</f>
        <v>0</v>
      </c>
      <c r="R37" s="182" t="s">
        <v>176</v>
      </c>
      <c r="S37" s="183" t="s">
        <v>154</v>
      </c>
      <c r="T37" s="165">
        <v>0</v>
      </c>
      <c r="U37" s="165">
        <f>ROUND(E37*T37,2)</f>
        <v>0</v>
      </c>
      <c r="V37" s="165"/>
      <c r="W37" s="165" t="s">
        <v>177</v>
      </c>
      <c r="X37" s="166"/>
      <c r="Y37" s="166"/>
      <c r="Z37" s="166"/>
      <c r="AA37" s="166"/>
      <c r="AB37" s="166"/>
      <c r="AC37" s="166"/>
      <c r="AD37" s="166"/>
      <c r="AE37" s="166"/>
      <c r="AF37" s="166" t="s">
        <v>178</v>
      </c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</row>
    <row r="38" spans="1:59" outlineLevel="1" x14ac:dyDescent="0.3">
      <c r="A38" s="157">
        <v>13</v>
      </c>
      <c r="B38" s="158" t="s">
        <v>630</v>
      </c>
      <c r="C38" s="159" t="s">
        <v>631</v>
      </c>
      <c r="D38" s="160" t="s">
        <v>632</v>
      </c>
      <c r="E38" s="161">
        <v>36.25</v>
      </c>
      <c r="F38" s="162">
        <v>399</v>
      </c>
      <c r="G38" s="163">
        <f>ROUND(E38*F38,2)</f>
        <v>14463.75</v>
      </c>
      <c r="H38" s="162">
        <v>860</v>
      </c>
      <c r="I38" s="163">
        <f>ROUND(E38*H38,2)</f>
        <v>31175</v>
      </c>
      <c r="J38" s="162">
        <v>0</v>
      </c>
      <c r="K38" s="163">
        <f>ROUND(E38*J38,2)</f>
        <v>0</v>
      </c>
      <c r="L38" s="163">
        <v>21</v>
      </c>
      <c r="M38" s="163">
        <f>G38*(1+L38/100)</f>
        <v>17501.137500000001</v>
      </c>
      <c r="N38" s="163">
        <v>1E-3</v>
      </c>
      <c r="O38" s="163">
        <f>ROUND(E38*N38,2)</f>
        <v>0.04</v>
      </c>
      <c r="P38" s="163">
        <v>0</v>
      </c>
      <c r="Q38" s="163">
        <f>ROUND(E38*P38,2)</f>
        <v>0</v>
      </c>
      <c r="R38" s="163" t="s">
        <v>176</v>
      </c>
      <c r="S38" s="164" t="s">
        <v>182</v>
      </c>
      <c r="T38" s="165">
        <v>0</v>
      </c>
      <c r="U38" s="165">
        <f>ROUND(E38*T38,2)</f>
        <v>0</v>
      </c>
      <c r="V38" s="165"/>
      <c r="W38" s="165" t="s">
        <v>177</v>
      </c>
      <c r="X38" s="166"/>
      <c r="Y38" s="166"/>
      <c r="Z38" s="166"/>
      <c r="AA38" s="166"/>
      <c r="AB38" s="166"/>
      <c r="AC38" s="166"/>
      <c r="AD38" s="166"/>
      <c r="AE38" s="166"/>
      <c r="AF38" s="166" t="s">
        <v>178</v>
      </c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6"/>
      <c r="BB38" s="166"/>
      <c r="BC38" s="166"/>
      <c r="BD38" s="166"/>
      <c r="BE38" s="166"/>
      <c r="BF38" s="166"/>
      <c r="BG38" s="166"/>
    </row>
    <row r="39" spans="1:59" outlineLevel="1" x14ac:dyDescent="0.3">
      <c r="A39" s="167"/>
      <c r="B39" s="168"/>
      <c r="C39" s="170" t="s">
        <v>633</v>
      </c>
      <c r="D39" s="171"/>
      <c r="E39" s="172">
        <v>36.25</v>
      </c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6"/>
      <c r="Y39" s="166"/>
      <c r="Z39" s="166"/>
      <c r="AA39" s="166"/>
      <c r="AB39" s="166"/>
      <c r="AC39" s="166"/>
      <c r="AD39" s="166"/>
      <c r="AE39" s="166"/>
      <c r="AF39" s="166" t="s">
        <v>160</v>
      </c>
      <c r="AG39" s="166">
        <v>0</v>
      </c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6"/>
      <c r="BD39" s="166"/>
      <c r="BE39" s="166"/>
      <c r="BF39" s="166"/>
      <c r="BG39" s="166"/>
    </row>
    <row r="40" spans="1:59" outlineLevel="1" x14ac:dyDescent="0.3">
      <c r="A40" s="157">
        <v>14</v>
      </c>
      <c r="B40" s="158" t="s">
        <v>634</v>
      </c>
      <c r="C40" s="159" t="s">
        <v>635</v>
      </c>
      <c r="D40" s="160" t="s">
        <v>273</v>
      </c>
      <c r="E40" s="161">
        <v>96</v>
      </c>
      <c r="F40" s="162">
        <v>285</v>
      </c>
      <c r="G40" s="163">
        <f>ROUND(E40*F40,2)</f>
        <v>27360</v>
      </c>
      <c r="H40" s="162">
        <v>340</v>
      </c>
      <c r="I40" s="163">
        <f>ROUND(E40*H40,2)</f>
        <v>32640</v>
      </c>
      <c r="J40" s="162">
        <v>0</v>
      </c>
      <c r="K40" s="163">
        <f>ROUND(E40*J40,2)</f>
        <v>0</v>
      </c>
      <c r="L40" s="163">
        <v>21</v>
      </c>
      <c r="M40" s="163">
        <f>G40*(1+L40/100)</f>
        <v>33105.599999999999</v>
      </c>
      <c r="N40" s="163">
        <v>1</v>
      </c>
      <c r="O40" s="163">
        <f>ROUND(E40*N40,2)</f>
        <v>96</v>
      </c>
      <c r="P40" s="163">
        <v>0</v>
      </c>
      <c r="Q40" s="163">
        <f>ROUND(E40*P40,2)</f>
        <v>0</v>
      </c>
      <c r="R40" s="163" t="s">
        <v>176</v>
      </c>
      <c r="S40" s="164" t="s">
        <v>154</v>
      </c>
      <c r="T40" s="165">
        <v>0</v>
      </c>
      <c r="U40" s="165">
        <f>ROUND(E40*T40,2)</f>
        <v>0</v>
      </c>
      <c r="V40" s="165"/>
      <c r="W40" s="165" t="s">
        <v>177</v>
      </c>
      <c r="X40" s="166"/>
      <c r="Y40" s="166"/>
      <c r="Z40" s="166"/>
      <c r="AA40" s="166"/>
      <c r="AB40" s="166"/>
      <c r="AC40" s="166"/>
      <c r="AD40" s="166"/>
      <c r="AE40" s="166"/>
      <c r="AF40" s="166" t="s">
        <v>178</v>
      </c>
      <c r="AG40" s="166"/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6"/>
      <c r="BC40" s="166"/>
      <c r="BD40" s="166"/>
      <c r="BE40" s="166"/>
      <c r="BF40" s="166"/>
      <c r="BG40" s="166"/>
    </row>
    <row r="41" spans="1:59" outlineLevel="1" x14ac:dyDescent="0.3">
      <c r="A41" s="167"/>
      <c r="B41" s="168"/>
      <c r="C41" s="170" t="s">
        <v>636</v>
      </c>
      <c r="D41" s="171"/>
      <c r="E41" s="172">
        <v>96</v>
      </c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6"/>
      <c r="Y41" s="166"/>
      <c r="Z41" s="166"/>
      <c r="AA41" s="166"/>
      <c r="AB41" s="166"/>
      <c r="AC41" s="166"/>
      <c r="AD41" s="166"/>
      <c r="AE41" s="166"/>
      <c r="AF41" s="166" t="s">
        <v>160</v>
      </c>
      <c r="AG41" s="166">
        <v>0</v>
      </c>
      <c r="AH41" s="166"/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6"/>
      <c r="BD41" s="166"/>
      <c r="BE41" s="166"/>
      <c r="BF41" s="166"/>
      <c r="BG41" s="166"/>
    </row>
    <row r="42" spans="1:59" x14ac:dyDescent="0.3">
      <c r="A42" s="149" t="s">
        <v>148</v>
      </c>
      <c r="B42" s="150" t="s">
        <v>85</v>
      </c>
      <c r="C42" s="151" t="s">
        <v>86</v>
      </c>
      <c r="D42" s="152"/>
      <c r="E42" s="153"/>
      <c r="F42" s="154"/>
      <c r="G42" s="154">
        <f>SUMIF(AF43,"&lt;&gt;NOR",G43)</f>
        <v>188228.07</v>
      </c>
      <c r="H42" s="154"/>
      <c r="I42" s="154">
        <f>SUM(I43)</f>
        <v>0</v>
      </c>
      <c r="J42" s="154"/>
      <c r="K42" s="154">
        <f>SUM(K43)</f>
        <v>22091.53</v>
      </c>
      <c r="L42" s="154"/>
      <c r="M42" s="154">
        <f>SUM(M43)</f>
        <v>227755.96470000001</v>
      </c>
      <c r="N42" s="154"/>
      <c r="O42" s="154">
        <f>SUM(O43)</f>
        <v>0</v>
      </c>
      <c r="P42" s="154"/>
      <c r="Q42" s="154">
        <f>SUM(Q43)</f>
        <v>0</v>
      </c>
      <c r="R42" s="154"/>
      <c r="S42" s="155"/>
      <c r="T42" s="156"/>
      <c r="U42" s="156">
        <f>SUM(U43)</f>
        <v>442.06</v>
      </c>
      <c r="V42" s="156"/>
      <c r="W42" s="156"/>
      <c r="AF42" t="s">
        <v>149</v>
      </c>
    </row>
    <row r="43" spans="1:59" ht="33.75" outlineLevel="1" x14ac:dyDescent="0.3">
      <c r="A43" s="157">
        <v>15</v>
      </c>
      <c r="B43" s="158" t="s">
        <v>637</v>
      </c>
      <c r="C43" s="159" t="s">
        <v>638</v>
      </c>
      <c r="D43" s="160" t="s">
        <v>273</v>
      </c>
      <c r="E43" s="161">
        <v>229.64165</v>
      </c>
      <c r="F43" s="162">
        <v>819.66</v>
      </c>
      <c r="G43" s="163">
        <f>ROUND(E43*F43,2)</f>
        <v>188228.07</v>
      </c>
      <c r="H43" s="162">
        <v>0</v>
      </c>
      <c r="I43" s="163">
        <f>ROUND(E43*H43,2)</f>
        <v>0</v>
      </c>
      <c r="J43" s="162">
        <v>96.2</v>
      </c>
      <c r="K43" s="163">
        <f>ROUND(E43*J43,2)</f>
        <v>22091.53</v>
      </c>
      <c r="L43" s="163">
        <v>21</v>
      </c>
      <c r="M43" s="163">
        <f>G43*(1+L43/100)</f>
        <v>227755.96470000001</v>
      </c>
      <c r="N43" s="163">
        <v>0</v>
      </c>
      <c r="O43" s="163">
        <f>ROUND(E43*N43,2)</f>
        <v>0</v>
      </c>
      <c r="P43" s="163">
        <v>0</v>
      </c>
      <c r="Q43" s="163">
        <f>ROUND(E43*P43,2)</f>
        <v>0</v>
      </c>
      <c r="R43" s="163" t="s">
        <v>431</v>
      </c>
      <c r="S43" s="164" t="s">
        <v>182</v>
      </c>
      <c r="T43" s="165">
        <v>1.925</v>
      </c>
      <c r="U43" s="165">
        <f>ROUND(E43*T43,2)</f>
        <v>442.06</v>
      </c>
      <c r="V43" s="165"/>
      <c r="W43" s="165" t="s">
        <v>432</v>
      </c>
      <c r="X43" s="166"/>
      <c r="Y43" s="166"/>
      <c r="Z43" s="166"/>
      <c r="AA43" s="166"/>
      <c r="AB43" s="166"/>
      <c r="AC43" s="166"/>
      <c r="AD43" s="166"/>
      <c r="AE43" s="166"/>
      <c r="AF43" s="166" t="s">
        <v>433</v>
      </c>
      <c r="AG43" s="166"/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6"/>
      <c r="BD43" s="166"/>
      <c r="BE43" s="166"/>
      <c r="BF43" s="166"/>
      <c r="BG43" s="166"/>
    </row>
    <row r="44" spans="1:59" x14ac:dyDescent="0.3">
      <c r="A44" s="131"/>
      <c r="B44" s="135"/>
      <c r="C44" s="184"/>
      <c r="D44" s="137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AD44">
        <v>15</v>
      </c>
      <c r="AE44">
        <v>21</v>
      </c>
      <c r="AF44" t="s">
        <v>136</v>
      </c>
    </row>
    <row r="45" spans="1:59" x14ac:dyDescent="0.3">
      <c r="A45" s="185"/>
      <c r="B45" s="186" t="s">
        <v>25</v>
      </c>
      <c r="C45" s="187"/>
      <c r="D45" s="188"/>
      <c r="E45" s="189"/>
      <c r="F45" s="189"/>
      <c r="G45" s="190">
        <f>G8+G42</f>
        <v>613438.02</v>
      </c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AD45">
        <f>SUMIF(L7:L43,AD44,G7:G43)</f>
        <v>0</v>
      </c>
      <c r="AE45">
        <f>SUMIF(L7:L43,AE44,G7:G43)</f>
        <v>613438.02</v>
      </c>
      <c r="AF45" t="s">
        <v>213</v>
      </c>
    </row>
    <row r="46" spans="1:59" x14ac:dyDescent="0.3">
      <c r="C46" s="191"/>
      <c r="D46" s="83"/>
      <c r="AF46" t="s">
        <v>214</v>
      </c>
    </row>
    <row r="47" spans="1:59" x14ac:dyDescent="0.3">
      <c r="D47" s="83"/>
    </row>
    <row r="48" spans="1:59" x14ac:dyDescent="0.3">
      <c r="D48" s="83"/>
    </row>
    <row r="49" spans="4:4" x14ac:dyDescent="0.3">
      <c r="D49" s="83"/>
    </row>
    <row r="50" spans="4:4" x14ac:dyDescent="0.3">
      <c r="D50" s="83"/>
    </row>
    <row r="51" spans="4:4" x14ac:dyDescent="0.3">
      <c r="D51" s="83"/>
    </row>
    <row r="52" spans="4:4" x14ac:dyDescent="0.3">
      <c r="D52" s="83"/>
    </row>
    <row r="53" spans="4:4" x14ac:dyDescent="0.3">
      <c r="D53" s="83"/>
    </row>
    <row r="54" spans="4:4" x14ac:dyDescent="0.3">
      <c r="D54" s="83"/>
    </row>
    <row r="55" spans="4:4" x14ac:dyDescent="0.3">
      <c r="D55" s="83"/>
    </row>
    <row r="56" spans="4:4" x14ac:dyDescent="0.3">
      <c r="D56" s="83"/>
    </row>
    <row r="57" spans="4:4" x14ac:dyDescent="0.3">
      <c r="D57" s="83"/>
    </row>
    <row r="58" spans="4:4" x14ac:dyDescent="0.3">
      <c r="D58" s="83"/>
    </row>
    <row r="59" spans="4:4" x14ac:dyDescent="0.3">
      <c r="D59" s="83"/>
    </row>
    <row r="60" spans="4:4" x14ac:dyDescent="0.3">
      <c r="D60" s="83"/>
    </row>
    <row r="61" spans="4:4" x14ac:dyDescent="0.3">
      <c r="D61" s="83"/>
    </row>
    <row r="62" spans="4:4" x14ac:dyDescent="0.3">
      <c r="D62" s="83"/>
    </row>
    <row r="63" spans="4:4" x14ac:dyDescent="0.3">
      <c r="D63" s="83"/>
    </row>
    <row r="64" spans="4:4" x14ac:dyDescent="0.3">
      <c r="D64" s="83"/>
    </row>
    <row r="65" spans="4:4" x14ac:dyDescent="0.3">
      <c r="D65" s="83"/>
    </row>
    <row r="66" spans="4:4" x14ac:dyDescent="0.3">
      <c r="D66" s="83"/>
    </row>
    <row r="67" spans="4:4" x14ac:dyDescent="0.3">
      <c r="D67" s="83"/>
    </row>
    <row r="68" spans="4:4" x14ac:dyDescent="0.3">
      <c r="D68" s="83"/>
    </row>
    <row r="69" spans="4:4" x14ac:dyDescent="0.3">
      <c r="D69" s="83"/>
    </row>
    <row r="70" spans="4:4" x14ac:dyDescent="0.3">
      <c r="D70" s="83"/>
    </row>
    <row r="71" spans="4:4" x14ac:dyDescent="0.3">
      <c r="D71" s="83"/>
    </row>
    <row r="72" spans="4:4" x14ac:dyDescent="0.3">
      <c r="D72" s="83"/>
    </row>
    <row r="73" spans="4:4" x14ac:dyDescent="0.3">
      <c r="D73" s="83"/>
    </row>
    <row r="74" spans="4:4" x14ac:dyDescent="0.3">
      <c r="D74" s="83"/>
    </row>
    <row r="75" spans="4:4" x14ac:dyDescent="0.3">
      <c r="D75" s="83"/>
    </row>
    <row r="76" spans="4:4" x14ac:dyDescent="0.3">
      <c r="D76" s="83"/>
    </row>
    <row r="77" spans="4:4" x14ac:dyDescent="0.3">
      <c r="D77" s="83"/>
    </row>
    <row r="78" spans="4:4" x14ac:dyDescent="0.3">
      <c r="D78" s="83"/>
    </row>
    <row r="79" spans="4:4" x14ac:dyDescent="0.3">
      <c r="D79" s="83"/>
    </row>
    <row r="80" spans="4:4" x14ac:dyDescent="0.3">
      <c r="D80" s="83"/>
    </row>
    <row r="81" spans="4:4" x14ac:dyDescent="0.3">
      <c r="D81" s="83"/>
    </row>
    <row r="82" spans="4:4" x14ac:dyDescent="0.3">
      <c r="D82" s="83"/>
    </row>
    <row r="83" spans="4:4" x14ac:dyDescent="0.3">
      <c r="D83" s="83"/>
    </row>
    <row r="84" spans="4:4" x14ac:dyDescent="0.3">
      <c r="D84" s="83"/>
    </row>
    <row r="85" spans="4:4" x14ac:dyDescent="0.3">
      <c r="D85" s="83"/>
    </row>
    <row r="86" spans="4:4" x14ac:dyDescent="0.3">
      <c r="D86" s="83"/>
    </row>
    <row r="87" spans="4:4" x14ac:dyDescent="0.3">
      <c r="D87" s="83"/>
    </row>
    <row r="88" spans="4:4" x14ac:dyDescent="0.3">
      <c r="D88" s="83"/>
    </row>
    <row r="89" spans="4:4" x14ac:dyDescent="0.3">
      <c r="D89" s="83"/>
    </row>
    <row r="90" spans="4:4" x14ac:dyDescent="0.3">
      <c r="D90" s="83"/>
    </row>
    <row r="91" spans="4:4" x14ac:dyDescent="0.3">
      <c r="D91" s="83"/>
    </row>
    <row r="92" spans="4:4" x14ac:dyDescent="0.3">
      <c r="D92" s="83"/>
    </row>
    <row r="93" spans="4:4" x14ac:dyDescent="0.3">
      <c r="D93" s="83"/>
    </row>
    <row r="94" spans="4:4" x14ac:dyDescent="0.3">
      <c r="D94" s="83"/>
    </row>
    <row r="95" spans="4:4" x14ac:dyDescent="0.3">
      <c r="D95" s="83"/>
    </row>
    <row r="96" spans="4:4" x14ac:dyDescent="0.3">
      <c r="D96" s="83"/>
    </row>
    <row r="97" spans="4:4" x14ac:dyDescent="0.3">
      <c r="D97" s="83"/>
    </row>
    <row r="98" spans="4:4" x14ac:dyDescent="0.3">
      <c r="D98" s="83"/>
    </row>
    <row r="99" spans="4:4" x14ac:dyDescent="0.3">
      <c r="D99" s="83"/>
    </row>
    <row r="100" spans="4:4" x14ac:dyDescent="0.3">
      <c r="D100" s="83"/>
    </row>
    <row r="101" spans="4:4" x14ac:dyDescent="0.3">
      <c r="D101" s="83"/>
    </row>
    <row r="102" spans="4:4" x14ac:dyDescent="0.3">
      <c r="D102" s="83"/>
    </row>
    <row r="103" spans="4:4" x14ac:dyDescent="0.3">
      <c r="D103" s="83"/>
    </row>
    <row r="104" spans="4:4" x14ac:dyDescent="0.3">
      <c r="D104" s="83"/>
    </row>
    <row r="105" spans="4:4" x14ac:dyDescent="0.3">
      <c r="D105" s="83"/>
    </row>
    <row r="106" spans="4:4" x14ac:dyDescent="0.3">
      <c r="D106" s="83"/>
    </row>
    <row r="107" spans="4:4" x14ac:dyDescent="0.3">
      <c r="D107" s="83"/>
    </row>
    <row r="108" spans="4:4" x14ac:dyDescent="0.3">
      <c r="D108" s="83"/>
    </row>
    <row r="109" spans="4:4" x14ac:dyDescent="0.3">
      <c r="D109" s="83"/>
    </row>
    <row r="110" spans="4:4" x14ac:dyDescent="0.3">
      <c r="D110" s="83"/>
    </row>
    <row r="111" spans="4:4" x14ac:dyDescent="0.3">
      <c r="D111" s="83"/>
    </row>
    <row r="112" spans="4:4" x14ac:dyDescent="0.3">
      <c r="D112" s="83"/>
    </row>
    <row r="113" spans="4:4" x14ac:dyDescent="0.3">
      <c r="D113" s="83"/>
    </row>
    <row r="114" spans="4:4" x14ac:dyDescent="0.3">
      <c r="D114" s="83"/>
    </row>
    <row r="115" spans="4:4" x14ac:dyDescent="0.3">
      <c r="D115" s="83"/>
    </row>
    <row r="116" spans="4:4" x14ac:dyDescent="0.3">
      <c r="D116" s="83"/>
    </row>
    <row r="117" spans="4:4" x14ac:dyDescent="0.3">
      <c r="D117" s="83"/>
    </row>
    <row r="118" spans="4:4" x14ac:dyDescent="0.3">
      <c r="D118" s="83"/>
    </row>
    <row r="119" spans="4:4" x14ac:dyDescent="0.3">
      <c r="D119" s="83"/>
    </row>
    <row r="120" spans="4:4" x14ac:dyDescent="0.3">
      <c r="D120" s="83"/>
    </row>
    <row r="121" spans="4:4" x14ac:dyDescent="0.3">
      <c r="D121" s="83"/>
    </row>
    <row r="122" spans="4:4" x14ac:dyDescent="0.3">
      <c r="D122" s="83"/>
    </row>
    <row r="123" spans="4:4" x14ac:dyDescent="0.3">
      <c r="D123" s="83"/>
    </row>
    <row r="124" spans="4:4" x14ac:dyDescent="0.3">
      <c r="D124" s="83"/>
    </row>
    <row r="125" spans="4:4" x14ac:dyDescent="0.3">
      <c r="D125" s="83"/>
    </row>
    <row r="126" spans="4:4" x14ac:dyDescent="0.3">
      <c r="D126" s="83"/>
    </row>
    <row r="127" spans="4:4" x14ac:dyDescent="0.3">
      <c r="D127" s="83"/>
    </row>
    <row r="128" spans="4:4" x14ac:dyDescent="0.3">
      <c r="D128" s="83"/>
    </row>
    <row r="129" spans="4:4" x14ac:dyDescent="0.3">
      <c r="D129" s="83"/>
    </row>
    <row r="130" spans="4:4" x14ac:dyDescent="0.3">
      <c r="D130" s="83"/>
    </row>
    <row r="131" spans="4:4" x14ac:dyDescent="0.3">
      <c r="D131" s="83"/>
    </row>
    <row r="132" spans="4:4" x14ac:dyDescent="0.3">
      <c r="D132" s="83"/>
    </row>
    <row r="133" spans="4:4" x14ac:dyDescent="0.3">
      <c r="D133" s="83"/>
    </row>
    <row r="134" spans="4:4" x14ac:dyDescent="0.3">
      <c r="D134" s="83"/>
    </row>
    <row r="135" spans="4:4" x14ac:dyDescent="0.3">
      <c r="D135" s="83"/>
    </row>
    <row r="136" spans="4:4" x14ac:dyDescent="0.3">
      <c r="D136" s="83"/>
    </row>
    <row r="137" spans="4:4" x14ac:dyDescent="0.3">
      <c r="D137" s="83"/>
    </row>
    <row r="138" spans="4:4" x14ac:dyDescent="0.3">
      <c r="D138" s="83"/>
    </row>
    <row r="139" spans="4:4" x14ac:dyDescent="0.3">
      <c r="D139" s="83"/>
    </row>
    <row r="140" spans="4:4" x14ac:dyDescent="0.3">
      <c r="D140" s="83"/>
    </row>
    <row r="141" spans="4:4" x14ac:dyDescent="0.3">
      <c r="D141" s="83"/>
    </row>
    <row r="142" spans="4:4" x14ac:dyDescent="0.3">
      <c r="D142" s="83"/>
    </row>
    <row r="143" spans="4:4" x14ac:dyDescent="0.3">
      <c r="D143" s="83"/>
    </row>
    <row r="144" spans="4:4" x14ac:dyDescent="0.3">
      <c r="D144" s="83"/>
    </row>
    <row r="145" spans="4:4" x14ac:dyDescent="0.3">
      <c r="D145" s="83"/>
    </row>
    <row r="146" spans="4:4" x14ac:dyDescent="0.3">
      <c r="D146" s="83"/>
    </row>
    <row r="147" spans="4:4" x14ac:dyDescent="0.3">
      <c r="D147" s="83"/>
    </row>
    <row r="148" spans="4:4" x14ac:dyDescent="0.3">
      <c r="D148" s="83"/>
    </row>
    <row r="149" spans="4:4" x14ac:dyDescent="0.3">
      <c r="D149" s="83"/>
    </row>
    <row r="150" spans="4:4" x14ac:dyDescent="0.3">
      <c r="D150" s="83"/>
    </row>
    <row r="151" spans="4:4" x14ac:dyDescent="0.3">
      <c r="D151" s="83"/>
    </row>
    <row r="152" spans="4:4" x14ac:dyDescent="0.3">
      <c r="D152" s="83"/>
    </row>
    <row r="153" spans="4:4" x14ac:dyDescent="0.3">
      <c r="D153" s="83"/>
    </row>
    <row r="154" spans="4:4" x14ac:dyDescent="0.3">
      <c r="D154" s="83"/>
    </row>
    <row r="155" spans="4:4" x14ac:dyDescent="0.3">
      <c r="D155" s="83"/>
    </row>
    <row r="156" spans="4:4" x14ac:dyDescent="0.3">
      <c r="D156" s="83"/>
    </row>
    <row r="157" spans="4:4" x14ac:dyDescent="0.3">
      <c r="D157" s="83"/>
    </row>
    <row r="158" spans="4:4" x14ac:dyDescent="0.3">
      <c r="D158" s="83"/>
    </row>
    <row r="159" spans="4:4" x14ac:dyDescent="0.3">
      <c r="D159" s="83"/>
    </row>
    <row r="160" spans="4:4" x14ac:dyDescent="0.3">
      <c r="D160" s="83"/>
    </row>
    <row r="161" spans="4:4" x14ac:dyDescent="0.3">
      <c r="D161" s="83"/>
    </row>
    <row r="162" spans="4:4" x14ac:dyDescent="0.3">
      <c r="D162" s="83"/>
    </row>
    <row r="163" spans="4:4" x14ac:dyDescent="0.3">
      <c r="D163" s="83"/>
    </row>
    <row r="164" spans="4:4" x14ac:dyDescent="0.3">
      <c r="D164" s="83"/>
    </row>
    <row r="165" spans="4:4" x14ac:dyDescent="0.3">
      <c r="D165" s="83"/>
    </row>
    <row r="166" spans="4:4" x14ac:dyDescent="0.3">
      <c r="D166" s="83"/>
    </row>
    <row r="167" spans="4:4" x14ac:dyDescent="0.3">
      <c r="D167" s="83"/>
    </row>
    <row r="168" spans="4:4" x14ac:dyDescent="0.3">
      <c r="D168" s="83"/>
    </row>
    <row r="169" spans="4:4" x14ac:dyDescent="0.3">
      <c r="D169" s="83"/>
    </row>
    <row r="170" spans="4:4" x14ac:dyDescent="0.3">
      <c r="D170" s="83"/>
    </row>
    <row r="171" spans="4:4" x14ac:dyDescent="0.3">
      <c r="D171" s="83"/>
    </row>
    <row r="172" spans="4:4" x14ac:dyDescent="0.3">
      <c r="D172" s="83"/>
    </row>
    <row r="173" spans="4:4" x14ac:dyDescent="0.3">
      <c r="D173" s="83"/>
    </row>
    <row r="174" spans="4:4" x14ac:dyDescent="0.3">
      <c r="D174" s="83"/>
    </row>
    <row r="175" spans="4:4" x14ac:dyDescent="0.3">
      <c r="D175" s="83"/>
    </row>
    <row r="176" spans="4:4" x14ac:dyDescent="0.3">
      <c r="D176" s="83"/>
    </row>
    <row r="177" spans="4:4" x14ac:dyDescent="0.3">
      <c r="D177" s="83"/>
    </row>
    <row r="178" spans="4:4" x14ac:dyDescent="0.3">
      <c r="D178" s="83"/>
    </row>
    <row r="179" spans="4:4" x14ac:dyDescent="0.3">
      <c r="D179" s="83"/>
    </row>
    <row r="180" spans="4:4" x14ac:dyDescent="0.3">
      <c r="D180" s="83"/>
    </row>
    <row r="181" spans="4:4" x14ac:dyDescent="0.3">
      <c r="D181" s="83"/>
    </row>
    <row r="182" spans="4:4" x14ac:dyDescent="0.3">
      <c r="D182" s="83"/>
    </row>
    <row r="183" spans="4:4" x14ac:dyDescent="0.3">
      <c r="D183" s="83"/>
    </row>
    <row r="184" spans="4:4" x14ac:dyDescent="0.3">
      <c r="D184" s="83"/>
    </row>
    <row r="185" spans="4:4" x14ac:dyDescent="0.3">
      <c r="D185" s="83"/>
    </row>
    <row r="186" spans="4:4" x14ac:dyDescent="0.3">
      <c r="D186" s="83"/>
    </row>
    <row r="187" spans="4:4" x14ac:dyDescent="0.3">
      <c r="D187" s="83"/>
    </row>
    <row r="188" spans="4:4" x14ac:dyDescent="0.3">
      <c r="D188" s="83"/>
    </row>
    <row r="189" spans="4:4" x14ac:dyDescent="0.3">
      <c r="D189" s="83"/>
    </row>
    <row r="190" spans="4:4" x14ac:dyDescent="0.3">
      <c r="D190" s="83"/>
    </row>
    <row r="191" spans="4:4" x14ac:dyDescent="0.3">
      <c r="D191" s="83"/>
    </row>
    <row r="192" spans="4:4" x14ac:dyDescent="0.3">
      <c r="D192" s="83"/>
    </row>
    <row r="193" spans="4:4" x14ac:dyDescent="0.3">
      <c r="D193" s="83"/>
    </row>
    <row r="194" spans="4:4" x14ac:dyDescent="0.3">
      <c r="D194" s="83"/>
    </row>
    <row r="195" spans="4:4" x14ac:dyDescent="0.3">
      <c r="D195" s="83"/>
    </row>
    <row r="196" spans="4:4" x14ac:dyDescent="0.3">
      <c r="D196" s="83"/>
    </row>
    <row r="197" spans="4:4" x14ac:dyDescent="0.3">
      <c r="D197" s="83"/>
    </row>
    <row r="198" spans="4:4" x14ac:dyDescent="0.3">
      <c r="D198" s="83"/>
    </row>
    <row r="199" spans="4:4" x14ac:dyDescent="0.3">
      <c r="D199" s="83"/>
    </row>
    <row r="200" spans="4:4" x14ac:dyDescent="0.3">
      <c r="D200" s="83"/>
    </row>
    <row r="201" spans="4:4" x14ac:dyDescent="0.3">
      <c r="D201" s="83"/>
    </row>
    <row r="202" spans="4:4" x14ac:dyDescent="0.3">
      <c r="D202" s="83"/>
    </row>
    <row r="203" spans="4:4" x14ac:dyDescent="0.3">
      <c r="D203" s="83"/>
    </row>
    <row r="204" spans="4:4" x14ac:dyDescent="0.3">
      <c r="D204" s="83"/>
    </row>
    <row r="205" spans="4:4" x14ac:dyDescent="0.3">
      <c r="D205" s="83"/>
    </row>
    <row r="206" spans="4:4" x14ac:dyDescent="0.3">
      <c r="D206" s="83"/>
    </row>
    <row r="207" spans="4:4" x14ac:dyDescent="0.3">
      <c r="D207" s="83"/>
    </row>
    <row r="208" spans="4:4" x14ac:dyDescent="0.3">
      <c r="D208" s="83"/>
    </row>
    <row r="209" spans="4:4" x14ac:dyDescent="0.3">
      <c r="D209" s="83"/>
    </row>
    <row r="210" spans="4:4" x14ac:dyDescent="0.3">
      <c r="D210" s="83"/>
    </row>
    <row r="211" spans="4:4" x14ac:dyDescent="0.3">
      <c r="D211" s="83"/>
    </row>
    <row r="212" spans="4:4" x14ac:dyDescent="0.3">
      <c r="D212" s="83"/>
    </row>
    <row r="213" spans="4:4" x14ac:dyDescent="0.3">
      <c r="D213" s="83"/>
    </row>
    <row r="214" spans="4:4" x14ac:dyDescent="0.3">
      <c r="D214" s="83"/>
    </row>
    <row r="215" spans="4:4" x14ac:dyDescent="0.3">
      <c r="D215" s="83"/>
    </row>
    <row r="216" spans="4:4" x14ac:dyDescent="0.3">
      <c r="D216" s="83"/>
    </row>
    <row r="217" spans="4:4" x14ac:dyDescent="0.3">
      <c r="D217" s="83"/>
    </row>
    <row r="218" spans="4:4" x14ac:dyDescent="0.3">
      <c r="D218" s="83"/>
    </row>
    <row r="219" spans="4:4" x14ac:dyDescent="0.3">
      <c r="D219" s="83"/>
    </row>
    <row r="220" spans="4:4" x14ac:dyDescent="0.3">
      <c r="D220" s="83"/>
    </row>
    <row r="221" spans="4:4" x14ac:dyDescent="0.3">
      <c r="D221" s="83"/>
    </row>
    <row r="222" spans="4:4" x14ac:dyDescent="0.3">
      <c r="D222" s="83"/>
    </row>
    <row r="223" spans="4:4" x14ac:dyDescent="0.3">
      <c r="D223" s="83"/>
    </row>
    <row r="224" spans="4:4" x14ac:dyDescent="0.3">
      <c r="D224" s="83"/>
    </row>
    <row r="225" spans="4:4" x14ac:dyDescent="0.3">
      <c r="D225" s="83"/>
    </row>
    <row r="226" spans="4:4" x14ac:dyDescent="0.3">
      <c r="D226" s="83"/>
    </row>
    <row r="227" spans="4:4" x14ac:dyDescent="0.3">
      <c r="D227" s="83"/>
    </row>
    <row r="228" spans="4:4" x14ac:dyDescent="0.3">
      <c r="D228" s="83"/>
    </row>
    <row r="229" spans="4:4" x14ac:dyDescent="0.3">
      <c r="D229" s="83"/>
    </row>
    <row r="230" spans="4:4" x14ac:dyDescent="0.3">
      <c r="D230" s="83"/>
    </row>
    <row r="231" spans="4:4" x14ac:dyDescent="0.3">
      <c r="D231" s="83"/>
    </row>
    <row r="232" spans="4:4" x14ac:dyDescent="0.3">
      <c r="D232" s="83"/>
    </row>
    <row r="233" spans="4:4" x14ac:dyDescent="0.3">
      <c r="D233" s="83"/>
    </row>
    <row r="234" spans="4:4" x14ac:dyDescent="0.3">
      <c r="D234" s="83"/>
    </row>
    <row r="235" spans="4:4" x14ac:dyDescent="0.3">
      <c r="D235" s="83"/>
    </row>
    <row r="236" spans="4:4" x14ac:dyDescent="0.3">
      <c r="D236" s="83"/>
    </row>
    <row r="237" spans="4:4" x14ac:dyDescent="0.3">
      <c r="D237" s="83"/>
    </row>
    <row r="238" spans="4:4" x14ac:dyDescent="0.3">
      <c r="D238" s="83"/>
    </row>
    <row r="239" spans="4:4" x14ac:dyDescent="0.3">
      <c r="D239" s="83"/>
    </row>
    <row r="240" spans="4:4" x14ac:dyDescent="0.3">
      <c r="D240" s="83"/>
    </row>
    <row r="241" spans="4:4" x14ac:dyDescent="0.3">
      <c r="D241" s="83"/>
    </row>
    <row r="242" spans="4:4" x14ac:dyDescent="0.3">
      <c r="D242" s="83"/>
    </row>
    <row r="243" spans="4:4" x14ac:dyDescent="0.3">
      <c r="D243" s="83"/>
    </row>
    <row r="244" spans="4:4" x14ac:dyDescent="0.3">
      <c r="D244" s="83"/>
    </row>
    <row r="245" spans="4:4" x14ac:dyDescent="0.3">
      <c r="D245" s="83"/>
    </row>
    <row r="246" spans="4:4" x14ac:dyDescent="0.3">
      <c r="D246" s="83"/>
    </row>
    <row r="247" spans="4:4" x14ac:dyDescent="0.3">
      <c r="D247" s="83"/>
    </row>
    <row r="248" spans="4:4" x14ac:dyDescent="0.3">
      <c r="D248" s="83"/>
    </row>
    <row r="249" spans="4:4" x14ac:dyDescent="0.3">
      <c r="D249" s="83"/>
    </row>
    <row r="250" spans="4:4" x14ac:dyDescent="0.3">
      <c r="D250" s="83"/>
    </row>
    <row r="251" spans="4:4" x14ac:dyDescent="0.3">
      <c r="D251" s="83"/>
    </row>
    <row r="252" spans="4:4" x14ac:dyDescent="0.3">
      <c r="D252" s="83"/>
    </row>
    <row r="253" spans="4:4" x14ac:dyDescent="0.3">
      <c r="D253" s="83"/>
    </row>
    <row r="254" spans="4:4" x14ac:dyDescent="0.3">
      <c r="D254" s="83"/>
    </row>
    <row r="255" spans="4:4" x14ac:dyDescent="0.3">
      <c r="D255" s="83"/>
    </row>
    <row r="256" spans="4:4" x14ac:dyDescent="0.3">
      <c r="D256" s="83"/>
    </row>
    <row r="257" spans="4:4" x14ac:dyDescent="0.3">
      <c r="D257" s="83"/>
    </row>
    <row r="258" spans="4:4" x14ac:dyDescent="0.3">
      <c r="D258" s="83"/>
    </row>
    <row r="259" spans="4:4" x14ac:dyDescent="0.3">
      <c r="D259" s="83"/>
    </row>
    <row r="260" spans="4:4" x14ac:dyDescent="0.3">
      <c r="D260" s="83"/>
    </row>
    <row r="261" spans="4:4" x14ac:dyDescent="0.3">
      <c r="D261" s="83"/>
    </row>
    <row r="262" spans="4:4" x14ac:dyDescent="0.3">
      <c r="D262" s="83"/>
    </row>
    <row r="263" spans="4:4" x14ac:dyDescent="0.3">
      <c r="D263" s="83"/>
    </row>
    <row r="264" spans="4:4" x14ac:dyDescent="0.3">
      <c r="D264" s="83"/>
    </row>
    <row r="265" spans="4:4" x14ac:dyDescent="0.3">
      <c r="D265" s="83"/>
    </row>
    <row r="266" spans="4:4" x14ac:dyDescent="0.3">
      <c r="D266" s="83"/>
    </row>
    <row r="267" spans="4:4" x14ac:dyDescent="0.3">
      <c r="D267" s="83"/>
    </row>
    <row r="268" spans="4:4" x14ac:dyDescent="0.3">
      <c r="D268" s="83"/>
    </row>
    <row r="269" spans="4:4" x14ac:dyDescent="0.3">
      <c r="D269" s="83"/>
    </row>
    <row r="270" spans="4:4" x14ac:dyDescent="0.3">
      <c r="D270" s="83"/>
    </row>
    <row r="271" spans="4:4" x14ac:dyDescent="0.3">
      <c r="D271" s="83"/>
    </row>
    <row r="272" spans="4:4" x14ac:dyDescent="0.3">
      <c r="D272" s="83"/>
    </row>
    <row r="273" spans="4:4" x14ac:dyDescent="0.3">
      <c r="D273" s="83"/>
    </row>
    <row r="274" spans="4:4" x14ac:dyDescent="0.3">
      <c r="D274" s="83"/>
    </row>
    <row r="275" spans="4:4" x14ac:dyDescent="0.3">
      <c r="D275" s="83"/>
    </row>
    <row r="276" spans="4:4" x14ac:dyDescent="0.3">
      <c r="D276" s="83"/>
    </row>
    <row r="277" spans="4:4" x14ac:dyDescent="0.3">
      <c r="D277" s="83"/>
    </row>
    <row r="278" spans="4:4" x14ac:dyDescent="0.3">
      <c r="D278" s="83"/>
    </row>
    <row r="279" spans="4:4" x14ac:dyDescent="0.3">
      <c r="D279" s="83"/>
    </row>
    <row r="280" spans="4:4" x14ac:dyDescent="0.3">
      <c r="D280" s="83"/>
    </row>
    <row r="281" spans="4:4" x14ac:dyDescent="0.3">
      <c r="D281" s="83"/>
    </row>
    <row r="282" spans="4:4" x14ac:dyDescent="0.3">
      <c r="D282" s="83"/>
    </row>
    <row r="283" spans="4:4" x14ac:dyDescent="0.3">
      <c r="D283" s="83"/>
    </row>
    <row r="284" spans="4:4" x14ac:dyDescent="0.3">
      <c r="D284" s="83"/>
    </row>
    <row r="285" spans="4:4" x14ac:dyDescent="0.3">
      <c r="D285" s="83"/>
    </row>
    <row r="286" spans="4:4" x14ac:dyDescent="0.3">
      <c r="D286" s="83"/>
    </row>
    <row r="287" spans="4:4" x14ac:dyDescent="0.3">
      <c r="D287" s="83"/>
    </row>
    <row r="288" spans="4:4" x14ac:dyDescent="0.3">
      <c r="D288" s="83"/>
    </row>
    <row r="289" spans="4:4" x14ac:dyDescent="0.3">
      <c r="D289" s="83"/>
    </row>
    <row r="290" spans="4:4" x14ac:dyDescent="0.3">
      <c r="D290" s="83"/>
    </row>
    <row r="291" spans="4:4" x14ac:dyDescent="0.3">
      <c r="D291" s="83"/>
    </row>
    <row r="292" spans="4:4" x14ac:dyDescent="0.3">
      <c r="D292" s="83"/>
    </row>
    <row r="293" spans="4:4" x14ac:dyDescent="0.3">
      <c r="D293" s="83"/>
    </row>
    <row r="294" spans="4:4" x14ac:dyDescent="0.3">
      <c r="D294" s="83"/>
    </row>
    <row r="295" spans="4:4" x14ac:dyDescent="0.3">
      <c r="D295" s="83"/>
    </row>
    <row r="296" spans="4:4" x14ac:dyDescent="0.3">
      <c r="D296" s="83"/>
    </row>
    <row r="297" spans="4:4" x14ac:dyDescent="0.3">
      <c r="D297" s="83"/>
    </row>
    <row r="298" spans="4:4" x14ac:dyDescent="0.3">
      <c r="D298" s="83"/>
    </row>
    <row r="299" spans="4:4" x14ac:dyDescent="0.3">
      <c r="D299" s="83"/>
    </row>
    <row r="300" spans="4:4" x14ac:dyDescent="0.3">
      <c r="D300" s="83"/>
    </row>
    <row r="301" spans="4:4" x14ac:dyDescent="0.3">
      <c r="D301" s="83"/>
    </row>
    <row r="302" spans="4:4" x14ac:dyDescent="0.3">
      <c r="D302" s="83"/>
    </row>
    <row r="303" spans="4:4" x14ac:dyDescent="0.3">
      <c r="D303" s="83"/>
    </row>
    <row r="304" spans="4:4" x14ac:dyDescent="0.3">
      <c r="D304" s="83"/>
    </row>
    <row r="305" spans="4:4" x14ac:dyDescent="0.3">
      <c r="D305" s="83"/>
    </row>
    <row r="306" spans="4:4" x14ac:dyDescent="0.3">
      <c r="D306" s="83"/>
    </row>
    <row r="307" spans="4:4" x14ac:dyDescent="0.3">
      <c r="D307" s="83"/>
    </row>
    <row r="308" spans="4:4" x14ac:dyDescent="0.3">
      <c r="D308" s="83"/>
    </row>
    <row r="309" spans="4:4" x14ac:dyDescent="0.3">
      <c r="D309" s="83"/>
    </row>
    <row r="310" spans="4:4" x14ac:dyDescent="0.3">
      <c r="D310" s="83"/>
    </row>
    <row r="311" spans="4:4" x14ac:dyDescent="0.3">
      <c r="D311" s="83"/>
    </row>
    <row r="312" spans="4:4" x14ac:dyDescent="0.3">
      <c r="D312" s="83"/>
    </row>
    <row r="313" spans="4:4" x14ac:dyDescent="0.3">
      <c r="D313" s="83"/>
    </row>
    <row r="314" spans="4:4" x14ac:dyDescent="0.3">
      <c r="D314" s="83"/>
    </row>
    <row r="315" spans="4:4" x14ac:dyDescent="0.3">
      <c r="D315" s="83"/>
    </row>
    <row r="316" spans="4:4" x14ac:dyDescent="0.3">
      <c r="D316" s="83"/>
    </row>
    <row r="317" spans="4:4" x14ac:dyDescent="0.3">
      <c r="D317" s="83"/>
    </row>
    <row r="318" spans="4:4" x14ac:dyDescent="0.3">
      <c r="D318" s="83"/>
    </row>
    <row r="319" spans="4:4" x14ac:dyDescent="0.3">
      <c r="D319" s="83"/>
    </row>
    <row r="320" spans="4:4" x14ac:dyDescent="0.3">
      <c r="D320" s="83"/>
    </row>
    <row r="321" spans="4:4" x14ac:dyDescent="0.3">
      <c r="D321" s="83"/>
    </row>
    <row r="322" spans="4:4" x14ac:dyDescent="0.3">
      <c r="D322" s="83"/>
    </row>
    <row r="323" spans="4:4" x14ac:dyDescent="0.3">
      <c r="D323" s="83"/>
    </row>
    <row r="324" spans="4:4" x14ac:dyDescent="0.3">
      <c r="D324" s="83"/>
    </row>
    <row r="325" spans="4:4" x14ac:dyDescent="0.3">
      <c r="D325" s="83"/>
    </row>
    <row r="326" spans="4:4" x14ac:dyDescent="0.3">
      <c r="D326" s="83"/>
    </row>
    <row r="327" spans="4:4" x14ac:dyDescent="0.3">
      <c r="D327" s="83"/>
    </row>
    <row r="328" spans="4:4" x14ac:dyDescent="0.3">
      <c r="D328" s="83"/>
    </row>
    <row r="329" spans="4:4" x14ac:dyDescent="0.3">
      <c r="D329" s="83"/>
    </row>
    <row r="330" spans="4:4" x14ac:dyDescent="0.3">
      <c r="D330" s="83"/>
    </row>
    <row r="331" spans="4:4" x14ac:dyDescent="0.3">
      <c r="D331" s="83"/>
    </row>
    <row r="332" spans="4:4" x14ac:dyDescent="0.3">
      <c r="D332" s="83"/>
    </row>
    <row r="333" spans="4:4" x14ac:dyDescent="0.3">
      <c r="D333" s="83"/>
    </row>
    <row r="334" spans="4:4" x14ac:dyDescent="0.3">
      <c r="D334" s="83"/>
    </row>
    <row r="335" spans="4:4" x14ac:dyDescent="0.3">
      <c r="D335" s="83"/>
    </row>
    <row r="336" spans="4:4" x14ac:dyDescent="0.3">
      <c r="D336" s="83"/>
    </row>
    <row r="337" spans="4:4" x14ac:dyDescent="0.3">
      <c r="D337" s="83"/>
    </row>
    <row r="338" spans="4:4" x14ac:dyDescent="0.3">
      <c r="D338" s="83"/>
    </row>
    <row r="339" spans="4:4" x14ac:dyDescent="0.3">
      <c r="D339" s="83"/>
    </row>
    <row r="340" spans="4:4" x14ac:dyDescent="0.3">
      <c r="D340" s="83"/>
    </row>
    <row r="341" spans="4:4" x14ac:dyDescent="0.3">
      <c r="D341" s="83"/>
    </row>
    <row r="342" spans="4:4" x14ac:dyDescent="0.3">
      <c r="D342" s="83"/>
    </row>
    <row r="343" spans="4:4" x14ac:dyDescent="0.3">
      <c r="D343" s="83"/>
    </row>
    <row r="344" spans="4:4" x14ac:dyDescent="0.3">
      <c r="D344" s="83"/>
    </row>
    <row r="345" spans="4:4" x14ac:dyDescent="0.3">
      <c r="D345" s="83"/>
    </row>
    <row r="346" spans="4:4" x14ac:dyDescent="0.3">
      <c r="D346" s="83"/>
    </row>
    <row r="347" spans="4:4" x14ac:dyDescent="0.3">
      <c r="D347" s="83"/>
    </row>
    <row r="348" spans="4:4" x14ac:dyDescent="0.3">
      <c r="D348" s="83"/>
    </row>
    <row r="349" spans="4:4" x14ac:dyDescent="0.3">
      <c r="D349" s="83"/>
    </row>
    <row r="350" spans="4:4" x14ac:dyDescent="0.3">
      <c r="D350" s="83"/>
    </row>
    <row r="351" spans="4:4" x14ac:dyDescent="0.3">
      <c r="D351" s="83"/>
    </row>
    <row r="352" spans="4:4" x14ac:dyDescent="0.3">
      <c r="D352" s="83"/>
    </row>
    <row r="353" spans="4:4" x14ac:dyDescent="0.3">
      <c r="D353" s="83"/>
    </row>
    <row r="354" spans="4:4" x14ac:dyDescent="0.3">
      <c r="D354" s="83"/>
    </row>
    <row r="355" spans="4:4" x14ac:dyDescent="0.3">
      <c r="D355" s="83"/>
    </row>
    <row r="356" spans="4:4" x14ac:dyDescent="0.3">
      <c r="D356" s="83"/>
    </row>
    <row r="357" spans="4:4" x14ac:dyDescent="0.3">
      <c r="D357" s="83"/>
    </row>
    <row r="358" spans="4:4" x14ac:dyDescent="0.3">
      <c r="D358" s="83"/>
    </row>
    <row r="359" spans="4:4" x14ac:dyDescent="0.3">
      <c r="D359" s="83"/>
    </row>
    <row r="360" spans="4:4" x14ac:dyDescent="0.3">
      <c r="D360" s="83"/>
    </row>
    <row r="361" spans="4:4" x14ac:dyDescent="0.3">
      <c r="D361" s="83"/>
    </row>
    <row r="362" spans="4:4" x14ac:dyDescent="0.3">
      <c r="D362" s="83"/>
    </row>
    <row r="363" spans="4:4" x14ac:dyDescent="0.3">
      <c r="D363" s="83"/>
    </row>
    <row r="364" spans="4:4" x14ac:dyDescent="0.3">
      <c r="D364" s="83"/>
    </row>
    <row r="365" spans="4:4" x14ac:dyDescent="0.3">
      <c r="D365" s="83"/>
    </row>
    <row r="366" spans="4:4" x14ac:dyDescent="0.3">
      <c r="D366" s="83"/>
    </row>
    <row r="367" spans="4:4" x14ac:dyDescent="0.3">
      <c r="D367" s="83"/>
    </row>
    <row r="368" spans="4:4" x14ac:dyDescent="0.3">
      <c r="D368" s="83"/>
    </row>
    <row r="369" spans="4:4" x14ac:dyDescent="0.3">
      <c r="D369" s="83"/>
    </row>
    <row r="370" spans="4:4" x14ac:dyDescent="0.3">
      <c r="D370" s="83"/>
    </row>
    <row r="371" spans="4:4" x14ac:dyDescent="0.3">
      <c r="D371" s="83"/>
    </row>
    <row r="372" spans="4:4" x14ac:dyDescent="0.3">
      <c r="D372" s="83"/>
    </row>
    <row r="373" spans="4:4" x14ac:dyDescent="0.3">
      <c r="D373" s="83"/>
    </row>
    <row r="374" spans="4:4" x14ac:dyDescent="0.3">
      <c r="D374" s="83"/>
    </row>
    <row r="375" spans="4:4" x14ac:dyDescent="0.3">
      <c r="D375" s="83"/>
    </row>
    <row r="376" spans="4:4" x14ac:dyDescent="0.3">
      <c r="D376" s="83"/>
    </row>
    <row r="377" spans="4:4" x14ac:dyDescent="0.3">
      <c r="D377" s="83"/>
    </row>
    <row r="378" spans="4:4" x14ac:dyDescent="0.3">
      <c r="D378" s="83"/>
    </row>
    <row r="379" spans="4:4" x14ac:dyDescent="0.3">
      <c r="D379" s="83"/>
    </row>
    <row r="380" spans="4:4" x14ac:dyDescent="0.3">
      <c r="D380" s="83"/>
    </row>
    <row r="381" spans="4:4" x14ac:dyDescent="0.3">
      <c r="D381" s="83"/>
    </row>
    <row r="382" spans="4:4" x14ac:dyDescent="0.3">
      <c r="D382" s="83"/>
    </row>
    <row r="383" spans="4:4" x14ac:dyDescent="0.3">
      <c r="D383" s="83"/>
    </row>
    <row r="384" spans="4:4" x14ac:dyDescent="0.3">
      <c r="D384" s="83"/>
    </row>
    <row r="385" spans="4:4" x14ac:dyDescent="0.3">
      <c r="D385" s="83"/>
    </row>
    <row r="386" spans="4:4" x14ac:dyDescent="0.3">
      <c r="D386" s="83"/>
    </row>
    <row r="387" spans="4:4" x14ac:dyDescent="0.3">
      <c r="D387" s="83"/>
    </row>
    <row r="388" spans="4:4" x14ac:dyDescent="0.3">
      <c r="D388" s="83"/>
    </row>
    <row r="389" spans="4:4" x14ac:dyDescent="0.3">
      <c r="D389" s="83"/>
    </row>
    <row r="390" spans="4:4" x14ac:dyDescent="0.3">
      <c r="D390" s="83"/>
    </row>
    <row r="391" spans="4:4" x14ac:dyDescent="0.3">
      <c r="D391" s="83"/>
    </row>
    <row r="392" spans="4:4" x14ac:dyDescent="0.3">
      <c r="D392" s="83"/>
    </row>
    <row r="393" spans="4:4" x14ac:dyDescent="0.3">
      <c r="D393" s="83"/>
    </row>
    <row r="394" spans="4:4" x14ac:dyDescent="0.3">
      <c r="D394" s="83"/>
    </row>
    <row r="395" spans="4:4" x14ac:dyDescent="0.3">
      <c r="D395" s="83"/>
    </row>
    <row r="396" spans="4:4" x14ac:dyDescent="0.3">
      <c r="D396" s="83"/>
    </row>
    <row r="397" spans="4:4" x14ac:dyDescent="0.3">
      <c r="D397" s="83"/>
    </row>
    <row r="398" spans="4:4" x14ac:dyDescent="0.3">
      <c r="D398" s="83"/>
    </row>
    <row r="399" spans="4:4" x14ac:dyDescent="0.3">
      <c r="D399" s="83"/>
    </row>
    <row r="400" spans="4:4" x14ac:dyDescent="0.3">
      <c r="D400" s="83"/>
    </row>
    <row r="401" spans="4:4" x14ac:dyDescent="0.3">
      <c r="D401" s="83"/>
    </row>
    <row r="402" spans="4:4" x14ac:dyDescent="0.3">
      <c r="D402" s="83"/>
    </row>
    <row r="403" spans="4:4" x14ac:dyDescent="0.3">
      <c r="D403" s="83"/>
    </row>
    <row r="404" spans="4:4" x14ac:dyDescent="0.3">
      <c r="D404" s="83"/>
    </row>
    <row r="405" spans="4:4" x14ac:dyDescent="0.3">
      <c r="D405" s="83"/>
    </row>
    <row r="406" spans="4:4" x14ac:dyDescent="0.3">
      <c r="D406" s="83"/>
    </row>
    <row r="407" spans="4:4" x14ac:dyDescent="0.3">
      <c r="D407" s="83"/>
    </row>
    <row r="408" spans="4:4" x14ac:dyDescent="0.3">
      <c r="D408" s="83"/>
    </row>
    <row r="409" spans="4:4" x14ac:dyDescent="0.3">
      <c r="D409" s="83"/>
    </row>
    <row r="410" spans="4:4" x14ac:dyDescent="0.3">
      <c r="D410" s="83"/>
    </row>
    <row r="411" spans="4:4" x14ac:dyDescent="0.3">
      <c r="D411" s="83"/>
    </row>
    <row r="412" spans="4:4" x14ac:dyDescent="0.3">
      <c r="D412" s="83"/>
    </row>
    <row r="413" spans="4:4" x14ac:dyDescent="0.3">
      <c r="D413" s="83"/>
    </row>
    <row r="414" spans="4:4" x14ac:dyDescent="0.3">
      <c r="D414" s="83"/>
    </row>
    <row r="415" spans="4:4" x14ac:dyDescent="0.3">
      <c r="D415" s="83"/>
    </row>
    <row r="416" spans="4:4" x14ac:dyDescent="0.3">
      <c r="D416" s="83"/>
    </row>
    <row r="417" spans="4:4" x14ac:dyDescent="0.3">
      <c r="D417" s="83"/>
    </row>
    <row r="418" spans="4:4" x14ac:dyDescent="0.3">
      <c r="D418" s="83"/>
    </row>
    <row r="419" spans="4:4" x14ac:dyDescent="0.3">
      <c r="D419" s="83"/>
    </row>
    <row r="420" spans="4:4" x14ac:dyDescent="0.3">
      <c r="D420" s="83"/>
    </row>
    <row r="421" spans="4:4" x14ac:dyDescent="0.3">
      <c r="D421" s="83"/>
    </row>
    <row r="422" spans="4:4" x14ac:dyDescent="0.3">
      <c r="D422" s="83"/>
    </row>
    <row r="423" spans="4:4" x14ac:dyDescent="0.3">
      <c r="D423" s="83"/>
    </row>
    <row r="424" spans="4:4" x14ac:dyDescent="0.3">
      <c r="D424" s="83"/>
    </row>
    <row r="425" spans="4:4" x14ac:dyDescent="0.3">
      <c r="D425" s="83"/>
    </row>
    <row r="426" spans="4:4" x14ac:dyDescent="0.3">
      <c r="D426" s="83"/>
    </row>
    <row r="427" spans="4:4" x14ac:dyDescent="0.3">
      <c r="D427" s="83"/>
    </row>
    <row r="428" spans="4:4" x14ac:dyDescent="0.3">
      <c r="D428" s="83"/>
    </row>
    <row r="429" spans="4:4" x14ac:dyDescent="0.3">
      <c r="D429" s="83"/>
    </row>
    <row r="430" spans="4:4" x14ac:dyDescent="0.3">
      <c r="D430" s="83"/>
    </row>
    <row r="431" spans="4:4" x14ac:dyDescent="0.3">
      <c r="D431" s="83"/>
    </row>
    <row r="432" spans="4:4" x14ac:dyDescent="0.3">
      <c r="D432" s="83"/>
    </row>
    <row r="433" spans="4:4" x14ac:dyDescent="0.3">
      <c r="D433" s="83"/>
    </row>
    <row r="434" spans="4:4" x14ac:dyDescent="0.3">
      <c r="D434" s="83"/>
    </row>
    <row r="435" spans="4:4" x14ac:dyDescent="0.3">
      <c r="D435" s="83"/>
    </row>
    <row r="436" spans="4:4" x14ac:dyDescent="0.3">
      <c r="D436" s="83"/>
    </row>
    <row r="437" spans="4:4" x14ac:dyDescent="0.3">
      <c r="D437" s="83"/>
    </row>
    <row r="438" spans="4:4" x14ac:dyDescent="0.3">
      <c r="D438" s="83"/>
    </row>
    <row r="439" spans="4:4" x14ac:dyDescent="0.3">
      <c r="D439" s="83"/>
    </row>
    <row r="440" spans="4:4" x14ac:dyDescent="0.3">
      <c r="D440" s="83"/>
    </row>
    <row r="441" spans="4:4" x14ac:dyDescent="0.3">
      <c r="D441" s="83"/>
    </row>
    <row r="442" spans="4:4" x14ac:dyDescent="0.3">
      <c r="D442" s="83"/>
    </row>
    <row r="443" spans="4:4" x14ac:dyDescent="0.3">
      <c r="D443" s="83"/>
    </row>
    <row r="444" spans="4:4" x14ac:dyDescent="0.3">
      <c r="D444" s="83"/>
    </row>
    <row r="445" spans="4:4" x14ac:dyDescent="0.3">
      <c r="D445" s="83"/>
    </row>
    <row r="446" spans="4:4" x14ac:dyDescent="0.3">
      <c r="D446" s="83"/>
    </row>
    <row r="447" spans="4:4" x14ac:dyDescent="0.3">
      <c r="D447" s="83"/>
    </row>
    <row r="448" spans="4:4" x14ac:dyDescent="0.3">
      <c r="D448" s="83"/>
    </row>
    <row r="449" spans="4:4" x14ac:dyDescent="0.3">
      <c r="D449" s="83"/>
    </row>
    <row r="450" spans="4:4" x14ac:dyDescent="0.3">
      <c r="D450" s="83"/>
    </row>
    <row r="451" spans="4:4" x14ac:dyDescent="0.3">
      <c r="D451" s="83"/>
    </row>
    <row r="452" spans="4:4" x14ac:dyDescent="0.3">
      <c r="D452" s="83"/>
    </row>
    <row r="453" spans="4:4" x14ac:dyDescent="0.3">
      <c r="D453" s="83"/>
    </row>
    <row r="454" spans="4:4" x14ac:dyDescent="0.3">
      <c r="D454" s="83"/>
    </row>
    <row r="455" spans="4:4" x14ac:dyDescent="0.3">
      <c r="D455" s="83"/>
    </row>
    <row r="456" spans="4:4" x14ac:dyDescent="0.3">
      <c r="D456" s="83"/>
    </row>
    <row r="457" spans="4:4" x14ac:dyDescent="0.3">
      <c r="D457" s="83"/>
    </row>
    <row r="458" spans="4:4" x14ac:dyDescent="0.3">
      <c r="D458" s="83"/>
    </row>
    <row r="459" spans="4:4" x14ac:dyDescent="0.3">
      <c r="D459" s="83"/>
    </row>
    <row r="460" spans="4:4" x14ac:dyDescent="0.3">
      <c r="D460" s="83"/>
    </row>
    <row r="461" spans="4:4" x14ac:dyDescent="0.3">
      <c r="D461" s="83"/>
    </row>
    <row r="462" spans="4:4" x14ac:dyDescent="0.3">
      <c r="D462" s="83"/>
    </row>
    <row r="463" spans="4:4" x14ac:dyDescent="0.3">
      <c r="D463" s="83"/>
    </row>
    <row r="464" spans="4:4" x14ac:dyDescent="0.3">
      <c r="D464" s="83"/>
    </row>
    <row r="465" spans="4:4" x14ac:dyDescent="0.3">
      <c r="D465" s="83"/>
    </row>
    <row r="466" spans="4:4" x14ac:dyDescent="0.3">
      <c r="D466" s="83"/>
    </row>
    <row r="467" spans="4:4" x14ac:dyDescent="0.3">
      <c r="D467" s="83"/>
    </row>
    <row r="468" spans="4:4" x14ac:dyDescent="0.3">
      <c r="D468" s="83"/>
    </row>
    <row r="469" spans="4:4" x14ac:dyDescent="0.3">
      <c r="D469" s="83"/>
    </row>
    <row r="470" spans="4:4" x14ac:dyDescent="0.3">
      <c r="D470" s="83"/>
    </row>
    <row r="471" spans="4:4" x14ac:dyDescent="0.3">
      <c r="D471" s="83"/>
    </row>
    <row r="472" spans="4:4" x14ac:dyDescent="0.3">
      <c r="D472" s="83"/>
    </row>
    <row r="473" spans="4:4" x14ac:dyDescent="0.3">
      <c r="D473" s="83"/>
    </row>
    <row r="474" spans="4:4" x14ac:dyDescent="0.3">
      <c r="D474" s="83"/>
    </row>
    <row r="475" spans="4:4" x14ac:dyDescent="0.3">
      <c r="D475" s="83"/>
    </row>
    <row r="476" spans="4:4" x14ac:dyDescent="0.3">
      <c r="D476" s="83"/>
    </row>
    <row r="477" spans="4:4" x14ac:dyDescent="0.3">
      <c r="D477" s="83"/>
    </row>
    <row r="478" spans="4:4" x14ac:dyDescent="0.3">
      <c r="D478" s="83"/>
    </row>
    <row r="479" spans="4:4" x14ac:dyDescent="0.3">
      <c r="D479" s="83"/>
    </row>
    <row r="480" spans="4:4" x14ac:dyDescent="0.3">
      <c r="D480" s="83"/>
    </row>
    <row r="481" spans="4:4" x14ac:dyDescent="0.3">
      <c r="D481" s="83"/>
    </row>
    <row r="482" spans="4:4" x14ac:dyDescent="0.3">
      <c r="D482" s="83"/>
    </row>
    <row r="483" spans="4:4" x14ac:dyDescent="0.3">
      <c r="D483" s="83"/>
    </row>
    <row r="484" spans="4:4" x14ac:dyDescent="0.3">
      <c r="D484" s="83"/>
    </row>
    <row r="485" spans="4:4" x14ac:dyDescent="0.3">
      <c r="D485" s="83"/>
    </row>
    <row r="486" spans="4:4" x14ac:dyDescent="0.3">
      <c r="D486" s="83"/>
    </row>
    <row r="487" spans="4:4" x14ac:dyDescent="0.3">
      <c r="D487" s="83"/>
    </row>
    <row r="488" spans="4:4" x14ac:dyDescent="0.3">
      <c r="D488" s="83"/>
    </row>
    <row r="489" spans="4:4" x14ac:dyDescent="0.3">
      <c r="D489" s="83"/>
    </row>
    <row r="490" spans="4:4" x14ac:dyDescent="0.3">
      <c r="D490" s="83"/>
    </row>
    <row r="491" spans="4:4" x14ac:dyDescent="0.3">
      <c r="D491" s="83"/>
    </row>
    <row r="492" spans="4:4" x14ac:dyDescent="0.3">
      <c r="D492" s="83"/>
    </row>
    <row r="493" spans="4:4" x14ac:dyDescent="0.3">
      <c r="D493" s="83"/>
    </row>
    <row r="494" spans="4:4" x14ac:dyDescent="0.3">
      <c r="D494" s="83"/>
    </row>
    <row r="495" spans="4:4" x14ac:dyDescent="0.3">
      <c r="D495" s="83"/>
    </row>
    <row r="496" spans="4:4" x14ac:dyDescent="0.3">
      <c r="D496" s="83"/>
    </row>
    <row r="497" spans="4:4" x14ac:dyDescent="0.3">
      <c r="D497" s="83"/>
    </row>
    <row r="498" spans="4:4" x14ac:dyDescent="0.3">
      <c r="D498" s="83"/>
    </row>
    <row r="499" spans="4:4" x14ac:dyDescent="0.3">
      <c r="D499" s="83"/>
    </row>
    <row r="500" spans="4:4" x14ac:dyDescent="0.3">
      <c r="D500" s="83"/>
    </row>
    <row r="501" spans="4:4" x14ac:dyDescent="0.3">
      <c r="D501" s="83"/>
    </row>
    <row r="502" spans="4:4" x14ac:dyDescent="0.3">
      <c r="D502" s="83"/>
    </row>
    <row r="503" spans="4:4" x14ac:dyDescent="0.3">
      <c r="D503" s="83"/>
    </row>
    <row r="504" spans="4:4" x14ac:dyDescent="0.3">
      <c r="D504" s="83"/>
    </row>
    <row r="505" spans="4:4" x14ac:dyDescent="0.3">
      <c r="D505" s="83"/>
    </row>
    <row r="506" spans="4:4" x14ac:dyDescent="0.3">
      <c r="D506" s="83"/>
    </row>
    <row r="507" spans="4:4" x14ac:dyDescent="0.3">
      <c r="D507" s="83"/>
    </row>
    <row r="508" spans="4:4" x14ac:dyDescent="0.3">
      <c r="D508" s="83"/>
    </row>
    <row r="509" spans="4:4" x14ac:dyDescent="0.3">
      <c r="D509" s="83"/>
    </row>
    <row r="510" spans="4:4" x14ac:dyDescent="0.3">
      <c r="D510" s="83"/>
    </row>
    <row r="511" spans="4:4" x14ac:dyDescent="0.3">
      <c r="D511" s="83"/>
    </row>
    <row r="512" spans="4:4" x14ac:dyDescent="0.3">
      <c r="D512" s="83"/>
    </row>
    <row r="513" spans="4:4" x14ac:dyDescent="0.3">
      <c r="D513" s="83"/>
    </row>
    <row r="514" spans="4:4" x14ac:dyDescent="0.3">
      <c r="D514" s="83"/>
    </row>
    <row r="515" spans="4:4" x14ac:dyDescent="0.3">
      <c r="D515" s="83"/>
    </row>
    <row r="516" spans="4:4" x14ac:dyDescent="0.3">
      <c r="D516" s="83"/>
    </row>
    <row r="517" spans="4:4" x14ac:dyDescent="0.3">
      <c r="D517" s="83"/>
    </row>
    <row r="518" spans="4:4" x14ac:dyDescent="0.3">
      <c r="D518" s="83"/>
    </row>
    <row r="519" spans="4:4" x14ac:dyDescent="0.3">
      <c r="D519" s="83"/>
    </row>
    <row r="520" spans="4:4" x14ac:dyDescent="0.3">
      <c r="D520" s="83"/>
    </row>
    <row r="521" spans="4:4" x14ac:dyDescent="0.3">
      <c r="D521" s="83"/>
    </row>
    <row r="522" spans="4:4" x14ac:dyDescent="0.3">
      <c r="D522" s="83"/>
    </row>
    <row r="523" spans="4:4" x14ac:dyDescent="0.3">
      <c r="D523" s="83"/>
    </row>
    <row r="524" spans="4:4" x14ac:dyDescent="0.3">
      <c r="D524" s="83"/>
    </row>
    <row r="525" spans="4:4" x14ac:dyDescent="0.3">
      <c r="D525" s="83"/>
    </row>
    <row r="526" spans="4:4" x14ac:dyDescent="0.3">
      <c r="D526" s="83"/>
    </row>
    <row r="527" spans="4:4" x14ac:dyDescent="0.3">
      <c r="D527" s="83"/>
    </row>
    <row r="528" spans="4:4" x14ac:dyDescent="0.3">
      <c r="D528" s="83"/>
    </row>
    <row r="529" spans="4:4" x14ac:dyDescent="0.3">
      <c r="D529" s="83"/>
    </row>
    <row r="530" spans="4:4" x14ac:dyDescent="0.3">
      <c r="D530" s="83"/>
    </row>
    <row r="531" spans="4:4" x14ac:dyDescent="0.3">
      <c r="D531" s="83"/>
    </row>
    <row r="532" spans="4:4" x14ac:dyDescent="0.3">
      <c r="D532" s="83"/>
    </row>
    <row r="533" spans="4:4" x14ac:dyDescent="0.3">
      <c r="D533" s="83"/>
    </row>
    <row r="534" spans="4:4" x14ac:dyDescent="0.3">
      <c r="D534" s="83"/>
    </row>
    <row r="535" spans="4:4" x14ac:dyDescent="0.3">
      <c r="D535" s="83"/>
    </row>
    <row r="536" spans="4:4" x14ac:dyDescent="0.3">
      <c r="D536" s="83"/>
    </row>
    <row r="537" spans="4:4" x14ac:dyDescent="0.3">
      <c r="D537" s="83"/>
    </row>
    <row r="538" spans="4:4" x14ac:dyDescent="0.3">
      <c r="D538" s="83"/>
    </row>
    <row r="539" spans="4:4" x14ac:dyDescent="0.3">
      <c r="D539" s="83"/>
    </row>
    <row r="540" spans="4:4" x14ac:dyDescent="0.3">
      <c r="D540" s="83"/>
    </row>
    <row r="541" spans="4:4" x14ac:dyDescent="0.3">
      <c r="D541" s="83"/>
    </row>
    <row r="542" spans="4:4" x14ac:dyDescent="0.3">
      <c r="D542" s="83"/>
    </row>
    <row r="543" spans="4:4" x14ac:dyDescent="0.3">
      <c r="D543" s="83"/>
    </row>
    <row r="544" spans="4:4" x14ac:dyDescent="0.3">
      <c r="D544" s="83"/>
    </row>
    <row r="545" spans="4:4" x14ac:dyDescent="0.3">
      <c r="D545" s="83"/>
    </row>
    <row r="546" spans="4:4" x14ac:dyDescent="0.3">
      <c r="D546" s="83"/>
    </row>
    <row r="547" spans="4:4" x14ac:dyDescent="0.3">
      <c r="D547" s="83"/>
    </row>
    <row r="548" spans="4:4" x14ac:dyDescent="0.3">
      <c r="D548" s="83"/>
    </row>
    <row r="549" spans="4:4" x14ac:dyDescent="0.3">
      <c r="D549" s="83"/>
    </row>
    <row r="550" spans="4:4" x14ac:dyDescent="0.3">
      <c r="D550" s="83"/>
    </row>
    <row r="551" spans="4:4" x14ac:dyDescent="0.3">
      <c r="D551" s="83"/>
    </row>
    <row r="552" spans="4:4" x14ac:dyDescent="0.3">
      <c r="D552" s="83"/>
    </row>
    <row r="553" spans="4:4" x14ac:dyDescent="0.3">
      <c r="D553" s="83"/>
    </row>
    <row r="554" spans="4:4" x14ac:dyDescent="0.3">
      <c r="D554" s="83"/>
    </row>
    <row r="555" spans="4:4" x14ac:dyDescent="0.3">
      <c r="D555" s="83"/>
    </row>
    <row r="556" spans="4:4" x14ac:dyDescent="0.3">
      <c r="D556" s="83"/>
    </row>
    <row r="557" spans="4:4" x14ac:dyDescent="0.3">
      <c r="D557" s="83"/>
    </row>
    <row r="558" spans="4:4" x14ac:dyDescent="0.3">
      <c r="D558" s="83"/>
    </row>
    <row r="559" spans="4:4" x14ac:dyDescent="0.3">
      <c r="D559" s="83"/>
    </row>
    <row r="560" spans="4:4" x14ac:dyDescent="0.3">
      <c r="D560" s="83"/>
    </row>
    <row r="561" spans="4:4" x14ac:dyDescent="0.3">
      <c r="D561" s="83"/>
    </row>
    <row r="562" spans="4:4" x14ac:dyDescent="0.3">
      <c r="D562" s="83"/>
    </row>
    <row r="563" spans="4:4" x14ac:dyDescent="0.3">
      <c r="D563" s="83"/>
    </row>
    <row r="564" spans="4:4" x14ac:dyDescent="0.3">
      <c r="D564" s="83"/>
    </row>
    <row r="565" spans="4:4" x14ac:dyDescent="0.3">
      <c r="D565" s="83"/>
    </row>
    <row r="566" spans="4:4" x14ac:dyDescent="0.3">
      <c r="D566" s="83"/>
    </row>
    <row r="567" spans="4:4" x14ac:dyDescent="0.3">
      <c r="D567" s="83"/>
    </row>
    <row r="568" spans="4:4" x14ac:dyDescent="0.3">
      <c r="D568" s="83"/>
    </row>
    <row r="569" spans="4:4" x14ac:dyDescent="0.3">
      <c r="D569" s="83"/>
    </row>
    <row r="570" spans="4:4" x14ac:dyDescent="0.3">
      <c r="D570" s="83"/>
    </row>
    <row r="571" spans="4:4" x14ac:dyDescent="0.3">
      <c r="D571" s="83"/>
    </row>
    <row r="572" spans="4:4" x14ac:dyDescent="0.3">
      <c r="D572" s="83"/>
    </row>
    <row r="573" spans="4:4" x14ac:dyDescent="0.3">
      <c r="D573" s="83"/>
    </row>
    <row r="574" spans="4:4" x14ac:dyDescent="0.3">
      <c r="D574" s="83"/>
    </row>
    <row r="575" spans="4:4" x14ac:dyDescent="0.3">
      <c r="D575" s="83"/>
    </row>
    <row r="576" spans="4:4" x14ac:dyDescent="0.3">
      <c r="D576" s="83"/>
    </row>
    <row r="577" spans="4:4" x14ac:dyDescent="0.3">
      <c r="D577" s="83"/>
    </row>
    <row r="578" spans="4:4" x14ac:dyDescent="0.3">
      <c r="D578" s="83"/>
    </row>
    <row r="579" spans="4:4" x14ac:dyDescent="0.3">
      <c r="D579" s="83"/>
    </row>
    <row r="580" spans="4:4" x14ac:dyDescent="0.3">
      <c r="D580" s="83"/>
    </row>
    <row r="581" spans="4:4" x14ac:dyDescent="0.3">
      <c r="D581" s="83"/>
    </row>
    <row r="582" spans="4:4" x14ac:dyDescent="0.3">
      <c r="D582" s="83"/>
    </row>
    <row r="583" spans="4:4" x14ac:dyDescent="0.3">
      <c r="D583" s="83"/>
    </row>
    <row r="584" spans="4:4" x14ac:dyDescent="0.3">
      <c r="D584" s="83"/>
    </row>
    <row r="585" spans="4:4" x14ac:dyDescent="0.3">
      <c r="D585" s="83"/>
    </row>
    <row r="586" spans="4:4" x14ac:dyDescent="0.3">
      <c r="D586" s="83"/>
    </row>
    <row r="587" spans="4:4" x14ac:dyDescent="0.3">
      <c r="D587" s="83"/>
    </row>
    <row r="588" spans="4:4" x14ac:dyDescent="0.3">
      <c r="D588" s="83"/>
    </row>
    <row r="589" spans="4:4" x14ac:dyDescent="0.3">
      <c r="D589" s="83"/>
    </row>
    <row r="590" spans="4:4" x14ac:dyDescent="0.3">
      <c r="D590" s="83"/>
    </row>
    <row r="591" spans="4:4" x14ac:dyDescent="0.3">
      <c r="D591" s="83"/>
    </row>
    <row r="592" spans="4:4" x14ac:dyDescent="0.3">
      <c r="D592" s="83"/>
    </row>
    <row r="593" spans="4:4" x14ac:dyDescent="0.3">
      <c r="D593" s="83"/>
    </row>
    <row r="594" spans="4:4" x14ac:dyDescent="0.3">
      <c r="D594" s="83"/>
    </row>
    <row r="595" spans="4:4" x14ac:dyDescent="0.3">
      <c r="D595" s="83"/>
    </row>
    <row r="596" spans="4:4" x14ac:dyDescent="0.3">
      <c r="D596" s="83"/>
    </row>
    <row r="597" spans="4:4" x14ac:dyDescent="0.3">
      <c r="D597" s="83"/>
    </row>
    <row r="598" spans="4:4" x14ac:dyDescent="0.3">
      <c r="D598" s="83"/>
    </row>
    <row r="599" spans="4:4" x14ac:dyDescent="0.3">
      <c r="D599" s="83"/>
    </row>
    <row r="600" spans="4:4" x14ac:dyDescent="0.3">
      <c r="D600" s="83"/>
    </row>
    <row r="601" spans="4:4" x14ac:dyDescent="0.3">
      <c r="D601" s="83"/>
    </row>
    <row r="602" spans="4:4" x14ac:dyDescent="0.3">
      <c r="D602" s="83"/>
    </row>
    <row r="603" spans="4:4" x14ac:dyDescent="0.3">
      <c r="D603" s="83"/>
    </row>
    <row r="604" spans="4:4" x14ac:dyDescent="0.3">
      <c r="D604" s="83"/>
    </row>
    <row r="605" spans="4:4" x14ac:dyDescent="0.3">
      <c r="D605" s="83"/>
    </row>
    <row r="606" spans="4:4" x14ac:dyDescent="0.3">
      <c r="D606" s="83"/>
    </row>
    <row r="607" spans="4:4" x14ac:dyDescent="0.3">
      <c r="D607" s="83"/>
    </row>
    <row r="608" spans="4:4" x14ac:dyDescent="0.3">
      <c r="D608" s="83"/>
    </row>
    <row r="609" spans="4:4" x14ac:dyDescent="0.3">
      <c r="D609" s="83"/>
    </row>
    <row r="610" spans="4:4" x14ac:dyDescent="0.3">
      <c r="D610" s="83"/>
    </row>
    <row r="611" spans="4:4" x14ac:dyDescent="0.3">
      <c r="D611" s="83"/>
    </row>
    <row r="612" spans="4:4" x14ac:dyDescent="0.3">
      <c r="D612" s="83"/>
    </row>
    <row r="613" spans="4:4" x14ac:dyDescent="0.3">
      <c r="D613" s="83"/>
    </row>
    <row r="614" spans="4:4" x14ac:dyDescent="0.3">
      <c r="D614" s="83"/>
    </row>
    <row r="615" spans="4:4" x14ac:dyDescent="0.3">
      <c r="D615" s="83"/>
    </row>
    <row r="616" spans="4:4" x14ac:dyDescent="0.3">
      <c r="D616" s="83"/>
    </row>
    <row r="617" spans="4:4" x14ac:dyDescent="0.3">
      <c r="D617" s="83"/>
    </row>
    <row r="618" spans="4:4" x14ac:dyDescent="0.3">
      <c r="D618" s="83"/>
    </row>
    <row r="619" spans="4:4" x14ac:dyDescent="0.3">
      <c r="D619" s="83"/>
    </row>
    <row r="620" spans="4:4" x14ac:dyDescent="0.3">
      <c r="D620" s="83"/>
    </row>
    <row r="621" spans="4:4" x14ac:dyDescent="0.3">
      <c r="D621" s="83"/>
    </row>
    <row r="622" spans="4:4" x14ac:dyDescent="0.3">
      <c r="D622" s="83"/>
    </row>
    <row r="623" spans="4:4" x14ac:dyDescent="0.3">
      <c r="D623" s="83"/>
    </row>
    <row r="624" spans="4:4" x14ac:dyDescent="0.3">
      <c r="D624" s="83"/>
    </row>
    <row r="625" spans="4:4" x14ac:dyDescent="0.3">
      <c r="D625" s="83"/>
    </row>
    <row r="626" spans="4:4" x14ac:dyDescent="0.3">
      <c r="D626" s="83"/>
    </row>
    <row r="627" spans="4:4" x14ac:dyDescent="0.3">
      <c r="D627" s="83"/>
    </row>
    <row r="628" spans="4:4" x14ac:dyDescent="0.3">
      <c r="D628" s="83"/>
    </row>
    <row r="629" spans="4:4" x14ac:dyDescent="0.3">
      <c r="D629" s="83"/>
    </row>
    <row r="630" spans="4:4" x14ac:dyDescent="0.3">
      <c r="D630" s="83"/>
    </row>
    <row r="631" spans="4:4" x14ac:dyDescent="0.3">
      <c r="D631" s="83"/>
    </row>
    <row r="632" spans="4:4" x14ac:dyDescent="0.3">
      <c r="D632" s="83"/>
    </row>
    <row r="633" spans="4:4" x14ac:dyDescent="0.3">
      <c r="D633" s="83"/>
    </row>
    <row r="634" spans="4:4" x14ac:dyDescent="0.3">
      <c r="D634" s="83"/>
    </row>
    <row r="635" spans="4:4" x14ac:dyDescent="0.3">
      <c r="D635" s="83"/>
    </row>
    <row r="636" spans="4:4" x14ac:dyDescent="0.3">
      <c r="D636" s="83"/>
    </row>
    <row r="637" spans="4:4" x14ac:dyDescent="0.3">
      <c r="D637" s="83"/>
    </row>
    <row r="638" spans="4:4" x14ac:dyDescent="0.3">
      <c r="D638" s="83"/>
    </row>
    <row r="639" spans="4:4" x14ac:dyDescent="0.3">
      <c r="D639" s="83"/>
    </row>
    <row r="640" spans="4:4" x14ac:dyDescent="0.3">
      <c r="D640" s="83"/>
    </row>
    <row r="641" spans="4:4" x14ac:dyDescent="0.3">
      <c r="D641" s="83"/>
    </row>
    <row r="642" spans="4:4" x14ac:dyDescent="0.3">
      <c r="D642" s="83"/>
    </row>
    <row r="643" spans="4:4" x14ac:dyDescent="0.3">
      <c r="D643" s="83"/>
    </row>
    <row r="644" spans="4:4" x14ac:dyDescent="0.3">
      <c r="D644" s="83"/>
    </row>
    <row r="645" spans="4:4" x14ac:dyDescent="0.3">
      <c r="D645" s="83"/>
    </row>
    <row r="646" spans="4:4" x14ac:dyDescent="0.3">
      <c r="D646" s="83"/>
    </row>
    <row r="647" spans="4:4" x14ac:dyDescent="0.3">
      <c r="D647" s="83"/>
    </row>
    <row r="648" spans="4:4" x14ac:dyDescent="0.3">
      <c r="D648" s="83"/>
    </row>
    <row r="649" spans="4:4" x14ac:dyDescent="0.3">
      <c r="D649" s="83"/>
    </row>
    <row r="650" spans="4:4" x14ac:dyDescent="0.3">
      <c r="D650" s="83"/>
    </row>
    <row r="651" spans="4:4" x14ac:dyDescent="0.3">
      <c r="D651" s="83"/>
    </row>
    <row r="652" spans="4:4" x14ac:dyDescent="0.3">
      <c r="D652" s="83"/>
    </row>
    <row r="653" spans="4:4" x14ac:dyDescent="0.3">
      <c r="D653" s="83"/>
    </row>
    <row r="654" spans="4:4" x14ac:dyDescent="0.3">
      <c r="D654" s="83"/>
    </row>
    <row r="655" spans="4:4" x14ac:dyDescent="0.3">
      <c r="D655" s="83"/>
    </row>
    <row r="656" spans="4:4" x14ac:dyDescent="0.3">
      <c r="D656" s="83"/>
    </row>
    <row r="657" spans="4:4" x14ac:dyDescent="0.3">
      <c r="D657" s="83"/>
    </row>
    <row r="658" spans="4:4" x14ac:dyDescent="0.3">
      <c r="D658" s="83"/>
    </row>
    <row r="659" spans="4:4" x14ac:dyDescent="0.3">
      <c r="D659" s="83"/>
    </row>
    <row r="660" spans="4:4" x14ac:dyDescent="0.3">
      <c r="D660" s="83"/>
    </row>
    <row r="661" spans="4:4" x14ac:dyDescent="0.3">
      <c r="D661" s="83"/>
    </row>
    <row r="662" spans="4:4" x14ac:dyDescent="0.3">
      <c r="D662" s="83"/>
    </row>
    <row r="663" spans="4:4" x14ac:dyDescent="0.3">
      <c r="D663" s="83"/>
    </row>
    <row r="664" spans="4:4" x14ac:dyDescent="0.3">
      <c r="D664" s="83"/>
    </row>
    <row r="665" spans="4:4" x14ac:dyDescent="0.3">
      <c r="D665" s="83"/>
    </row>
    <row r="666" spans="4:4" x14ac:dyDescent="0.3">
      <c r="D666" s="83"/>
    </row>
    <row r="667" spans="4:4" x14ac:dyDescent="0.3">
      <c r="D667" s="83"/>
    </row>
    <row r="668" spans="4:4" x14ac:dyDescent="0.3">
      <c r="D668" s="83"/>
    </row>
    <row r="669" spans="4:4" x14ac:dyDescent="0.3">
      <c r="D669" s="83"/>
    </row>
    <row r="670" spans="4:4" x14ac:dyDescent="0.3">
      <c r="D670" s="83"/>
    </row>
    <row r="671" spans="4:4" x14ac:dyDescent="0.3">
      <c r="D671" s="83"/>
    </row>
    <row r="672" spans="4:4" x14ac:dyDescent="0.3">
      <c r="D672" s="83"/>
    </row>
    <row r="673" spans="4:4" x14ac:dyDescent="0.3">
      <c r="D673" s="83"/>
    </row>
    <row r="674" spans="4:4" x14ac:dyDescent="0.3">
      <c r="D674" s="83"/>
    </row>
    <row r="675" spans="4:4" x14ac:dyDescent="0.3">
      <c r="D675" s="83"/>
    </row>
    <row r="676" spans="4:4" x14ac:dyDescent="0.3">
      <c r="D676" s="83"/>
    </row>
    <row r="677" spans="4:4" x14ac:dyDescent="0.3">
      <c r="D677" s="83"/>
    </row>
    <row r="678" spans="4:4" x14ac:dyDescent="0.3">
      <c r="D678" s="83"/>
    </row>
    <row r="679" spans="4:4" x14ac:dyDescent="0.3">
      <c r="D679" s="83"/>
    </row>
    <row r="680" spans="4:4" x14ac:dyDescent="0.3">
      <c r="D680" s="83"/>
    </row>
    <row r="681" spans="4:4" x14ac:dyDescent="0.3">
      <c r="D681" s="83"/>
    </row>
    <row r="682" spans="4:4" x14ac:dyDescent="0.3">
      <c r="D682" s="83"/>
    </row>
    <row r="683" spans="4:4" x14ac:dyDescent="0.3">
      <c r="D683" s="83"/>
    </row>
    <row r="684" spans="4:4" x14ac:dyDescent="0.3">
      <c r="D684" s="83"/>
    </row>
    <row r="685" spans="4:4" x14ac:dyDescent="0.3">
      <c r="D685" s="83"/>
    </row>
    <row r="686" spans="4:4" x14ac:dyDescent="0.3">
      <c r="D686" s="83"/>
    </row>
    <row r="687" spans="4:4" x14ac:dyDescent="0.3">
      <c r="D687" s="83"/>
    </row>
    <row r="688" spans="4:4" x14ac:dyDescent="0.3">
      <c r="D688" s="83"/>
    </row>
    <row r="689" spans="4:4" x14ac:dyDescent="0.3">
      <c r="D689" s="83"/>
    </row>
    <row r="690" spans="4:4" x14ac:dyDescent="0.3">
      <c r="D690" s="83"/>
    </row>
    <row r="691" spans="4:4" x14ac:dyDescent="0.3">
      <c r="D691" s="83"/>
    </row>
    <row r="692" spans="4:4" x14ac:dyDescent="0.3">
      <c r="D692" s="83"/>
    </row>
    <row r="693" spans="4:4" x14ac:dyDescent="0.3">
      <c r="D693" s="83"/>
    </row>
    <row r="694" spans="4:4" x14ac:dyDescent="0.3">
      <c r="D694" s="83"/>
    </row>
    <row r="695" spans="4:4" x14ac:dyDescent="0.3">
      <c r="D695" s="83"/>
    </row>
    <row r="696" spans="4:4" x14ac:dyDescent="0.3">
      <c r="D696" s="83"/>
    </row>
    <row r="697" spans="4:4" x14ac:dyDescent="0.3">
      <c r="D697" s="83"/>
    </row>
    <row r="698" spans="4:4" x14ac:dyDescent="0.3">
      <c r="D698" s="83"/>
    </row>
    <row r="699" spans="4:4" x14ac:dyDescent="0.3">
      <c r="D699" s="83"/>
    </row>
    <row r="700" spans="4:4" x14ac:dyDescent="0.3">
      <c r="D700" s="83"/>
    </row>
    <row r="701" spans="4:4" x14ac:dyDescent="0.3">
      <c r="D701" s="83"/>
    </row>
    <row r="702" spans="4:4" x14ac:dyDescent="0.3">
      <c r="D702" s="83"/>
    </row>
    <row r="703" spans="4:4" x14ac:dyDescent="0.3">
      <c r="D703" s="83"/>
    </row>
    <row r="704" spans="4:4" x14ac:dyDescent="0.3">
      <c r="D704" s="83"/>
    </row>
    <row r="705" spans="4:4" x14ac:dyDescent="0.3">
      <c r="D705" s="83"/>
    </row>
    <row r="706" spans="4:4" x14ac:dyDescent="0.3">
      <c r="D706" s="83"/>
    </row>
    <row r="707" spans="4:4" x14ac:dyDescent="0.3">
      <c r="D707" s="83"/>
    </row>
    <row r="708" spans="4:4" x14ac:dyDescent="0.3">
      <c r="D708" s="83"/>
    </row>
    <row r="709" spans="4:4" x14ac:dyDescent="0.3">
      <c r="D709" s="83"/>
    </row>
    <row r="710" spans="4:4" x14ac:dyDescent="0.3">
      <c r="D710" s="83"/>
    </row>
    <row r="711" spans="4:4" x14ac:dyDescent="0.3">
      <c r="D711" s="83"/>
    </row>
    <row r="712" spans="4:4" x14ac:dyDescent="0.3">
      <c r="D712" s="83"/>
    </row>
    <row r="713" spans="4:4" x14ac:dyDescent="0.3">
      <c r="D713" s="83"/>
    </row>
    <row r="714" spans="4:4" x14ac:dyDescent="0.3">
      <c r="D714" s="83"/>
    </row>
    <row r="715" spans="4:4" x14ac:dyDescent="0.3">
      <c r="D715" s="83"/>
    </row>
    <row r="716" spans="4:4" x14ac:dyDescent="0.3">
      <c r="D716" s="83"/>
    </row>
    <row r="717" spans="4:4" x14ac:dyDescent="0.3">
      <c r="D717" s="83"/>
    </row>
    <row r="718" spans="4:4" x14ac:dyDescent="0.3">
      <c r="D718" s="83"/>
    </row>
    <row r="719" spans="4:4" x14ac:dyDescent="0.3">
      <c r="D719" s="83"/>
    </row>
    <row r="720" spans="4:4" x14ac:dyDescent="0.3">
      <c r="D720" s="83"/>
    </row>
    <row r="721" spans="4:4" x14ac:dyDescent="0.3">
      <c r="D721" s="83"/>
    </row>
    <row r="722" spans="4:4" x14ac:dyDescent="0.3">
      <c r="D722" s="83"/>
    </row>
    <row r="723" spans="4:4" x14ac:dyDescent="0.3">
      <c r="D723" s="83"/>
    </row>
    <row r="724" spans="4:4" x14ac:dyDescent="0.3">
      <c r="D724" s="83"/>
    </row>
    <row r="725" spans="4:4" x14ac:dyDescent="0.3">
      <c r="D725" s="83"/>
    </row>
    <row r="726" spans="4:4" x14ac:dyDescent="0.3">
      <c r="D726" s="83"/>
    </row>
    <row r="727" spans="4:4" x14ac:dyDescent="0.3">
      <c r="D727" s="83"/>
    </row>
    <row r="728" spans="4:4" x14ac:dyDescent="0.3">
      <c r="D728" s="83"/>
    </row>
    <row r="729" spans="4:4" x14ac:dyDescent="0.3">
      <c r="D729" s="83"/>
    </row>
    <row r="730" spans="4:4" x14ac:dyDescent="0.3">
      <c r="D730" s="83"/>
    </row>
    <row r="731" spans="4:4" x14ac:dyDescent="0.3">
      <c r="D731" s="83"/>
    </row>
    <row r="732" spans="4:4" x14ac:dyDescent="0.3">
      <c r="D732" s="83"/>
    </row>
    <row r="733" spans="4:4" x14ac:dyDescent="0.3">
      <c r="D733" s="83"/>
    </row>
    <row r="734" spans="4:4" x14ac:dyDescent="0.3">
      <c r="D734" s="83"/>
    </row>
    <row r="735" spans="4:4" x14ac:dyDescent="0.3">
      <c r="D735" s="83"/>
    </row>
    <row r="736" spans="4:4" x14ac:dyDescent="0.3">
      <c r="D736" s="83"/>
    </row>
    <row r="737" spans="4:4" x14ac:dyDescent="0.3">
      <c r="D737" s="83"/>
    </row>
    <row r="738" spans="4:4" x14ac:dyDescent="0.3">
      <c r="D738" s="83"/>
    </row>
    <row r="739" spans="4:4" x14ac:dyDescent="0.3">
      <c r="D739" s="83"/>
    </row>
    <row r="740" spans="4:4" x14ac:dyDescent="0.3">
      <c r="D740" s="83"/>
    </row>
    <row r="741" spans="4:4" x14ac:dyDescent="0.3">
      <c r="D741" s="83"/>
    </row>
    <row r="742" spans="4:4" x14ac:dyDescent="0.3">
      <c r="D742" s="83"/>
    </row>
    <row r="743" spans="4:4" x14ac:dyDescent="0.3">
      <c r="D743" s="83"/>
    </row>
    <row r="744" spans="4:4" x14ac:dyDescent="0.3">
      <c r="D744" s="83"/>
    </row>
    <row r="745" spans="4:4" x14ac:dyDescent="0.3">
      <c r="D745" s="83"/>
    </row>
    <row r="746" spans="4:4" x14ac:dyDescent="0.3">
      <c r="D746" s="83"/>
    </row>
    <row r="747" spans="4:4" x14ac:dyDescent="0.3">
      <c r="D747" s="83"/>
    </row>
    <row r="748" spans="4:4" x14ac:dyDescent="0.3">
      <c r="D748" s="83"/>
    </row>
    <row r="749" spans="4:4" x14ac:dyDescent="0.3">
      <c r="D749" s="83"/>
    </row>
    <row r="750" spans="4:4" x14ac:dyDescent="0.3">
      <c r="D750" s="83"/>
    </row>
    <row r="751" spans="4:4" x14ac:dyDescent="0.3">
      <c r="D751" s="83"/>
    </row>
    <row r="752" spans="4:4" x14ac:dyDescent="0.3">
      <c r="D752" s="83"/>
    </row>
    <row r="753" spans="4:4" x14ac:dyDescent="0.3">
      <c r="D753" s="83"/>
    </row>
    <row r="754" spans="4:4" x14ac:dyDescent="0.3">
      <c r="D754" s="83"/>
    </row>
    <row r="755" spans="4:4" x14ac:dyDescent="0.3">
      <c r="D755" s="83"/>
    </row>
    <row r="756" spans="4:4" x14ac:dyDescent="0.3">
      <c r="D756" s="83"/>
    </row>
    <row r="757" spans="4:4" x14ac:dyDescent="0.3">
      <c r="D757" s="83"/>
    </row>
    <row r="758" spans="4:4" x14ac:dyDescent="0.3">
      <c r="D758" s="83"/>
    </row>
    <row r="759" spans="4:4" x14ac:dyDescent="0.3">
      <c r="D759" s="83"/>
    </row>
    <row r="760" spans="4:4" x14ac:dyDescent="0.3">
      <c r="D760" s="83"/>
    </row>
    <row r="761" spans="4:4" x14ac:dyDescent="0.3">
      <c r="D761" s="83"/>
    </row>
    <row r="762" spans="4:4" x14ac:dyDescent="0.3">
      <c r="D762" s="83"/>
    </row>
    <row r="763" spans="4:4" x14ac:dyDescent="0.3">
      <c r="D763" s="83"/>
    </row>
    <row r="764" spans="4:4" x14ac:dyDescent="0.3">
      <c r="D764" s="83"/>
    </row>
    <row r="765" spans="4:4" x14ac:dyDescent="0.3">
      <c r="D765" s="83"/>
    </row>
    <row r="766" spans="4:4" x14ac:dyDescent="0.3">
      <c r="D766" s="83"/>
    </row>
    <row r="767" spans="4:4" x14ac:dyDescent="0.3">
      <c r="D767" s="83"/>
    </row>
    <row r="768" spans="4:4" x14ac:dyDescent="0.3">
      <c r="D768" s="83"/>
    </row>
    <row r="769" spans="4:4" x14ac:dyDescent="0.3">
      <c r="D769" s="83"/>
    </row>
    <row r="770" spans="4:4" x14ac:dyDescent="0.3">
      <c r="D770" s="83"/>
    </row>
    <row r="771" spans="4:4" x14ac:dyDescent="0.3">
      <c r="D771" s="83"/>
    </row>
    <row r="772" spans="4:4" x14ac:dyDescent="0.3">
      <c r="D772" s="83"/>
    </row>
    <row r="773" spans="4:4" x14ac:dyDescent="0.3">
      <c r="D773" s="83"/>
    </row>
    <row r="774" spans="4:4" x14ac:dyDescent="0.3">
      <c r="D774" s="83"/>
    </row>
    <row r="775" spans="4:4" x14ac:dyDescent="0.3">
      <c r="D775" s="83"/>
    </row>
    <row r="776" spans="4:4" x14ac:dyDescent="0.3">
      <c r="D776" s="83"/>
    </row>
    <row r="777" spans="4:4" x14ac:dyDescent="0.3">
      <c r="D777" s="83"/>
    </row>
    <row r="778" spans="4:4" x14ac:dyDescent="0.3">
      <c r="D778" s="83"/>
    </row>
    <row r="779" spans="4:4" x14ac:dyDescent="0.3">
      <c r="D779" s="83"/>
    </row>
    <row r="780" spans="4:4" x14ac:dyDescent="0.3">
      <c r="D780" s="83"/>
    </row>
    <row r="781" spans="4:4" x14ac:dyDescent="0.3">
      <c r="D781" s="83"/>
    </row>
    <row r="782" spans="4:4" x14ac:dyDescent="0.3">
      <c r="D782" s="83"/>
    </row>
    <row r="783" spans="4:4" x14ac:dyDescent="0.3">
      <c r="D783" s="83"/>
    </row>
    <row r="784" spans="4:4" x14ac:dyDescent="0.3">
      <c r="D784" s="83"/>
    </row>
    <row r="785" spans="4:4" x14ac:dyDescent="0.3">
      <c r="D785" s="83"/>
    </row>
    <row r="786" spans="4:4" x14ac:dyDescent="0.3">
      <c r="D786" s="83"/>
    </row>
    <row r="787" spans="4:4" x14ac:dyDescent="0.3">
      <c r="D787" s="83"/>
    </row>
    <row r="788" spans="4:4" x14ac:dyDescent="0.3">
      <c r="D788" s="83"/>
    </row>
    <row r="789" spans="4:4" x14ac:dyDescent="0.3">
      <c r="D789" s="83"/>
    </row>
    <row r="790" spans="4:4" x14ac:dyDescent="0.3">
      <c r="D790" s="83"/>
    </row>
    <row r="791" spans="4:4" x14ac:dyDescent="0.3">
      <c r="D791" s="83"/>
    </row>
    <row r="792" spans="4:4" x14ac:dyDescent="0.3">
      <c r="D792" s="83"/>
    </row>
    <row r="793" spans="4:4" x14ac:dyDescent="0.3">
      <c r="D793" s="83"/>
    </row>
    <row r="794" spans="4:4" x14ac:dyDescent="0.3">
      <c r="D794" s="83"/>
    </row>
    <row r="795" spans="4:4" x14ac:dyDescent="0.3">
      <c r="D795" s="83"/>
    </row>
    <row r="796" spans="4:4" x14ac:dyDescent="0.3">
      <c r="D796" s="83"/>
    </row>
    <row r="797" spans="4:4" x14ac:dyDescent="0.3">
      <c r="D797" s="83"/>
    </row>
    <row r="798" spans="4:4" x14ac:dyDescent="0.3">
      <c r="D798" s="83"/>
    </row>
    <row r="799" spans="4:4" x14ac:dyDescent="0.3">
      <c r="D799" s="83"/>
    </row>
    <row r="800" spans="4:4" x14ac:dyDescent="0.3">
      <c r="D800" s="83"/>
    </row>
    <row r="801" spans="4:4" x14ac:dyDescent="0.3">
      <c r="D801" s="83"/>
    </row>
    <row r="802" spans="4:4" x14ac:dyDescent="0.3">
      <c r="D802" s="83"/>
    </row>
    <row r="803" spans="4:4" x14ac:dyDescent="0.3">
      <c r="D803" s="83"/>
    </row>
    <row r="804" spans="4:4" x14ac:dyDescent="0.3">
      <c r="D804" s="83"/>
    </row>
    <row r="805" spans="4:4" x14ac:dyDescent="0.3">
      <c r="D805" s="83"/>
    </row>
    <row r="806" spans="4:4" x14ac:dyDescent="0.3">
      <c r="D806" s="83"/>
    </row>
    <row r="807" spans="4:4" x14ac:dyDescent="0.3">
      <c r="D807" s="83"/>
    </row>
    <row r="808" spans="4:4" x14ac:dyDescent="0.3">
      <c r="D808" s="83"/>
    </row>
    <row r="809" spans="4:4" x14ac:dyDescent="0.3">
      <c r="D809" s="83"/>
    </row>
    <row r="810" spans="4:4" x14ac:dyDescent="0.3">
      <c r="D810" s="83"/>
    </row>
    <row r="811" spans="4:4" x14ac:dyDescent="0.3">
      <c r="D811" s="83"/>
    </row>
    <row r="812" spans="4:4" x14ac:dyDescent="0.3">
      <c r="D812" s="83"/>
    </row>
    <row r="813" spans="4:4" x14ac:dyDescent="0.3">
      <c r="D813" s="83"/>
    </row>
    <row r="814" spans="4:4" x14ac:dyDescent="0.3">
      <c r="D814" s="83"/>
    </row>
    <row r="815" spans="4:4" x14ac:dyDescent="0.3">
      <c r="D815" s="83"/>
    </row>
    <row r="816" spans="4:4" x14ac:dyDescent="0.3">
      <c r="D816" s="83"/>
    </row>
    <row r="817" spans="4:4" x14ac:dyDescent="0.3">
      <c r="D817" s="83"/>
    </row>
    <row r="818" spans="4:4" x14ac:dyDescent="0.3">
      <c r="D818" s="83"/>
    </row>
    <row r="819" spans="4:4" x14ac:dyDescent="0.3">
      <c r="D819" s="83"/>
    </row>
    <row r="820" spans="4:4" x14ac:dyDescent="0.3">
      <c r="D820" s="83"/>
    </row>
    <row r="821" spans="4:4" x14ac:dyDescent="0.3">
      <c r="D821" s="83"/>
    </row>
    <row r="822" spans="4:4" x14ac:dyDescent="0.3">
      <c r="D822" s="83"/>
    </row>
    <row r="823" spans="4:4" x14ac:dyDescent="0.3">
      <c r="D823" s="83"/>
    </row>
    <row r="824" spans="4:4" x14ac:dyDescent="0.3">
      <c r="D824" s="83"/>
    </row>
    <row r="825" spans="4:4" x14ac:dyDescent="0.3">
      <c r="D825" s="83"/>
    </row>
    <row r="826" spans="4:4" x14ac:dyDescent="0.3">
      <c r="D826" s="83"/>
    </row>
    <row r="827" spans="4:4" x14ac:dyDescent="0.3">
      <c r="D827" s="83"/>
    </row>
    <row r="828" spans="4:4" x14ac:dyDescent="0.3">
      <c r="D828" s="83"/>
    </row>
    <row r="829" spans="4:4" x14ac:dyDescent="0.3">
      <c r="D829" s="83"/>
    </row>
    <row r="830" spans="4:4" x14ac:dyDescent="0.3">
      <c r="D830" s="83"/>
    </row>
    <row r="831" spans="4:4" x14ac:dyDescent="0.3">
      <c r="D831" s="83"/>
    </row>
    <row r="832" spans="4:4" x14ac:dyDescent="0.3">
      <c r="D832" s="83"/>
    </row>
    <row r="833" spans="4:4" x14ac:dyDescent="0.3">
      <c r="D833" s="83"/>
    </row>
    <row r="834" spans="4:4" x14ac:dyDescent="0.3">
      <c r="D834" s="83"/>
    </row>
    <row r="835" spans="4:4" x14ac:dyDescent="0.3">
      <c r="D835" s="83"/>
    </row>
    <row r="836" spans="4:4" x14ac:dyDescent="0.3">
      <c r="D836" s="83"/>
    </row>
    <row r="837" spans="4:4" x14ac:dyDescent="0.3">
      <c r="D837" s="83"/>
    </row>
    <row r="838" spans="4:4" x14ac:dyDescent="0.3">
      <c r="D838" s="83"/>
    </row>
    <row r="839" spans="4:4" x14ac:dyDescent="0.3">
      <c r="D839" s="83"/>
    </row>
    <row r="840" spans="4:4" x14ac:dyDescent="0.3">
      <c r="D840" s="83"/>
    </row>
    <row r="841" spans="4:4" x14ac:dyDescent="0.3">
      <c r="D841" s="83"/>
    </row>
    <row r="842" spans="4:4" x14ac:dyDescent="0.3">
      <c r="D842" s="83"/>
    </row>
    <row r="843" spans="4:4" x14ac:dyDescent="0.3">
      <c r="D843" s="83"/>
    </row>
    <row r="844" spans="4:4" x14ac:dyDescent="0.3">
      <c r="D844" s="83"/>
    </row>
    <row r="845" spans="4:4" x14ac:dyDescent="0.3">
      <c r="D845" s="83"/>
    </row>
    <row r="846" spans="4:4" x14ac:dyDescent="0.3">
      <c r="D846" s="83"/>
    </row>
    <row r="847" spans="4:4" x14ac:dyDescent="0.3">
      <c r="D847" s="83"/>
    </row>
    <row r="848" spans="4:4" x14ac:dyDescent="0.3">
      <c r="D848" s="83"/>
    </row>
    <row r="849" spans="4:4" x14ac:dyDescent="0.3">
      <c r="D849" s="83"/>
    </row>
    <row r="850" spans="4:4" x14ac:dyDescent="0.3">
      <c r="D850" s="83"/>
    </row>
    <row r="851" spans="4:4" x14ac:dyDescent="0.3">
      <c r="D851" s="83"/>
    </row>
    <row r="852" spans="4:4" x14ac:dyDescent="0.3">
      <c r="D852" s="83"/>
    </row>
    <row r="853" spans="4:4" x14ac:dyDescent="0.3">
      <c r="D853" s="83"/>
    </row>
    <row r="854" spans="4:4" x14ac:dyDescent="0.3">
      <c r="D854" s="83"/>
    </row>
    <row r="855" spans="4:4" x14ac:dyDescent="0.3">
      <c r="D855" s="83"/>
    </row>
    <row r="856" spans="4:4" x14ac:dyDescent="0.3">
      <c r="D856" s="83"/>
    </row>
    <row r="857" spans="4:4" x14ac:dyDescent="0.3">
      <c r="D857" s="83"/>
    </row>
    <row r="858" spans="4:4" x14ac:dyDescent="0.3">
      <c r="D858" s="83"/>
    </row>
    <row r="859" spans="4:4" x14ac:dyDescent="0.3">
      <c r="D859" s="83"/>
    </row>
    <row r="860" spans="4:4" x14ac:dyDescent="0.3">
      <c r="D860" s="83"/>
    </row>
    <row r="861" spans="4:4" x14ac:dyDescent="0.3">
      <c r="D861" s="83"/>
    </row>
    <row r="862" spans="4:4" x14ac:dyDescent="0.3">
      <c r="D862" s="83"/>
    </row>
    <row r="863" spans="4:4" x14ac:dyDescent="0.3">
      <c r="D863" s="83"/>
    </row>
    <row r="864" spans="4:4" x14ac:dyDescent="0.3">
      <c r="D864" s="83"/>
    </row>
    <row r="865" spans="4:4" x14ac:dyDescent="0.3">
      <c r="D865" s="83"/>
    </row>
    <row r="866" spans="4:4" x14ac:dyDescent="0.3">
      <c r="D866" s="83"/>
    </row>
    <row r="867" spans="4:4" x14ac:dyDescent="0.3">
      <c r="D867" s="83"/>
    </row>
    <row r="868" spans="4:4" x14ac:dyDescent="0.3">
      <c r="D868" s="83"/>
    </row>
    <row r="869" spans="4:4" x14ac:dyDescent="0.3">
      <c r="D869" s="83"/>
    </row>
    <row r="870" spans="4:4" x14ac:dyDescent="0.3">
      <c r="D870" s="83"/>
    </row>
    <row r="871" spans="4:4" x14ac:dyDescent="0.3">
      <c r="D871" s="83"/>
    </row>
    <row r="872" spans="4:4" x14ac:dyDescent="0.3">
      <c r="D872" s="83"/>
    </row>
    <row r="873" spans="4:4" x14ac:dyDescent="0.3">
      <c r="D873" s="83"/>
    </row>
    <row r="874" spans="4:4" x14ac:dyDescent="0.3">
      <c r="D874" s="83"/>
    </row>
    <row r="875" spans="4:4" x14ac:dyDescent="0.3">
      <c r="D875" s="83"/>
    </row>
    <row r="876" spans="4:4" x14ac:dyDescent="0.3">
      <c r="D876" s="83"/>
    </row>
    <row r="877" spans="4:4" x14ac:dyDescent="0.3">
      <c r="D877" s="83"/>
    </row>
    <row r="878" spans="4:4" x14ac:dyDescent="0.3">
      <c r="D878" s="83"/>
    </row>
    <row r="879" spans="4:4" x14ac:dyDescent="0.3">
      <c r="D879" s="83"/>
    </row>
    <row r="880" spans="4:4" x14ac:dyDescent="0.3">
      <c r="D880" s="83"/>
    </row>
    <row r="881" spans="4:4" x14ac:dyDescent="0.3">
      <c r="D881" s="83"/>
    </row>
    <row r="882" spans="4:4" x14ac:dyDescent="0.3">
      <c r="D882" s="83"/>
    </row>
    <row r="883" spans="4:4" x14ac:dyDescent="0.3">
      <c r="D883" s="83"/>
    </row>
    <row r="884" spans="4:4" x14ac:dyDescent="0.3">
      <c r="D884" s="83"/>
    </row>
    <row r="885" spans="4:4" x14ac:dyDescent="0.3">
      <c r="D885" s="83"/>
    </row>
    <row r="886" spans="4:4" x14ac:dyDescent="0.3">
      <c r="D886" s="83"/>
    </row>
    <row r="887" spans="4:4" x14ac:dyDescent="0.3">
      <c r="D887" s="83"/>
    </row>
    <row r="888" spans="4:4" x14ac:dyDescent="0.3">
      <c r="D888" s="83"/>
    </row>
    <row r="889" spans="4:4" x14ac:dyDescent="0.3">
      <c r="D889" s="83"/>
    </row>
    <row r="890" spans="4:4" x14ac:dyDescent="0.3">
      <c r="D890" s="83"/>
    </row>
    <row r="891" spans="4:4" x14ac:dyDescent="0.3">
      <c r="D891" s="83"/>
    </row>
    <row r="892" spans="4:4" x14ac:dyDescent="0.3">
      <c r="D892" s="83"/>
    </row>
    <row r="893" spans="4:4" x14ac:dyDescent="0.3">
      <c r="D893" s="83"/>
    </row>
    <row r="894" spans="4:4" x14ac:dyDescent="0.3">
      <c r="D894" s="83"/>
    </row>
    <row r="895" spans="4:4" x14ac:dyDescent="0.3">
      <c r="D895" s="83"/>
    </row>
    <row r="896" spans="4:4" x14ac:dyDescent="0.3">
      <c r="D896" s="83"/>
    </row>
    <row r="897" spans="4:4" x14ac:dyDescent="0.3">
      <c r="D897" s="83"/>
    </row>
    <row r="898" spans="4:4" x14ac:dyDescent="0.3">
      <c r="D898" s="83"/>
    </row>
    <row r="899" spans="4:4" x14ac:dyDescent="0.3">
      <c r="D899" s="83"/>
    </row>
    <row r="900" spans="4:4" x14ac:dyDescent="0.3">
      <c r="D900" s="83"/>
    </row>
    <row r="901" spans="4:4" x14ac:dyDescent="0.3">
      <c r="D901" s="83"/>
    </row>
    <row r="902" spans="4:4" x14ac:dyDescent="0.3">
      <c r="D902" s="83"/>
    </row>
    <row r="903" spans="4:4" x14ac:dyDescent="0.3">
      <c r="D903" s="83"/>
    </row>
    <row r="904" spans="4:4" x14ac:dyDescent="0.3">
      <c r="D904" s="83"/>
    </row>
    <row r="905" spans="4:4" x14ac:dyDescent="0.3">
      <c r="D905" s="83"/>
    </row>
    <row r="906" spans="4:4" x14ac:dyDescent="0.3">
      <c r="D906" s="83"/>
    </row>
    <row r="907" spans="4:4" x14ac:dyDescent="0.3">
      <c r="D907" s="83"/>
    </row>
    <row r="908" spans="4:4" x14ac:dyDescent="0.3">
      <c r="D908" s="83"/>
    </row>
    <row r="909" spans="4:4" x14ac:dyDescent="0.3">
      <c r="D909" s="83"/>
    </row>
    <row r="910" spans="4:4" x14ac:dyDescent="0.3">
      <c r="D910" s="83"/>
    </row>
    <row r="911" spans="4:4" x14ac:dyDescent="0.3">
      <c r="D911" s="83"/>
    </row>
    <row r="912" spans="4:4" x14ac:dyDescent="0.3">
      <c r="D912" s="83"/>
    </row>
    <row r="913" spans="4:4" x14ac:dyDescent="0.3">
      <c r="D913" s="83"/>
    </row>
    <row r="914" spans="4:4" x14ac:dyDescent="0.3">
      <c r="D914" s="83"/>
    </row>
    <row r="915" spans="4:4" x14ac:dyDescent="0.3">
      <c r="D915" s="83"/>
    </row>
    <row r="916" spans="4:4" x14ac:dyDescent="0.3">
      <c r="D916" s="83"/>
    </row>
    <row r="917" spans="4:4" x14ac:dyDescent="0.3">
      <c r="D917" s="83"/>
    </row>
    <row r="918" spans="4:4" x14ac:dyDescent="0.3">
      <c r="D918" s="83"/>
    </row>
    <row r="919" spans="4:4" x14ac:dyDescent="0.3">
      <c r="D919" s="83"/>
    </row>
    <row r="920" spans="4:4" x14ac:dyDescent="0.3">
      <c r="D920" s="83"/>
    </row>
    <row r="921" spans="4:4" x14ac:dyDescent="0.3">
      <c r="D921" s="83"/>
    </row>
    <row r="922" spans="4:4" x14ac:dyDescent="0.3">
      <c r="D922" s="83"/>
    </row>
    <row r="923" spans="4:4" x14ac:dyDescent="0.3">
      <c r="D923" s="83"/>
    </row>
    <row r="924" spans="4:4" x14ac:dyDescent="0.3">
      <c r="D924" s="83"/>
    </row>
    <row r="925" spans="4:4" x14ac:dyDescent="0.3">
      <c r="D925" s="83"/>
    </row>
    <row r="926" spans="4:4" x14ac:dyDescent="0.3">
      <c r="D926" s="83"/>
    </row>
    <row r="927" spans="4:4" x14ac:dyDescent="0.3">
      <c r="D927" s="83"/>
    </row>
    <row r="928" spans="4:4" x14ac:dyDescent="0.3">
      <c r="D928" s="83"/>
    </row>
    <row r="929" spans="4:4" x14ac:dyDescent="0.3">
      <c r="D929" s="83"/>
    </row>
    <row r="930" spans="4:4" x14ac:dyDescent="0.3">
      <c r="D930" s="83"/>
    </row>
    <row r="931" spans="4:4" x14ac:dyDescent="0.3">
      <c r="D931" s="83"/>
    </row>
    <row r="932" spans="4:4" x14ac:dyDescent="0.3">
      <c r="D932" s="83"/>
    </row>
    <row r="933" spans="4:4" x14ac:dyDescent="0.3">
      <c r="D933" s="83"/>
    </row>
    <row r="934" spans="4:4" x14ac:dyDescent="0.3">
      <c r="D934" s="83"/>
    </row>
    <row r="935" spans="4:4" x14ac:dyDescent="0.3">
      <c r="D935" s="83"/>
    </row>
    <row r="936" spans="4:4" x14ac:dyDescent="0.3">
      <c r="D936" s="83"/>
    </row>
    <row r="937" spans="4:4" x14ac:dyDescent="0.3">
      <c r="D937" s="83"/>
    </row>
    <row r="938" spans="4:4" x14ac:dyDescent="0.3">
      <c r="D938" s="83"/>
    </row>
    <row r="939" spans="4:4" x14ac:dyDescent="0.3">
      <c r="D939" s="83"/>
    </row>
    <row r="940" spans="4:4" x14ac:dyDescent="0.3">
      <c r="D940" s="83"/>
    </row>
    <row r="941" spans="4:4" x14ac:dyDescent="0.3">
      <c r="D941" s="83"/>
    </row>
    <row r="942" spans="4:4" x14ac:dyDescent="0.3">
      <c r="D942" s="83"/>
    </row>
    <row r="943" spans="4:4" x14ac:dyDescent="0.3">
      <c r="D943" s="83"/>
    </row>
    <row r="944" spans="4:4" x14ac:dyDescent="0.3">
      <c r="D944" s="83"/>
    </row>
    <row r="945" spans="4:4" x14ac:dyDescent="0.3">
      <c r="D945" s="83"/>
    </row>
    <row r="946" spans="4:4" x14ac:dyDescent="0.3">
      <c r="D946" s="83"/>
    </row>
    <row r="947" spans="4:4" x14ac:dyDescent="0.3">
      <c r="D947" s="83"/>
    </row>
    <row r="948" spans="4:4" x14ac:dyDescent="0.3">
      <c r="D948" s="83"/>
    </row>
    <row r="949" spans="4:4" x14ac:dyDescent="0.3">
      <c r="D949" s="83"/>
    </row>
    <row r="950" spans="4:4" x14ac:dyDescent="0.3">
      <c r="D950" s="83"/>
    </row>
    <row r="951" spans="4:4" x14ac:dyDescent="0.3">
      <c r="D951" s="83"/>
    </row>
    <row r="952" spans="4:4" x14ac:dyDescent="0.3">
      <c r="D952" s="83"/>
    </row>
    <row r="953" spans="4:4" x14ac:dyDescent="0.3">
      <c r="D953" s="83"/>
    </row>
    <row r="954" spans="4:4" x14ac:dyDescent="0.3">
      <c r="D954" s="83"/>
    </row>
    <row r="955" spans="4:4" x14ac:dyDescent="0.3">
      <c r="D955" s="83"/>
    </row>
    <row r="956" spans="4:4" x14ac:dyDescent="0.3">
      <c r="D956" s="83"/>
    </row>
    <row r="957" spans="4:4" x14ac:dyDescent="0.3">
      <c r="D957" s="83"/>
    </row>
    <row r="958" spans="4:4" x14ac:dyDescent="0.3">
      <c r="D958" s="83"/>
    </row>
    <row r="959" spans="4:4" x14ac:dyDescent="0.3">
      <c r="D959" s="83"/>
    </row>
    <row r="960" spans="4:4" x14ac:dyDescent="0.3">
      <c r="D960" s="83"/>
    </row>
    <row r="961" spans="4:4" x14ac:dyDescent="0.3">
      <c r="D961" s="83"/>
    </row>
    <row r="962" spans="4:4" x14ac:dyDescent="0.3">
      <c r="D962" s="83"/>
    </row>
    <row r="963" spans="4:4" x14ac:dyDescent="0.3">
      <c r="D963" s="83"/>
    </row>
    <row r="964" spans="4:4" x14ac:dyDescent="0.3">
      <c r="D964" s="83"/>
    </row>
    <row r="965" spans="4:4" x14ac:dyDescent="0.3">
      <c r="D965" s="83"/>
    </row>
    <row r="966" spans="4:4" x14ac:dyDescent="0.3">
      <c r="D966" s="83"/>
    </row>
    <row r="967" spans="4:4" x14ac:dyDescent="0.3">
      <c r="D967" s="83"/>
    </row>
    <row r="968" spans="4:4" x14ac:dyDescent="0.3">
      <c r="D968" s="83"/>
    </row>
    <row r="969" spans="4:4" x14ac:dyDescent="0.3">
      <c r="D969" s="83"/>
    </row>
    <row r="970" spans="4:4" x14ac:dyDescent="0.3">
      <c r="D970" s="83"/>
    </row>
    <row r="971" spans="4:4" x14ac:dyDescent="0.3">
      <c r="D971" s="83"/>
    </row>
    <row r="972" spans="4:4" x14ac:dyDescent="0.3">
      <c r="D972" s="83"/>
    </row>
    <row r="973" spans="4:4" x14ac:dyDescent="0.3">
      <c r="D973" s="83"/>
    </row>
    <row r="974" spans="4:4" x14ac:dyDescent="0.3">
      <c r="D974" s="83"/>
    </row>
    <row r="975" spans="4:4" x14ac:dyDescent="0.3">
      <c r="D975" s="83"/>
    </row>
    <row r="976" spans="4:4" x14ac:dyDescent="0.3">
      <c r="D976" s="83"/>
    </row>
    <row r="977" spans="4:4" x14ac:dyDescent="0.3">
      <c r="D977" s="83"/>
    </row>
    <row r="978" spans="4:4" x14ac:dyDescent="0.3">
      <c r="D978" s="83"/>
    </row>
    <row r="979" spans="4:4" x14ac:dyDescent="0.3">
      <c r="D979" s="83"/>
    </row>
    <row r="980" spans="4:4" x14ac:dyDescent="0.3">
      <c r="D980" s="83"/>
    </row>
    <row r="981" spans="4:4" x14ac:dyDescent="0.3">
      <c r="D981" s="83"/>
    </row>
    <row r="982" spans="4:4" x14ac:dyDescent="0.3">
      <c r="D982" s="83"/>
    </row>
    <row r="983" spans="4:4" x14ac:dyDescent="0.3">
      <c r="D983" s="83"/>
    </row>
    <row r="984" spans="4:4" x14ac:dyDescent="0.3">
      <c r="D984" s="83"/>
    </row>
    <row r="985" spans="4:4" x14ac:dyDescent="0.3">
      <c r="D985" s="83"/>
    </row>
    <row r="986" spans="4:4" x14ac:dyDescent="0.3">
      <c r="D986" s="83"/>
    </row>
    <row r="987" spans="4:4" x14ac:dyDescent="0.3">
      <c r="D987" s="83"/>
    </row>
    <row r="988" spans="4:4" x14ac:dyDescent="0.3">
      <c r="D988" s="83"/>
    </row>
    <row r="989" spans="4:4" x14ac:dyDescent="0.3">
      <c r="D989" s="83"/>
    </row>
    <row r="990" spans="4:4" x14ac:dyDescent="0.3">
      <c r="D990" s="83"/>
    </row>
    <row r="991" spans="4:4" x14ac:dyDescent="0.3">
      <c r="D991" s="83"/>
    </row>
    <row r="992" spans="4:4" x14ac:dyDescent="0.3">
      <c r="D992" s="83"/>
    </row>
    <row r="993" spans="4:4" x14ac:dyDescent="0.3">
      <c r="D993" s="83"/>
    </row>
    <row r="994" spans="4:4" x14ac:dyDescent="0.3">
      <c r="D994" s="83"/>
    </row>
    <row r="995" spans="4:4" x14ac:dyDescent="0.3">
      <c r="D995" s="83"/>
    </row>
    <row r="996" spans="4:4" x14ac:dyDescent="0.3">
      <c r="D996" s="83"/>
    </row>
    <row r="997" spans="4:4" x14ac:dyDescent="0.3">
      <c r="D997" s="83"/>
    </row>
    <row r="998" spans="4:4" x14ac:dyDescent="0.3">
      <c r="D998" s="83"/>
    </row>
    <row r="999" spans="4:4" x14ac:dyDescent="0.3">
      <c r="D999" s="83"/>
    </row>
    <row r="1000" spans="4:4" x14ac:dyDescent="0.3">
      <c r="D1000" s="83"/>
    </row>
    <row r="1001" spans="4:4" x14ac:dyDescent="0.3">
      <c r="D1001" s="83"/>
    </row>
    <row r="1002" spans="4:4" x14ac:dyDescent="0.3">
      <c r="D1002" s="83"/>
    </row>
    <row r="1003" spans="4:4" x14ac:dyDescent="0.3">
      <c r="D1003" s="83"/>
    </row>
    <row r="1004" spans="4:4" x14ac:dyDescent="0.3">
      <c r="D1004" s="83"/>
    </row>
    <row r="1005" spans="4:4" x14ac:dyDescent="0.3">
      <c r="D1005" s="83"/>
    </row>
    <row r="1006" spans="4:4" x14ac:dyDescent="0.3">
      <c r="D1006" s="83"/>
    </row>
    <row r="1007" spans="4:4" x14ac:dyDescent="0.3">
      <c r="D1007" s="83"/>
    </row>
    <row r="1008" spans="4:4" x14ac:dyDescent="0.3">
      <c r="D1008" s="83"/>
    </row>
    <row r="1009" spans="4:4" x14ac:dyDescent="0.3">
      <c r="D1009" s="83"/>
    </row>
    <row r="1010" spans="4:4" x14ac:dyDescent="0.3">
      <c r="D1010" s="83"/>
    </row>
    <row r="1011" spans="4:4" x14ac:dyDescent="0.3">
      <c r="D1011" s="83"/>
    </row>
    <row r="1012" spans="4:4" x14ac:dyDescent="0.3">
      <c r="D1012" s="83"/>
    </row>
    <row r="1013" spans="4:4" x14ac:dyDescent="0.3">
      <c r="D1013" s="83"/>
    </row>
    <row r="1014" spans="4:4" x14ac:dyDescent="0.3">
      <c r="D1014" s="83"/>
    </row>
    <row r="1015" spans="4:4" x14ac:dyDescent="0.3">
      <c r="D1015" s="83"/>
    </row>
    <row r="1016" spans="4:4" x14ac:dyDescent="0.3">
      <c r="D1016" s="83"/>
    </row>
    <row r="1017" spans="4:4" x14ac:dyDescent="0.3">
      <c r="D1017" s="83"/>
    </row>
    <row r="1018" spans="4:4" x14ac:dyDescent="0.3">
      <c r="D1018" s="83"/>
    </row>
    <row r="1019" spans="4:4" x14ac:dyDescent="0.3">
      <c r="D1019" s="83"/>
    </row>
    <row r="1020" spans="4:4" x14ac:dyDescent="0.3">
      <c r="D1020" s="83"/>
    </row>
    <row r="1021" spans="4:4" x14ac:dyDescent="0.3">
      <c r="D1021" s="83"/>
    </row>
    <row r="1022" spans="4:4" x14ac:dyDescent="0.3">
      <c r="D1022" s="83"/>
    </row>
    <row r="1023" spans="4:4" x14ac:dyDescent="0.3">
      <c r="D1023" s="83"/>
    </row>
    <row r="1024" spans="4:4" x14ac:dyDescent="0.3">
      <c r="D1024" s="83"/>
    </row>
    <row r="1025" spans="4:4" x14ac:dyDescent="0.3">
      <c r="D1025" s="83"/>
    </row>
    <row r="1026" spans="4:4" x14ac:dyDescent="0.3">
      <c r="D1026" s="83"/>
    </row>
    <row r="1027" spans="4:4" x14ac:dyDescent="0.3">
      <c r="D1027" s="83"/>
    </row>
    <row r="1028" spans="4:4" x14ac:dyDescent="0.3">
      <c r="D1028" s="83"/>
    </row>
    <row r="1029" spans="4:4" x14ac:dyDescent="0.3">
      <c r="D1029" s="83"/>
    </row>
    <row r="1030" spans="4:4" x14ac:dyDescent="0.3">
      <c r="D1030" s="83"/>
    </row>
    <row r="1031" spans="4:4" x14ac:dyDescent="0.3">
      <c r="D1031" s="83"/>
    </row>
    <row r="1032" spans="4:4" x14ac:dyDescent="0.3">
      <c r="D1032" s="83"/>
    </row>
    <row r="1033" spans="4:4" x14ac:dyDescent="0.3">
      <c r="D1033" s="83"/>
    </row>
    <row r="1034" spans="4:4" x14ac:dyDescent="0.3">
      <c r="D1034" s="83"/>
    </row>
    <row r="1035" spans="4:4" x14ac:dyDescent="0.3">
      <c r="D1035" s="83"/>
    </row>
    <row r="1036" spans="4:4" x14ac:dyDescent="0.3">
      <c r="D1036" s="83"/>
    </row>
    <row r="1037" spans="4:4" x14ac:dyDescent="0.3">
      <c r="D1037" s="83"/>
    </row>
    <row r="1038" spans="4:4" x14ac:dyDescent="0.3">
      <c r="D1038" s="83"/>
    </row>
    <row r="1039" spans="4:4" x14ac:dyDescent="0.3">
      <c r="D1039" s="83"/>
    </row>
    <row r="1040" spans="4:4" x14ac:dyDescent="0.3">
      <c r="D1040" s="83"/>
    </row>
    <row r="1041" spans="4:4" x14ac:dyDescent="0.3">
      <c r="D1041" s="83"/>
    </row>
    <row r="1042" spans="4:4" x14ac:dyDescent="0.3">
      <c r="D1042" s="83"/>
    </row>
    <row r="1043" spans="4:4" x14ac:dyDescent="0.3">
      <c r="D1043" s="83"/>
    </row>
    <row r="1044" spans="4:4" x14ac:dyDescent="0.3">
      <c r="D1044" s="83"/>
    </row>
    <row r="1045" spans="4:4" x14ac:dyDescent="0.3">
      <c r="D1045" s="83"/>
    </row>
    <row r="1046" spans="4:4" x14ac:dyDescent="0.3">
      <c r="D1046" s="83"/>
    </row>
    <row r="1047" spans="4:4" x14ac:dyDescent="0.3">
      <c r="D1047" s="83"/>
    </row>
    <row r="1048" spans="4:4" x14ac:dyDescent="0.3">
      <c r="D1048" s="83"/>
    </row>
    <row r="1049" spans="4:4" x14ac:dyDescent="0.3">
      <c r="D1049" s="83"/>
    </row>
    <row r="1050" spans="4:4" x14ac:dyDescent="0.3">
      <c r="D1050" s="83"/>
    </row>
    <row r="1051" spans="4:4" x14ac:dyDescent="0.3">
      <c r="D1051" s="83"/>
    </row>
    <row r="1052" spans="4:4" x14ac:dyDescent="0.3">
      <c r="D1052" s="83"/>
    </row>
    <row r="1053" spans="4:4" x14ac:dyDescent="0.3">
      <c r="D1053" s="83"/>
    </row>
    <row r="1054" spans="4:4" x14ac:dyDescent="0.3">
      <c r="D1054" s="83"/>
    </row>
    <row r="1055" spans="4:4" x14ac:dyDescent="0.3">
      <c r="D1055" s="83"/>
    </row>
    <row r="1056" spans="4:4" x14ac:dyDescent="0.3">
      <c r="D1056" s="83"/>
    </row>
    <row r="1057" spans="4:4" x14ac:dyDescent="0.3">
      <c r="D1057" s="83"/>
    </row>
    <row r="1058" spans="4:4" x14ac:dyDescent="0.3">
      <c r="D1058" s="83"/>
    </row>
    <row r="1059" spans="4:4" x14ac:dyDescent="0.3">
      <c r="D1059" s="83"/>
    </row>
    <row r="1060" spans="4:4" x14ac:dyDescent="0.3">
      <c r="D1060" s="83"/>
    </row>
    <row r="1061" spans="4:4" x14ac:dyDescent="0.3">
      <c r="D1061" s="83"/>
    </row>
    <row r="1062" spans="4:4" x14ac:dyDescent="0.3">
      <c r="D1062" s="83"/>
    </row>
    <row r="1063" spans="4:4" x14ac:dyDescent="0.3">
      <c r="D1063" s="83"/>
    </row>
    <row r="1064" spans="4:4" x14ac:dyDescent="0.3">
      <c r="D1064" s="83"/>
    </row>
    <row r="1065" spans="4:4" x14ac:dyDescent="0.3">
      <c r="D1065" s="83"/>
    </row>
    <row r="1066" spans="4:4" x14ac:dyDescent="0.3">
      <c r="D1066" s="83"/>
    </row>
    <row r="1067" spans="4:4" x14ac:dyDescent="0.3">
      <c r="D1067" s="83"/>
    </row>
    <row r="1068" spans="4:4" x14ac:dyDescent="0.3">
      <c r="D1068" s="83"/>
    </row>
    <row r="1069" spans="4:4" x14ac:dyDescent="0.3">
      <c r="D1069" s="83"/>
    </row>
    <row r="1070" spans="4:4" x14ac:dyDescent="0.3">
      <c r="D1070" s="83"/>
    </row>
    <row r="1071" spans="4:4" x14ac:dyDescent="0.3">
      <c r="D1071" s="83"/>
    </row>
    <row r="1072" spans="4:4" x14ac:dyDescent="0.3">
      <c r="D1072" s="83"/>
    </row>
    <row r="1073" spans="4:4" x14ac:dyDescent="0.3">
      <c r="D1073" s="83"/>
    </row>
    <row r="1074" spans="4:4" x14ac:dyDescent="0.3">
      <c r="D1074" s="83"/>
    </row>
    <row r="1075" spans="4:4" x14ac:dyDescent="0.3">
      <c r="D1075" s="83"/>
    </row>
    <row r="1076" spans="4:4" x14ac:dyDescent="0.3">
      <c r="D1076" s="83"/>
    </row>
    <row r="1077" spans="4:4" x14ac:dyDescent="0.3">
      <c r="D1077" s="83"/>
    </row>
    <row r="1078" spans="4:4" x14ac:dyDescent="0.3">
      <c r="D1078" s="83"/>
    </row>
    <row r="1079" spans="4:4" x14ac:dyDescent="0.3">
      <c r="D1079" s="83"/>
    </row>
    <row r="1080" spans="4:4" x14ac:dyDescent="0.3">
      <c r="D1080" s="83"/>
    </row>
    <row r="1081" spans="4:4" x14ac:dyDescent="0.3">
      <c r="D1081" s="83"/>
    </row>
    <row r="1082" spans="4:4" x14ac:dyDescent="0.3">
      <c r="D1082" s="83"/>
    </row>
    <row r="1083" spans="4:4" x14ac:dyDescent="0.3">
      <c r="D1083" s="83"/>
    </row>
    <row r="1084" spans="4:4" x14ac:dyDescent="0.3">
      <c r="D1084" s="83"/>
    </row>
    <row r="1085" spans="4:4" x14ac:dyDescent="0.3">
      <c r="D1085" s="83"/>
    </row>
    <row r="1086" spans="4:4" x14ac:dyDescent="0.3">
      <c r="D1086" s="83"/>
    </row>
    <row r="1087" spans="4:4" x14ac:dyDescent="0.3">
      <c r="D1087" s="83"/>
    </row>
    <row r="1088" spans="4:4" x14ac:dyDescent="0.3">
      <c r="D1088" s="83"/>
    </row>
    <row r="1089" spans="4:4" x14ac:dyDescent="0.3">
      <c r="D1089" s="83"/>
    </row>
    <row r="1090" spans="4:4" x14ac:dyDescent="0.3">
      <c r="D1090" s="83"/>
    </row>
    <row r="1091" spans="4:4" x14ac:dyDescent="0.3">
      <c r="D1091" s="83"/>
    </row>
    <row r="1092" spans="4:4" x14ac:dyDescent="0.3">
      <c r="D1092" s="83"/>
    </row>
    <row r="1093" spans="4:4" x14ac:dyDescent="0.3">
      <c r="D1093" s="83"/>
    </row>
    <row r="1094" spans="4:4" x14ac:dyDescent="0.3">
      <c r="D1094" s="83"/>
    </row>
    <row r="1095" spans="4:4" x14ac:dyDescent="0.3">
      <c r="D1095" s="83"/>
    </row>
    <row r="1096" spans="4:4" x14ac:dyDescent="0.3">
      <c r="D1096" s="83"/>
    </row>
    <row r="1097" spans="4:4" x14ac:dyDescent="0.3">
      <c r="D1097" s="83"/>
    </row>
    <row r="1098" spans="4:4" x14ac:dyDescent="0.3">
      <c r="D1098" s="83"/>
    </row>
    <row r="1099" spans="4:4" x14ac:dyDescent="0.3">
      <c r="D1099" s="83"/>
    </row>
    <row r="1100" spans="4:4" x14ac:dyDescent="0.3">
      <c r="D1100" s="83"/>
    </row>
    <row r="1101" spans="4:4" x14ac:dyDescent="0.3">
      <c r="D1101" s="83"/>
    </row>
    <row r="1102" spans="4:4" x14ac:dyDescent="0.3">
      <c r="D1102" s="83"/>
    </row>
    <row r="1103" spans="4:4" x14ac:dyDescent="0.3">
      <c r="D1103" s="83"/>
    </row>
    <row r="1104" spans="4:4" x14ac:dyDescent="0.3">
      <c r="D1104" s="83"/>
    </row>
    <row r="1105" spans="4:4" x14ac:dyDescent="0.3">
      <c r="D1105" s="83"/>
    </row>
    <row r="1106" spans="4:4" x14ac:dyDescent="0.3">
      <c r="D1106" s="83"/>
    </row>
    <row r="1107" spans="4:4" x14ac:dyDescent="0.3">
      <c r="D1107" s="83"/>
    </row>
    <row r="1108" spans="4:4" x14ac:dyDescent="0.3">
      <c r="D1108" s="83"/>
    </row>
    <row r="1109" spans="4:4" x14ac:dyDescent="0.3">
      <c r="D1109" s="83"/>
    </row>
    <row r="1110" spans="4:4" x14ac:dyDescent="0.3">
      <c r="D1110" s="83"/>
    </row>
    <row r="1111" spans="4:4" x14ac:dyDescent="0.3">
      <c r="D1111" s="83"/>
    </row>
    <row r="1112" spans="4:4" x14ac:dyDescent="0.3">
      <c r="D1112" s="83"/>
    </row>
    <row r="1113" spans="4:4" x14ac:dyDescent="0.3">
      <c r="D1113" s="83"/>
    </row>
    <row r="1114" spans="4:4" x14ac:dyDescent="0.3">
      <c r="D1114" s="83"/>
    </row>
    <row r="1115" spans="4:4" x14ac:dyDescent="0.3">
      <c r="D1115" s="83"/>
    </row>
    <row r="1116" spans="4:4" x14ac:dyDescent="0.3">
      <c r="D1116" s="83"/>
    </row>
    <row r="1117" spans="4:4" x14ac:dyDescent="0.3">
      <c r="D1117" s="83"/>
    </row>
    <row r="1118" spans="4:4" x14ac:dyDescent="0.3">
      <c r="D1118" s="83"/>
    </row>
    <row r="1119" spans="4:4" x14ac:dyDescent="0.3">
      <c r="D1119" s="83"/>
    </row>
    <row r="1120" spans="4:4" x14ac:dyDescent="0.3">
      <c r="D1120" s="83"/>
    </row>
    <row r="1121" spans="4:4" x14ac:dyDescent="0.3">
      <c r="D1121" s="83"/>
    </row>
    <row r="1122" spans="4:4" x14ac:dyDescent="0.3">
      <c r="D1122" s="83"/>
    </row>
    <row r="1123" spans="4:4" x14ac:dyDescent="0.3">
      <c r="D1123" s="83"/>
    </row>
    <row r="1124" spans="4:4" x14ac:dyDescent="0.3">
      <c r="D1124" s="83"/>
    </row>
    <row r="1125" spans="4:4" x14ac:dyDescent="0.3">
      <c r="D1125" s="83"/>
    </row>
    <row r="1126" spans="4:4" x14ac:dyDescent="0.3">
      <c r="D1126" s="83"/>
    </row>
    <row r="1127" spans="4:4" x14ac:dyDescent="0.3">
      <c r="D1127" s="83"/>
    </row>
    <row r="1128" spans="4:4" x14ac:dyDescent="0.3">
      <c r="D1128" s="83"/>
    </row>
    <row r="1129" spans="4:4" x14ac:dyDescent="0.3">
      <c r="D1129" s="83"/>
    </row>
    <row r="1130" spans="4:4" x14ac:dyDescent="0.3">
      <c r="D1130" s="83"/>
    </row>
    <row r="1131" spans="4:4" x14ac:dyDescent="0.3">
      <c r="D1131" s="83"/>
    </row>
    <row r="1132" spans="4:4" x14ac:dyDescent="0.3">
      <c r="D1132" s="83"/>
    </row>
    <row r="1133" spans="4:4" x14ac:dyDescent="0.3">
      <c r="D1133" s="83"/>
    </row>
    <row r="1134" spans="4:4" x14ac:dyDescent="0.3">
      <c r="D1134" s="83"/>
    </row>
    <row r="1135" spans="4:4" x14ac:dyDescent="0.3">
      <c r="D1135" s="83"/>
    </row>
    <row r="1136" spans="4:4" x14ac:dyDescent="0.3">
      <c r="D1136" s="83"/>
    </row>
    <row r="1137" spans="4:4" x14ac:dyDescent="0.3">
      <c r="D1137" s="83"/>
    </row>
    <row r="1138" spans="4:4" x14ac:dyDescent="0.3">
      <c r="D1138" s="83"/>
    </row>
    <row r="1139" spans="4:4" x14ac:dyDescent="0.3">
      <c r="D1139" s="83"/>
    </row>
    <row r="1140" spans="4:4" x14ac:dyDescent="0.3">
      <c r="D1140" s="83"/>
    </row>
    <row r="1141" spans="4:4" x14ac:dyDescent="0.3">
      <c r="D1141" s="83"/>
    </row>
    <row r="1142" spans="4:4" x14ac:dyDescent="0.3">
      <c r="D1142" s="83"/>
    </row>
    <row r="1143" spans="4:4" x14ac:dyDescent="0.3">
      <c r="D1143" s="83"/>
    </row>
    <row r="1144" spans="4:4" x14ac:dyDescent="0.3">
      <c r="D1144" s="83"/>
    </row>
    <row r="1145" spans="4:4" x14ac:dyDescent="0.3">
      <c r="D1145" s="83"/>
    </row>
    <row r="1146" spans="4:4" x14ac:dyDescent="0.3">
      <c r="D1146" s="83"/>
    </row>
    <row r="1147" spans="4:4" x14ac:dyDescent="0.3">
      <c r="D1147" s="83"/>
    </row>
    <row r="1148" spans="4:4" x14ac:dyDescent="0.3">
      <c r="D1148" s="83"/>
    </row>
    <row r="1149" spans="4:4" x14ac:dyDescent="0.3">
      <c r="D1149" s="83"/>
    </row>
    <row r="1150" spans="4:4" x14ac:dyDescent="0.3">
      <c r="D1150" s="83"/>
    </row>
    <row r="1151" spans="4:4" x14ac:dyDescent="0.3">
      <c r="D1151" s="83"/>
    </row>
    <row r="1152" spans="4:4" x14ac:dyDescent="0.3">
      <c r="D1152" s="83"/>
    </row>
    <row r="1153" spans="4:4" x14ac:dyDescent="0.3">
      <c r="D1153" s="83"/>
    </row>
    <row r="1154" spans="4:4" x14ac:dyDescent="0.3">
      <c r="D1154" s="83"/>
    </row>
    <row r="1155" spans="4:4" x14ac:dyDescent="0.3">
      <c r="D1155" s="83"/>
    </row>
    <row r="1156" spans="4:4" x14ac:dyDescent="0.3">
      <c r="D1156" s="83"/>
    </row>
    <row r="1157" spans="4:4" x14ac:dyDescent="0.3">
      <c r="D1157" s="83"/>
    </row>
    <row r="1158" spans="4:4" x14ac:dyDescent="0.3">
      <c r="D1158" s="83"/>
    </row>
    <row r="1159" spans="4:4" x14ac:dyDescent="0.3">
      <c r="D1159" s="83"/>
    </row>
    <row r="1160" spans="4:4" x14ac:dyDescent="0.3">
      <c r="D1160" s="83"/>
    </row>
    <row r="1161" spans="4:4" x14ac:dyDescent="0.3">
      <c r="D1161" s="83"/>
    </row>
    <row r="1162" spans="4:4" x14ac:dyDescent="0.3">
      <c r="D1162" s="83"/>
    </row>
    <row r="1163" spans="4:4" x14ac:dyDescent="0.3">
      <c r="D1163" s="83"/>
    </row>
    <row r="1164" spans="4:4" x14ac:dyDescent="0.3">
      <c r="D1164" s="83"/>
    </row>
    <row r="1165" spans="4:4" x14ac:dyDescent="0.3">
      <c r="D1165" s="83"/>
    </row>
    <row r="1166" spans="4:4" x14ac:dyDescent="0.3">
      <c r="D1166" s="83"/>
    </row>
    <row r="1167" spans="4:4" x14ac:dyDescent="0.3">
      <c r="D1167" s="83"/>
    </row>
    <row r="1168" spans="4:4" x14ac:dyDescent="0.3">
      <c r="D1168" s="83"/>
    </row>
    <row r="1169" spans="4:4" x14ac:dyDescent="0.3">
      <c r="D1169" s="83"/>
    </row>
    <row r="1170" spans="4:4" x14ac:dyDescent="0.3">
      <c r="D1170" s="83"/>
    </row>
    <row r="1171" spans="4:4" x14ac:dyDescent="0.3">
      <c r="D1171" s="83"/>
    </row>
    <row r="1172" spans="4:4" x14ac:dyDescent="0.3">
      <c r="D1172" s="83"/>
    </row>
    <row r="1173" spans="4:4" x14ac:dyDescent="0.3">
      <c r="D1173" s="83"/>
    </row>
    <row r="1174" spans="4:4" x14ac:dyDescent="0.3">
      <c r="D1174" s="83"/>
    </row>
    <row r="1175" spans="4:4" x14ac:dyDescent="0.3">
      <c r="D1175" s="83"/>
    </row>
    <row r="1176" spans="4:4" x14ac:dyDescent="0.3">
      <c r="D1176" s="83"/>
    </row>
    <row r="1177" spans="4:4" x14ac:dyDescent="0.3">
      <c r="D1177" s="83"/>
    </row>
    <row r="1178" spans="4:4" x14ac:dyDescent="0.3">
      <c r="D1178" s="83"/>
    </row>
    <row r="1179" spans="4:4" x14ac:dyDescent="0.3">
      <c r="D1179" s="83"/>
    </row>
    <row r="1180" spans="4:4" x14ac:dyDescent="0.3">
      <c r="D1180" s="83"/>
    </row>
    <row r="1181" spans="4:4" x14ac:dyDescent="0.3">
      <c r="D1181" s="83"/>
    </row>
    <row r="1182" spans="4:4" x14ac:dyDescent="0.3">
      <c r="D1182" s="83"/>
    </row>
    <row r="1183" spans="4:4" x14ac:dyDescent="0.3">
      <c r="D1183" s="83"/>
    </row>
    <row r="1184" spans="4:4" x14ac:dyDescent="0.3">
      <c r="D1184" s="83"/>
    </row>
    <row r="1185" spans="4:4" x14ac:dyDescent="0.3">
      <c r="D1185" s="83"/>
    </row>
    <row r="1186" spans="4:4" x14ac:dyDescent="0.3">
      <c r="D1186" s="83"/>
    </row>
    <row r="1187" spans="4:4" x14ac:dyDescent="0.3">
      <c r="D1187" s="83"/>
    </row>
    <row r="1188" spans="4:4" x14ac:dyDescent="0.3">
      <c r="D1188" s="83"/>
    </row>
    <row r="1189" spans="4:4" x14ac:dyDescent="0.3">
      <c r="D1189" s="83"/>
    </row>
    <row r="1190" spans="4:4" x14ac:dyDescent="0.3">
      <c r="D1190" s="83"/>
    </row>
    <row r="1191" spans="4:4" x14ac:dyDescent="0.3">
      <c r="D1191" s="83"/>
    </row>
    <row r="1192" spans="4:4" x14ac:dyDescent="0.3">
      <c r="D1192" s="83"/>
    </row>
    <row r="1193" spans="4:4" x14ac:dyDescent="0.3">
      <c r="D1193" s="83"/>
    </row>
    <row r="1194" spans="4:4" x14ac:dyDescent="0.3">
      <c r="D1194" s="83"/>
    </row>
    <row r="1195" spans="4:4" x14ac:dyDescent="0.3">
      <c r="D1195" s="83"/>
    </row>
    <row r="1196" spans="4:4" x14ac:dyDescent="0.3">
      <c r="D1196" s="83"/>
    </row>
    <row r="1197" spans="4:4" x14ac:dyDescent="0.3">
      <c r="D1197" s="83"/>
    </row>
    <row r="1198" spans="4:4" x14ac:dyDescent="0.3">
      <c r="D1198" s="83"/>
    </row>
    <row r="1199" spans="4:4" x14ac:dyDescent="0.3">
      <c r="D1199" s="83"/>
    </row>
    <row r="1200" spans="4:4" x14ac:dyDescent="0.3">
      <c r="D1200" s="83"/>
    </row>
    <row r="1201" spans="4:4" x14ac:dyDescent="0.3">
      <c r="D1201" s="83"/>
    </row>
    <row r="1202" spans="4:4" x14ac:dyDescent="0.3">
      <c r="D1202" s="83"/>
    </row>
    <row r="1203" spans="4:4" x14ac:dyDescent="0.3">
      <c r="D1203" s="83"/>
    </row>
    <row r="1204" spans="4:4" x14ac:dyDescent="0.3">
      <c r="D1204" s="83"/>
    </row>
    <row r="1205" spans="4:4" x14ac:dyDescent="0.3">
      <c r="D1205" s="83"/>
    </row>
    <row r="1206" spans="4:4" x14ac:dyDescent="0.3">
      <c r="D1206" s="83"/>
    </row>
    <row r="1207" spans="4:4" x14ac:dyDescent="0.3">
      <c r="D1207" s="83"/>
    </row>
    <row r="1208" spans="4:4" x14ac:dyDescent="0.3">
      <c r="D1208" s="83"/>
    </row>
    <row r="1209" spans="4:4" x14ac:dyDescent="0.3">
      <c r="D1209" s="83"/>
    </row>
    <row r="1210" spans="4:4" x14ac:dyDescent="0.3">
      <c r="D1210" s="83"/>
    </row>
    <row r="1211" spans="4:4" x14ac:dyDescent="0.3">
      <c r="D1211" s="83"/>
    </row>
    <row r="1212" spans="4:4" x14ac:dyDescent="0.3">
      <c r="D1212" s="83"/>
    </row>
    <row r="1213" spans="4:4" x14ac:dyDescent="0.3">
      <c r="D1213" s="83"/>
    </row>
    <row r="1214" spans="4:4" x14ac:dyDescent="0.3">
      <c r="D1214" s="83"/>
    </row>
    <row r="1215" spans="4:4" x14ac:dyDescent="0.3">
      <c r="D1215" s="83"/>
    </row>
    <row r="1216" spans="4:4" x14ac:dyDescent="0.3">
      <c r="D1216" s="83"/>
    </row>
    <row r="1217" spans="4:4" x14ac:dyDescent="0.3">
      <c r="D1217" s="83"/>
    </row>
    <row r="1218" spans="4:4" x14ac:dyDescent="0.3">
      <c r="D1218" s="83"/>
    </row>
    <row r="1219" spans="4:4" x14ac:dyDescent="0.3">
      <c r="D1219" s="83"/>
    </row>
    <row r="1220" spans="4:4" x14ac:dyDescent="0.3">
      <c r="D1220" s="83"/>
    </row>
    <row r="1221" spans="4:4" x14ac:dyDescent="0.3">
      <c r="D1221" s="83"/>
    </row>
    <row r="1222" spans="4:4" x14ac:dyDescent="0.3">
      <c r="D1222" s="83"/>
    </row>
    <row r="1223" spans="4:4" x14ac:dyDescent="0.3">
      <c r="D1223" s="83"/>
    </row>
    <row r="1224" spans="4:4" x14ac:dyDescent="0.3">
      <c r="D1224" s="83"/>
    </row>
    <row r="1225" spans="4:4" x14ac:dyDescent="0.3">
      <c r="D1225" s="83"/>
    </row>
    <row r="1226" spans="4:4" x14ac:dyDescent="0.3">
      <c r="D1226" s="83"/>
    </row>
    <row r="1227" spans="4:4" x14ac:dyDescent="0.3">
      <c r="D1227" s="83"/>
    </row>
    <row r="1228" spans="4:4" x14ac:dyDescent="0.3">
      <c r="D1228" s="83"/>
    </row>
    <row r="1229" spans="4:4" x14ac:dyDescent="0.3">
      <c r="D1229" s="83"/>
    </row>
    <row r="1230" spans="4:4" x14ac:dyDescent="0.3">
      <c r="D1230" s="83"/>
    </row>
    <row r="1231" spans="4:4" x14ac:dyDescent="0.3">
      <c r="D1231" s="83"/>
    </row>
    <row r="1232" spans="4:4" x14ac:dyDescent="0.3">
      <c r="D1232" s="83"/>
    </row>
    <row r="1233" spans="4:4" x14ac:dyDescent="0.3">
      <c r="D1233" s="83"/>
    </row>
    <row r="1234" spans="4:4" x14ac:dyDescent="0.3">
      <c r="D1234" s="83"/>
    </row>
    <row r="1235" spans="4:4" x14ac:dyDescent="0.3">
      <c r="D1235" s="83"/>
    </row>
    <row r="1236" spans="4:4" x14ac:dyDescent="0.3">
      <c r="D1236" s="83"/>
    </row>
    <row r="1237" spans="4:4" x14ac:dyDescent="0.3">
      <c r="D1237" s="83"/>
    </row>
    <row r="1238" spans="4:4" x14ac:dyDescent="0.3">
      <c r="D1238" s="83"/>
    </row>
    <row r="1239" spans="4:4" x14ac:dyDescent="0.3">
      <c r="D1239" s="83"/>
    </row>
    <row r="1240" spans="4:4" x14ac:dyDescent="0.3">
      <c r="D1240" s="83"/>
    </row>
    <row r="1241" spans="4:4" x14ac:dyDescent="0.3">
      <c r="D1241" s="83"/>
    </row>
    <row r="1242" spans="4:4" x14ac:dyDescent="0.3">
      <c r="D1242" s="83"/>
    </row>
    <row r="1243" spans="4:4" x14ac:dyDescent="0.3">
      <c r="D1243" s="83"/>
    </row>
    <row r="1244" spans="4:4" x14ac:dyDescent="0.3">
      <c r="D1244" s="83"/>
    </row>
    <row r="1245" spans="4:4" x14ac:dyDescent="0.3">
      <c r="D1245" s="83"/>
    </row>
    <row r="1246" spans="4:4" x14ac:dyDescent="0.3">
      <c r="D1246" s="83"/>
    </row>
    <row r="1247" spans="4:4" x14ac:dyDescent="0.3">
      <c r="D1247" s="83"/>
    </row>
    <row r="1248" spans="4:4" x14ac:dyDescent="0.3">
      <c r="D1248" s="83"/>
    </row>
    <row r="1249" spans="4:4" x14ac:dyDescent="0.3">
      <c r="D1249" s="83"/>
    </row>
    <row r="1250" spans="4:4" x14ac:dyDescent="0.3">
      <c r="D1250" s="83"/>
    </row>
    <row r="1251" spans="4:4" x14ac:dyDescent="0.3">
      <c r="D1251" s="83"/>
    </row>
    <row r="1252" spans="4:4" x14ac:dyDescent="0.3">
      <c r="D1252" s="83"/>
    </row>
    <row r="1253" spans="4:4" x14ac:dyDescent="0.3">
      <c r="D1253" s="83"/>
    </row>
    <row r="1254" spans="4:4" x14ac:dyDescent="0.3">
      <c r="D1254" s="83"/>
    </row>
    <row r="1255" spans="4:4" x14ac:dyDescent="0.3">
      <c r="D1255" s="83"/>
    </row>
    <row r="1256" spans="4:4" x14ac:dyDescent="0.3">
      <c r="D1256" s="83"/>
    </row>
    <row r="1257" spans="4:4" x14ac:dyDescent="0.3">
      <c r="D1257" s="83"/>
    </row>
    <row r="1258" spans="4:4" x14ac:dyDescent="0.3">
      <c r="D1258" s="83"/>
    </row>
    <row r="1259" spans="4:4" x14ac:dyDescent="0.3">
      <c r="D1259" s="83"/>
    </row>
    <row r="1260" spans="4:4" x14ac:dyDescent="0.3">
      <c r="D1260" s="83"/>
    </row>
    <row r="1261" spans="4:4" x14ac:dyDescent="0.3">
      <c r="D1261" s="83"/>
    </row>
    <row r="1262" spans="4:4" x14ac:dyDescent="0.3">
      <c r="D1262" s="83"/>
    </row>
    <row r="1263" spans="4:4" x14ac:dyDescent="0.3">
      <c r="D1263" s="83"/>
    </row>
    <row r="1264" spans="4:4" x14ac:dyDescent="0.3">
      <c r="D1264" s="83"/>
    </row>
    <row r="1265" spans="4:4" x14ac:dyDescent="0.3">
      <c r="D1265" s="83"/>
    </row>
    <row r="1266" spans="4:4" x14ac:dyDescent="0.3">
      <c r="D1266" s="83"/>
    </row>
    <row r="1267" spans="4:4" x14ac:dyDescent="0.3">
      <c r="D1267" s="83"/>
    </row>
    <row r="1268" spans="4:4" x14ac:dyDescent="0.3">
      <c r="D1268" s="83"/>
    </row>
    <row r="1269" spans="4:4" x14ac:dyDescent="0.3">
      <c r="D1269" s="83"/>
    </row>
    <row r="1270" spans="4:4" x14ac:dyDescent="0.3">
      <c r="D1270" s="83"/>
    </row>
    <row r="1271" spans="4:4" x14ac:dyDescent="0.3">
      <c r="D1271" s="83"/>
    </row>
    <row r="1272" spans="4:4" x14ac:dyDescent="0.3">
      <c r="D1272" s="83"/>
    </row>
    <row r="1273" spans="4:4" x14ac:dyDescent="0.3">
      <c r="D1273" s="83"/>
    </row>
    <row r="1274" spans="4:4" x14ac:dyDescent="0.3">
      <c r="D1274" s="83"/>
    </row>
    <row r="1275" spans="4:4" x14ac:dyDescent="0.3">
      <c r="D1275" s="83"/>
    </row>
    <row r="1276" spans="4:4" x14ac:dyDescent="0.3">
      <c r="D1276" s="83"/>
    </row>
    <row r="1277" spans="4:4" x14ac:dyDescent="0.3">
      <c r="D1277" s="83"/>
    </row>
    <row r="1278" spans="4:4" x14ac:dyDescent="0.3">
      <c r="D1278" s="83"/>
    </row>
    <row r="1279" spans="4:4" x14ac:dyDescent="0.3">
      <c r="D1279" s="83"/>
    </row>
    <row r="1280" spans="4:4" x14ac:dyDescent="0.3">
      <c r="D1280" s="83"/>
    </row>
    <row r="1281" spans="4:4" x14ac:dyDescent="0.3">
      <c r="D1281" s="83"/>
    </row>
    <row r="1282" spans="4:4" x14ac:dyDescent="0.3">
      <c r="D1282" s="83"/>
    </row>
    <row r="1283" spans="4:4" x14ac:dyDescent="0.3">
      <c r="D1283" s="83"/>
    </row>
    <row r="1284" spans="4:4" x14ac:dyDescent="0.3">
      <c r="D1284" s="83"/>
    </row>
    <row r="1285" spans="4:4" x14ac:dyDescent="0.3">
      <c r="D1285" s="83"/>
    </row>
    <row r="1286" spans="4:4" x14ac:dyDescent="0.3">
      <c r="D1286" s="83"/>
    </row>
    <row r="1287" spans="4:4" x14ac:dyDescent="0.3">
      <c r="D1287" s="83"/>
    </row>
    <row r="1288" spans="4:4" x14ac:dyDescent="0.3">
      <c r="D1288" s="83"/>
    </row>
    <row r="1289" spans="4:4" x14ac:dyDescent="0.3">
      <c r="D1289" s="83"/>
    </row>
    <row r="1290" spans="4:4" x14ac:dyDescent="0.3">
      <c r="D1290" s="83"/>
    </row>
    <row r="1291" spans="4:4" x14ac:dyDescent="0.3">
      <c r="D1291" s="83"/>
    </row>
    <row r="1292" spans="4:4" x14ac:dyDescent="0.3">
      <c r="D1292" s="83"/>
    </row>
    <row r="1293" spans="4:4" x14ac:dyDescent="0.3">
      <c r="D1293" s="83"/>
    </row>
    <row r="1294" spans="4:4" x14ac:dyDescent="0.3">
      <c r="D1294" s="83"/>
    </row>
    <row r="1295" spans="4:4" x14ac:dyDescent="0.3">
      <c r="D1295" s="83"/>
    </row>
    <row r="1296" spans="4:4" x14ac:dyDescent="0.3">
      <c r="D1296" s="83"/>
    </row>
    <row r="1297" spans="4:4" x14ac:dyDescent="0.3">
      <c r="D1297" s="83"/>
    </row>
    <row r="1298" spans="4:4" x14ac:dyDescent="0.3">
      <c r="D1298" s="83"/>
    </row>
    <row r="1299" spans="4:4" x14ac:dyDescent="0.3">
      <c r="D1299" s="83"/>
    </row>
    <row r="1300" spans="4:4" x14ac:dyDescent="0.3">
      <c r="D1300" s="83"/>
    </row>
    <row r="1301" spans="4:4" x14ac:dyDescent="0.3">
      <c r="D1301" s="83"/>
    </row>
    <row r="1302" spans="4:4" x14ac:dyDescent="0.3">
      <c r="D1302" s="83"/>
    </row>
    <row r="1303" spans="4:4" x14ac:dyDescent="0.3">
      <c r="D1303" s="83"/>
    </row>
    <row r="1304" spans="4:4" x14ac:dyDescent="0.3">
      <c r="D1304" s="83"/>
    </row>
    <row r="1305" spans="4:4" x14ac:dyDescent="0.3">
      <c r="D1305" s="83"/>
    </row>
    <row r="1306" spans="4:4" x14ac:dyDescent="0.3">
      <c r="D1306" s="83"/>
    </row>
    <row r="1307" spans="4:4" x14ac:dyDescent="0.3">
      <c r="D1307" s="83"/>
    </row>
    <row r="1308" spans="4:4" x14ac:dyDescent="0.3">
      <c r="D1308" s="83"/>
    </row>
    <row r="1309" spans="4:4" x14ac:dyDescent="0.3">
      <c r="D1309" s="83"/>
    </row>
    <row r="1310" spans="4:4" x14ac:dyDescent="0.3">
      <c r="D1310" s="83"/>
    </row>
    <row r="1311" spans="4:4" x14ac:dyDescent="0.3">
      <c r="D1311" s="83"/>
    </row>
    <row r="1312" spans="4:4" x14ac:dyDescent="0.3">
      <c r="D1312" s="83"/>
    </row>
    <row r="1313" spans="4:4" x14ac:dyDescent="0.3">
      <c r="D1313" s="83"/>
    </row>
    <row r="1314" spans="4:4" x14ac:dyDescent="0.3">
      <c r="D1314" s="83"/>
    </row>
    <row r="1315" spans="4:4" x14ac:dyDescent="0.3">
      <c r="D1315" s="83"/>
    </row>
    <row r="1316" spans="4:4" x14ac:dyDescent="0.3">
      <c r="D1316" s="83"/>
    </row>
    <row r="1317" spans="4:4" x14ac:dyDescent="0.3">
      <c r="D1317" s="83"/>
    </row>
    <row r="1318" spans="4:4" x14ac:dyDescent="0.3">
      <c r="D1318" s="83"/>
    </row>
    <row r="1319" spans="4:4" x14ac:dyDescent="0.3">
      <c r="D1319" s="83"/>
    </row>
    <row r="1320" spans="4:4" x14ac:dyDescent="0.3">
      <c r="D1320" s="83"/>
    </row>
    <row r="1321" spans="4:4" x14ac:dyDescent="0.3">
      <c r="D1321" s="83"/>
    </row>
    <row r="1322" spans="4:4" x14ac:dyDescent="0.3">
      <c r="D1322" s="83"/>
    </row>
    <row r="1323" spans="4:4" x14ac:dyDescent="0.3">
      <c r="D1323" s="83"/>
    </row>
    <row r="1324" spans="4:4" x14ac:dyDescent="0.3">
      <c r="D1324" s="83"/>
    </row>
    <row r="1325" spans="4:4" x14ac:dyDescent="0.3">
      <c r="D1325" s="83"/>
    </row>
    <row r="1326" spans="4:4" x14ac:dyDescent="0.3">
      <c r="D1326" s="83"/>
    </row>
    <row r="1327" spans="4:4" x14ac:dyDescent="0.3">
      <c r="D1327" s="83"/>
    </row>
    <row r="1328" spans="4:4" x14ac:dyDescent="0.3">
      <c r="D1328" s="83"/>
    </row>
    <row r="1329" spans="4:4" x14ac:dyDescent="0.3">
      <c r="D1329" s="83"/>
    </row>
    <row r="1330" spans="4:4" x14ac:dyDescent="0.3">
      <c r="D1330" s="83"/>
    </row>
    <row r="1331" spans="4:4" x14ac:dyDescent="0.3">
      <c r="D1331" s="83"/>
    </row>
    <row r="1332" spans="4:4" x14ac:dyDescent="0.3">
      <c r="D1332" s="83"/>
    </row>
    <row r="1333" spans="4:4" x14ac:dyDescent="0.3">
      <c r="D1333" s="83"/>
    </row>
    <row r="1334" spans="4:4" x14ac:dyDescent="0.3">
      <c r="D1334" s="83"/>
    </row>
    <row r="1335" spans="4:4" x14ac:dyDescent="0.3">
      <c r="D1335" s="83"/>
    </row>
    <row r="1336" spans="4:4" x14ac:dyDescent="0.3">
      <c r="D1336" s="83"/>
    </row>
    <row r="1337" spans="4:4" x14ac:dyDescent="0.3">
      <c r="D1337" s="83"/>
    </row>
    <row r="1338" spans="4:4" x14ac:dyDescent="0.3">
      <c r="D1338" s="83"/>
    </row>
    <row r="1339" spans="4:4" x14ac:dyDescent="0.3">
      <c r="D1339" s="83"/>
    </row>
    <row r="1340" spans="4:4" x14ac:dyDescent="0.3">
      <c r="D1340" s="83"/>
    </row>
    <row r="1341" spans="4:4" x14ac:dyDescent="0.3">
      <c r="D1341" s="83"/>
    </row>
    <row r="1342" spans="4:4" x14ac:dyDescent="0.3">
      <c r="D1342" s="83"/>
    </row>
    <row r="1343" spans="4:4" x14ac:dyDescent="0.3">
      <c r="D1343" s="83"/>
    </row>
    <row r="1344" spans="4:4" x14ac:dyDescent="0.3">
      <c r="D1344" s="83"/>
    </row>
    <row r="1345" spans="4:4" x14ac:dyDescent="0.3">
      <c r="D1345" s="83"/>
    </row>
    <row r="1346" spans="4:4" x14ac:dyDescent="0.3">
      <c r="D1346" s="83"/>
    </row>
    <row r="1347" spans="4:4" x14ac:dyDescent="0.3">
      <c r="D1347" s="83"/>
    </row>
    <row r="1348" spans="4:4" x14ac:dyDescent="0.3">
      <c r="D1348" s="83"/>
    </row>
    <row r="1349" spans="4:4" x14ac:dyDescent="0.3">
      <c r="D1349" s="83"/>
    </row>
    <row r="1350" spans="4:4" x14ac:dyDescent="0.3">
      <c r="D1350" s="83"/>
    </row>
    <row r="1351" spans="4:4" x14ac:dyDescent="0.3">
      <c r="D1351" s="83"/>
    </row>
    <row r="1352" spans="4:4" x14ac:dyDescent="0.3">
      <c r="D1352" s="83"/>
    </row>
    <row r="1353" spans="4:4" x14ac:dyDescent="0.3">
      <c r="D1353" s="83"/>
    </row>
    <row r="1354" spans="4:4" x14ac:dyDescent="0.3">
      <c r="D1354" s="83"/>
    </row>
    <row r="1355" spans="4:4" x14ac:dyDescent="0.3">
      <c r="D1355" s="83"/>
    </row>
    <row r="1356" spans="4:4" x14ac:dyDescent="0.3">
      <c r="D1356" s="83"/>
    </row>
    <row r="1357" spans="4:4" x14ac:dyDescent="0.3">
      <c r="D1357" s="83"/>
    </row>
    <row r="1358" spans="4:4" x14ac:dyDescent="0.3">
      <c r="D1358" s="83"/>
    </row>
    <row r="1359" spans="4:4" x14ac:dyDescent="0.3">
      <c r="D1359" s="83"/>
    </row>
    <row r="1360" spans="4:4" x14ac:dyDescent="0.3">
      <c r="D1360" s="83"/>
    </row>
    <row r="1361" spans="4:4" x14ac:dyDescent="0.3">
      <c r="D1361" s="83"/>
    </row>
    <row r="1362" spans="4:4" x14ac:dyDescent="0.3">
      <c r="D1362" s="83"/>
    </row>
    <row r="1363" spans="4:4" x14ac:dyDescent="0.3">
      <c r="D1363" s="83"/>
    </row>
    <row r="1364" spans="4:4" x14ac:dyDescent="0.3">
      <c r="D1364" s="83"/>
    </row>
    <row r="1365" spans="4:4" x14ac:dyDescent="0.3">
      <c r="D1365" s="83"/>
    </row>
    <row r="1366" spans="4:4" x14ac:dyDescent="0.3">
      <c r="D1366" s="83"/>
    </row>
    <row r="1367" spans="4:4" x14ac:dyDescent="0.3">
      <c r="D1367" s="83"/>
    </row>
    <row r="1368" spans="4:4" x14ac:dyDescent="0.3">
      <c r="D1368" s="83"/>
    </row>
    <row r="1369" spans="4:4" x14ac:dyDescent="0.3">
      <c r="D1369" s="83"/>
    </row>
    <row r="1370" spans="4:4" x14ac:dyDescent="0.3">
      <c r="D1370" s="83"/>
    </row>
    <row r="1371" spans="4:4" x14ac:dyDescent="0.3">
      <c r="D1371" s="83"/>
    </row>
    <row r="1372" spans="4:4" x14ac:dyDescent="0.3">
      <c r="D1372" s="83"/>
    </row>
    <row r="1373" spans="4:4" x14ac:dyDescent="0.3">
      <c r="D1373" s="83"/>
    </row>
    <row r="1374" spans="4:4" x14ac:dyDescent="0.3">
      <c r="D1374" s="83"/>
    </row>
    <row r="1375" spans="4:4" x14ac:dyDescent="0.3">
      <c r="D1375" s="83"/>
    </row>
    <row r="1376" spans="4:4" x14ac:dyDescent="0.3">
      <c r="D1376" s="83"/>
    </row>
    <row r="1377" spans="4:4" x14ac:dyDescent="0.3">
      <c r="D1377" s="83"/>
    </row>
    <row r="1378" spans="4:4" x14ac:dyDescent="0.3">
      <c r="D1378" s="83"/>
    </row>
    <row r="1379" spans="4:4" x14ac:dyDescent="0.3">
      <c r="D1379" s="83"/>
    </row>
    <row r="1380" spans="4:4" x14ac:dyDescent="0.3">
      <c r="D1380" s="83"/>
    </row>
    <row r="1381" spans="4:4" x14ac:dyDescent="0.3">
      <c r="D1381" s="83"/>
    </row>
    <row r="1382" spans="4:4" x14ac:dyDescent="0.3">
      <c r="D1382" s="83"/>
    </row>
    <row r="1383" spans="4:4" x14ac:dyDescent="0.3">
      <c r="D1383" s="83"/>
    </row>
    <row r="1384" spans="4:4" x14ac:dyDescent="0.3">
      <c r="D1384" s="83"/>
    </row>
    <row r="1385" spans="4:4" x14ac:dyDescent="0.3">
      <c r="D1385" s="83"/>
    </row>
    <row r="1386" spans="4:4" x14ac:dyDescent="0.3">
      <c r="D1386" s="83"/>
    </row>
    <row r="1387" spans="4:4" x14ac:dyDescent="0.3">
      <c r="D1387" s="83"/>
    </row>
    <row r="1388" spans="4:4" x14ac:dyDescent="0.3">
      <c r="D1388" s="83"/>
    </row>
    <row r="1389" spans="4:4" x14ac:dyDescent="0.3">
      <c r="D1389" s="83"/>
    </row>
    <row r="1390" spans="4:4" x14ac:dyDescent="0.3">
      <c r="D1390" s="83"/>
    </row>
    <row r="1391" spans="4:4" x14ac:dyDescent="0.3">
      <c r="D1391" s="83"/>
    </row>
    <row r="1392" spans="4:4" x14ac:dyDescent="0.3">
      <c r="D1392" s="83"/>
    </row>
    <row r="1393" spans="4:4" x14ac:dyDescent="0.3">
      <c r="D1393" s="83"/>
    </row>
    <row r="1394" spans="4:4" x14ac:dyDescent="0.3">
      <c r="D1394" s="83"/>
    </row>
    <row r="1395" spans="4:4" x14ac:dyDescent="0.3">
      <c r="D1395" s="83"/>
    </row>
    <row r="1396" spans="4:4" x14ac:dyDescent="0.3">
      <c r="D1396" s="83"/>
    </row>
    <row r="1397" spans="4:4" x14ac:dyDescent="0.3">
      <c r="D1397" s="83"/>
    </row>
    <row r="1398" spans="4:4" x14ac:dyDescent="0.3">
      <c r="D1398" s="83"/>
    </row>
    <row r="1399" spans="4:4" x14ac:dyDescent="0.3">
      <c r="D1399" s="83"/>
    </row>
    <row r="1400" spans="4:4" x14ac:dyDescent="0.3">
      <c r="D1400" s="83"/>
    </row>
    <row r="1401" spans="4:4" x14ac:dyDescent="0.3">
      <c r="D1401" s="83"/>
    </row>
    <row r="1402" spans="4:4" x14ac:dyDescent="0.3">
      <c r="D1402" s="83"/>
    </row>
    <row r="1403" spans="4:4" x14ac:dyDescent="0.3">
      <c r="D1403" s="83"/>
    </row>
    <row r="1404" spans="4:4" x14ac:dyDescent="0.3">
      <c r="D1404" s="83"/>
    </row>
    <row r="1405" spans="4:4" x14ac:dyDescent="0.3">
      <c r="D1405" s="83"/>
    </row>
    <row r="1406" spans="4:4" x14ac:dyDescent="0.3">
      <c r="D1406" s="83"/>
    </row>
    <row r="1407" spans="4:4" x14ac:dyDescent="0.3">
      <c r="D1407" s="83"/>
    </row>
    <row r="1408" spans="4:4" x14ac:dyDescent="0.3">
      <c r="D1408" s="83"/>
    </row>
    <row r="1409" spans="4:4" x14ac:dyDescent="0.3">
      <c r="D1409" s="83"/>
    </row>
    <row r="1410" spans="4:4" x14ac:dyDescent="0.3">
      <c r="D1410" s="83"/>
    </row>
    <row r="1411" spans="4:4" x14ac:dyDescent="0.3">
      <c r="D1411" s="83"/>
    </row>
    <row r="1412" spans="4:4" x14ac:dyDescent="0.3">
      <c r="D1412" s="83"/>
    </row>
    <row r="1413" spans="4:4" x14ac:dyDescent="0.3">
      <c r="D1413" s="83"/>
    </row>
    <row r="1414" spans="4:4" x14ac:dyDescent="0.3">
      <c r="D1414" s="83"/>
    </row>
    <row r="1415" spans="4:4" x14ac:dyDescent="0.3">
      <c r="D1415" s="83"/>
    </row>
    <row r="1416" spans="4:4" x14ac:dyDescent="0.3">
      <c r="D1416" s="83"/>
    </row>
    <row r="1417" spans="4:4" x14ac:dyDescent="0.3">
      <c r="D1417" s="83"/>
    </row>
    <row r="1418" spans="4:4" x14ac:dyDescent="0.3">
      <c r="D1418" s="83"/>
    </row>
    <row r="1419" spans="4:4" x14ac:dyDescent="0.3">
      <c r="D1419" s="83"/>
    </row>
    <row r="1420" spans="4:4" x14ac:dyDescent="0.3">
      <c r="D1420" s="83"/>
    </row>
    <row r="1421" spans="4:4" x14ac:dyDescent="0.3">
      <c r="D1421" s="83"/>
    </row>
    <row r="1422" spans="4:4" x14ac:dyDescent="0.3">
      <c r="D1422" s="83"/>
    </row>
    <row r="1423" spans="4:4" x14ac:dyDescent="0.3">
      <c r="D1423" s="83"/>
    </row>
    <row r="1424" spans="4:4" x14ac:dyDescent="0.3">
      <c r="D1424" s="83"/>
    </row>
    <row r="1425" spans="4:4" x14ac:dyDescent="0.3">
      <c r="D1425" s="83"/>
    </row>
    <row r="1426" spans="4:4" x14ac:dyDescent="0.3">
      <c r="D1426" s="83"/>
    </row>
    <row r="1427" spans="4:4" x14ac:dyDescent="0.3">
      <c r="D1427" s="83"/>
    </row>
    <row r="1428" spans="4:4" x14ac:dyDescent="0.3">
      <c r="D1428" s="83"/>
    </row>
    <row r="1429" spans="4:4" x14ac:dyDescent="0.3">
      <c r="D1429" s="83"/>
    </row>
    <row r="1430" spans="4:4" x14ac:dyDescent="0.3">
      <c r="D1430" s="83"/>
    </row>
    <row r="1431" spans="4:4" x14ac:dyDescent="0.3">
      <c r="D1431" s="83"/>
    </row>
    <row r="1432" spans="4:4" x14ac:dyDescent="0.3">
      <c r="D1432" s="83"/>
    </row>
    <row r="1433" spans="4:4" x14ac:dyDescent="0.3">
      <c r="D1433" s="83"/>
    </row>
    <row r="1434" spans="4:4" x14ac:dyDescent="0.3">
      <c r="D1434" s="83"/>
    </row>
    <row r="1435" spans="4:4" x14ac:dyDescent="0.3">
      <c r="D1435" s="83"/>
    </row>
    <row r="1436" spans="4:4" x14ac:dyDescent="0.3">
      <c r="D1436" s="83"/>
    </row>
    <row r="1437" spans="4:4" x14ac:dyDescent="0.3">
      <c r="D1437" s="83"/>
    </row>
    <row r="1438" spans="4:4" x14ac:dyDescent="0.3">
      <c r="D1438" s="83"/>
    </row>
    <row r="1439" spans="4:4" x14ac:dyDescent="0.3">
      <c r="D1439" s="83"/>
    </row>
    <row r="1440" spans="4:4" x14ac:dyDescent="0.3">
      <c r="D1440" s="83"/>
    </row>
    <row r="1441" spans="4:4" x14ac:dyDescent="0.3">
      <c r="D1441" s="83"/>
    </row>
    <row r="1442" spans="4:4" x14ac:dyDescent="0.3">
      <c r="D1442" s="83"/>
    </row>
    <row r="1443" spans="4:4" x14ac:dyDescent="0.3">
      <c r="D1443" s="83"/>
    </row>
    <row r="1444" spans="4:4" x14ac:dyDescent="0.3">
      <c r="D1444" s="83"/>
    </row>
    <row r="1445" spans="4:4" x14ac:dyDescent="0.3">
      <c r="D1445" s="83"/>
    </row>
    <row r="1446" spans="4:4" x14ac:dyDescent="0.3">
      <c r="D1446" s="83"/>
    </row>
    <row r="1447" spans="4:4" x14ac:dyDescent="0.3">
      <c r="D1447" s="83"/>
    </row>
    <row r="1448" spans="4:4" x14ac:dyDescent="0.3">
      <c r="D1448" s="83"/>
    </row>
    <row r="1449" spans="4:4" x14ac:dyDescent="0.3">
      <c r="D1449" s="83"/>
    </row>
    <row r="1450" spans="4:4" x14ac:dyDescent="0.3">
      <c r="D1450" s="83"/>
    </row>
    <row r="1451" spans="4:4" x14ac:dyDescent="0.3">
      <c r="D1451" s="83"/>
    </row>
    <row r="1452" spans="4:4" x14ac:dyDescent="0.3">
      <c r="D1452" s="83"/>
    </row>
    <row r="1453" spans="4:4" x14ac:dyDescent="0.3">
      <c r="D1453" s="83"/>
    </row>
    <row r="1454" spans="4:4" x14ac:dyDescent="0.3">
      <c r="D1454" s="83"/>
    </row>
    <row r="1455" spans="4:4" x14ac:dyDescent="0.3">
      <c r="D1455" s="83"/>
    </row>
    <row r="1456" spans="4:4" x14ac:dyDescent="0.3">
      <c r="D1456" s="83"/>
    </row>
    <row r="1457" spans="4:4" x14ac:dyDescent="0.3">
      <c r="D1457" s="83"/>
    </row>
    <row r="1458" spans="4:4" x14ac:dyDescent="0.3">
      <c r="D1458" s="83"/>
    </row>
    <row r="1459" spans="4:4" x14ac:dyDescent="0.3">
      <c r="D1459" s="83"/>
    </row>
    <row r="1460" spans="4:4" x14ac:dyDescent="0.3">
      <c r="D1460" s="83"/>
    </row>
    <row r="1461" spans="4:4" x14ac:dyDescent="0.3">
      <c r="D1461" s="83"/>
    </row>
    <row r="1462" spans="4:4" x14ac:dyDescent="0.3">
      <c r="D1462" s="83"/>
    </row>
    <row r="1463" spans="4:4" x14ac:dyDescent="0.3">
      <c r="D1463" s="83"/>
    </row>
    <row r="1464" spans="4:4" x14ac:dyDescent="0.3">
      <c r="D1464" s="83"/>
    </row>
    <row r="1465" spans="4:4" x14ac:dyDescent="0.3">
      <c r="D1465" s="83"/>
    </row>
    <row r="1466" spans="4:4" x14ac:dyDescent="0.3">
      <c r="D1466" s="83"/>
    </row>
    <row r="1467" spans="4:4" x14ac:dyDescent="0.3">
      <c r="D1467" s="83"/>
    </row>
    <row r="1468" spans="4:4" x14ac:dyDescent="0.3">
      <c r="D1468" s="83"/>
    </row>
    <row r="1469" spans="4:4" x14ac:dyDescent="0.3">
      <c r="D1469" s="83"/>
    </row>
    <row r="1470" spans="4:4" x14ac:dyDescent="0.3">
      <c r="D1470" s="83"/>
    </row>
    <row r="1471" spans="4:4" x14ac:dyDescent="0.3">
      <c r="D1471" s="83"/>
    </row>
    <row r="1472" spans="4:4" x14ac:dyDescent="0.3">
      <c r="D1472" s="83"/>
    </row>
    <row r="1473" spans="4:4" x14ac:dyDescent="0.3">
      <c r="D1473" s="83"/>
    </row>
    <row r="1474" spans="4:4" x14ac:dyDescent="0.3">
      <c r="D1474" s="83"/>
    </row>
    <row r="1475" spans="4:4" x14ac:dyDescent="0.3">
      <c r="D1475" s="83"/>
    </row>
    <row r="1476" spans="4:4" x14ac:dyDescent="0.3">
      <c r="D1476" s="83"/>
    </row>
    <row r="1477" spans="4:4" x14ac:dyDescent="0.3">
      <c r="D1477" s="83"/>
    </row>
    <row r="1478" spans="4:4" x14ac:dyDescent="0.3">
      <c r="D1478" s="83"/>
    </row>
    <row r="1479" spans="4:4" x14ac:dyDescent="0.3">
      <c r="D1479" s="83"/>
    </row>
    <row r="1480" spans="4:4" x14ac:dyDescent="0.3">
      <c r="D1480" s="83"/>
    </row>
    <row r="1481" spans="4:4" x14ac:dyDescent="0.3">
      <c r="D1481" s="83"/>
    </row>
    <row r="1482" spans="4:4" x14ac:dyDescent="0.3">
      <c r="D1482" s="83"/>
    </row>
    <row r="1483" spans="4:4" x14ac:dyDescent="0.3">
      <c r="D1483" s="83"/>
    </row>
    <row r="1484" spans="4:4" x14ac:dyDescent="0.3">
      <c r="D1484" s="83"/>
    </row>
    <row r="1485" spans="4:4" x14ac:dyDescent="0.3">
      <c r="D1485" s="83"/>
    </row>
    <row r="1486" spans="4:4" x14ac:dyDescent="0.3">
      <c r="D1486" s="83"/>
    </row>
    <row r="1487" spans="4:4" x14ac:dyDescent="0.3">
      <c r="D1487" s="83"/>
    </row>
    <row r="1488" spans="4:4" x14ac:dyDescent="0.3">
      <c r="D1488" s="83"/>
    </row>
    <row r="1489" spans="4:4" x14ac:dyDescent="0.3">
      <c r="D1489" s="83"/>
    </row>
    <row r="1490" spans="4:4" x14ac:dyDescent="0.3">
      <c r="D1490" s="83"/>
    </row>
    <row r="1491" spans="4:4" x14ac:dyDescent="0.3">
      <c r="D1491" s="83"/>
    </row>
    <row r="1492" spans="4:4" x14ac:dyDescent="0.3">
      <c r="D1492" s="83"/>
    </row>
    <row r="1493" spans="4:4" x14ac:dyDescent="0.3">
      <c r="D1493" s="83"/>
    </row>
    <row r="1494" spans="4:4" x14ac:dyDescent="0.3">
      <c r="D1494" s="83"/>
    </row>
    <row r="1495" spans="4:4" x14ac:dyDescent="0.3">
      <c r="D1495" s="83"/>
    </row>
    <row r="1496" spans="4:4" x14ac:dyDescent="0.3">
      <c r="D1496" s="83"/>
    </row>
    <row r="1497" spans="4:4" x14ac:dyDescent="0.3">
      <c r="D1497" s="83"/>
    </row>
    <row r="1498" spans="4:4" x14ac:dyDescent="0.3">
      <c r="D1498" s="83"/>
    </row>
    <row r="1499" spans="4:4" x14ac:dyDescent="0.3">
      <c r="D1499" s="83"/>
    </row>
    <row r="1500" spans="4:4" x14ac:dyDescent="0.3">
      <c r="D1500" s="83"/>
    </row>
    <row r="1501" spans="4:4" x14ac:dyDescent="0.3">
      <c r="D1501" s="83"/>
    </row>
    <row r="1502" spans="4:4" x14ac:dyDescent="0.3">
      <c r="D1502" s="83"/>
    </row>
    <row r="1503" spans="4:4" x14ac:dyDescent="0.3">
      <c r="D1503" s="83"/>
    </row>
    <row r="1504" spans="4:4" x14ac:dyDescent="0.3">
      <c r="D1504" s="83"/>
    </row>
    <row r="1505" spans="4:4" x14ac:dyDescent="0.3">
      <c r="D1505" s="83"/>
    </row>
    <row r="1506" spans="4:4" x14ac:dyDescent="0.3">
      <c r="D1506" s="83"/>
    </row>
    <row r="1507" spans="4:4" x14ac:dyDescent="0.3">
      <c r="D1507" s="83"/>
    </row>
    <row r="1508" spans="4:4" x14ac:dyDescent="0.3">
      <c r="D1508" s="83"/>
    </row>
    <row r="1509" spans="4:4" x14ac:dyDescent="0.3">
      <c r="D1509" s="83"/>
    </row>
    <row r="1510" spans="4:4" x14ac:dyDescent="0.3">
      <c r="D1510" s="83"/>
    </row>
    <row r="1511" spans="4:4" x14ac:dyDescent="0.3">
      <c r="D1511" s="83"/>
    </row>
    <row r="1512" spans="4:4" x14ac:dyDescent="0.3">
      <c r="D1512" s="83"/>
    </row>
    <row r="1513" spans="4:4" x14ac:dyDescent="0.3">
      <c r="D1513" s="83"/>
    </row>
    <row r="1514" spans="4:4" x14ac:dyDescent="0.3">
      <c r="D1514" s="83"/>
    </row>
    <row r="1515" spans="4:4" x14ac:dyDescent="0.3">
      <c r="D1515" s="83"/>
    </row>
    <row r="1516" spans="4:4" x14ac:dyDescent="0.3">
      <c r="D1516" s="83"/>
    </row>
    <row r="1517" spans="4:4" x14ac:dyDescent="0.3">
      <c r="D1517" s="83"/>
    </row>
    <row r="1518" spans="4:4" x14ac:dyDescent="0.3">
      <c r="D1518" s="83"/>
    </row>
    <row r="1519" spans="4:4" x14ac:dyDescent="0.3">
      <c r="D1519" s="83"/>
    </row>
    <row r="1520" spans="4:4" x14ac:dyDescent="0.3">
      <c r="D1520" s="83"/>
    </row>
    <row r="1521" spans="4:4" x14ac:dyDescent="0.3">
      <c r="D1521" s="83"/>
    </row>
    <row r="1522" spans="4:4" x14ac:dyDescent="0.3">
      <c r="D1522" s="83"/>
    </row>
    <row r="1523" spans="4:4" x14ac:dyDescent="0.3">
      <c r="D1523" s="83"/>
    </row>
    <row r="1524" spans="4:4" x14ac:dyDescent="0.3">
      <c r="D1524" s="83"/>
    </row>
    <row r="1525" spans="4:4" x14ac:dyDescent="0.3">
      <c r="D1525" s="83"/>
    </row>
    <row r="1526" spans="4:4" x14ac:dyDescent="0.3">
      <c r="D1526" s="83"/>
    </row>
    <row r="1527" spans="4:4" x14ac:dyDescent="0.3">
      <c r="D1527" s="83"/>
    </row>
    <row r="1528" spans="4:4" x14ac:dyDescent="0.3">
      <c r="D1528" s="83"/>
    </row>
    <row r="1529" spans="4:4" x14ac:dyDescent="0.3">
      <c r="D1529" s="83"/>
    </row>
    <row r="1530" spans="4:4" x14ac:dyDescent="0.3">
      <c r="D1530" s="83"/>
    </row>
    <row r="1531" spans="4:4" x14ac:dyDescent="0.3">
      <c r="D1531" s="83"/>
    </row>
    <row r="1532" spans="4:4" x14ac:dyDescent="0.3">
      <c r="D1532" s="83"/>
    </row>
    <row r="1533" spans="4:4" x14ac:dyDescent="0.3">
      <c r="D1533" s="83"/>
    </row>
    <row r="1534" spans="4:4" x14ac:dyDescent="0.3">
      <c r="D1534" s="83"/>
    </row>
    <row r="1535" spans="4:4" x14ac:dyDescent="0.3">
      <c r="D1535" s="83"/>
    </row>
    <row r="1536" spans="4:4" x14ac:dyDescent="0.3">
      <c r="D1536" s="83"/>
    </row>
    <row r="1537" spans="4:4" x14ac:dyDescent="0.3">
      <c r="D1537" s="83"/>
    </row>
    <row r="1538" spans="4:4" x14ac:dyDescent="0.3">
      <c r="D1538" s="83"/>
    </row>
    <row r="1539" spans="4:4" x14ac:dyDescent="0.3">
      <c r="D1539" s="83"/>
    </row>
    <row r="1540" spans="4:4" x14ac:dyDescent="0.3">
      <c r="D1540" s="83"/>
    </row>
    <row r="1541" spans="4:4" x14ac:dyDescent="0.3">
      <c r="D1541" s="83"/>
    </row>
    <row r="1542" spans="4:4" x14ac:dyDescent="0.3">
      <c r="D1542" s="83"/>
    </row>
    <row r="1543" spans="4:4" x14ac:dyDescent="0.3">
      <c r="D1543" s="83"/>
    </row>
    <row r="1544" spans="4:4" x14ac:dyDescent="0.3">
      <c r="D1544" s="83"/>
    </row>
    <row r="1545" spans="4:4" x14ac:dyDescent="0.3">
      <c r="D1545" s="83"/>
    </row>
    <row r="1546" spans="4:4" x14ac:dyDescent="0.3">
      <c r="D1546" s="83"/>
    </row>
    <row r="1547" spans="4:4" x14ac:dyDescent="0.3">
      <c r="D1547" s="83"/>
    </row>
    <row r="1548" spans="4:4" x14ac:dyDescent="0.3">
      <c r="D1548" s="83"/>
    </row>
    <row r="1549" spans="4:4" x14ac:dyDescent="0.3">
      <c r="D1549" s="83"/>
    </row>
    <row r="1550" spans="4:4" x14ac:dyDescent="0.3">
      <c r="D1550" s="83"/>
    </row>
    <row r="1551" spans="4:4" x14ac:dyDescent="0.3">
      <c r="D1551" s="83"/>
    </row>
    <row r="1552" spans="4:4" x14ac:dyDescent="0.3">
      <c r="D1552" s="83"/>
    </row>
    <row r="1553" spans="4:4" x14ac:dyDescent="0.3">
      <c r="D1553" s="83"/>
    </row>
    <row r="1554" spans="4:4" x14ac:dyDescent="0.3">
      <c r="D1554" s="83"/>
    </row>
    <row r="1555" spans="4:4" x14ac:dyDescent="0.3">
      <c r="D1555" s="83"/>
    </row>
    <row r="1556" spans="4:4" x14ac:dyDescent="0.3">
      <c r="D1556" s="83"/>
    </row>
    <row r="1557" spans="4:4" x14ac:dyDescent="0.3">
      <c r="D1557" s="83"/>
    </row>
    <row r="1558" spans="4:4" x14ac:dyDescent="0.3">
      <c r="D1558" s="83"/>
    </row>
    <row r="1559" spans="4:4" x14ac:dyDescent="0.3">
      <c r="D1559" s="83"/>
    </row>
    <row r="1560" spans="4:4" x14ac:dyDescent="0.3">
      <c r="D1560" s="83"/>
    </row>
    <row r="1561" spans="4:4" x14ac:dyDescent="0.3">
      <c r="D1561" s="83"/>
    </row>
    <row r="1562" spans="4:4" x14ac:dyDescent="0.3">
      <c r="D1562" s="83"/>
    </row>
    <row r="1563" spans="4:4" x14ac:dyDescent="0.3">
      <c r="D1563" s="83"/>
    </row>
    <row r="1564" spans="4:4" x14ac:dyDescent="0.3">
      <c r="D1564" s="83"/>
    </row>
    <row r="1565" spans="4:4" x14ac:dyDescent="0.3">
      <c r="D1565" s="83"/>
    </row>
    <row r="1566" spans="4:4" x14ac:dyDescent="0.3">
      <c r="D1566" s="83"/>
    </row>
    <row r="1567" spans="4:4" x14ac:dyDescent="0.3">
      <c r="D1567" s="83"/>
    </row>
    <row r="1568" spans="4:4" x14ac:dyDescent="0.3">
      <c r="D1568" s="83"/>
    </row>
    <row r="1569" spans="4:4" x14ac:dyDescent="0.3">
      <c r="D1569" s="83"/>
    </row>
    <row r="1570" spans="4:4" x14ac:dyDescent="0.3">
      <c r="D1570" s="83"/>
    </row>
    <row r="1571" spans="4:4" x14ac:dyDescent="0.3">
      <c r="D1571" s="83"/>
    </row>
    <row r="1572" spans="4:4" x14ac:dyDescent="0.3">
      <c r="D1572" s="83"/>
    </row>
    <row r="1573" spans="4:4" x14ac:dyDescent="0.3">
      <c r="D1573" s="83"/>
    </row>
    <row r="1574" spans="4:4" x14ac:dyDescent="0.3">
      <c r="D1574" s="83"/>
    </row>
    <row r="1575" spans="4:4" x14ac:dyDescent="0.3">
      <c r="D1575" s="83"/>
    </row>
    <row r="1576" spans="4:4" x14ac:dyDescent="0.3">
      <c r="D1576" s="83"/>
    </row>
    <row r="1577" spans="4:4" x14ac:dyDescent="0.3">
      <c r="D1577" s="83"/>
    </row>
    <row r="1578" spans="4:4" x14ac:dyDescent="0.3">
      <c r="D1578" s="83"/>
    </row>
    <row r="1579" spans="4:4" x14ac:dyDescent="0.3">
      <c r="D1579" s="83"/>
    </row>
    <row r="1580" spans="4:4" x14ac:dyDescent="0.3">
      <c r="D1580" s="83"/>
    </row>
    <row r="1581" spans="4:4" x14ac:dyDescent="0.3">
      <c r="D1581" s="83"/>
    </row>
    <row r="1582" spans="4:4" x14ac:dyDescent="0.3">
      <c r="D1582" s="83"/>
    </row>
    <row r="1583" spans="4:4" x14ac:dyDescent="0.3">
      <c r="D1583" s="83"/>
    </row>
    <row r="1584" spans="4:4" x14ac:dyDescent="0.3">
      <c r="D1584" s="83"/>
    </row>
    <row r="1585" spans="4:4" x14ac:dyDescent="0.3">
      <c r="D1585" s="83"/>
    </row>
    <row r="1586" spans="4:4" x14ac:dyDescent="0.3">
      <c r="D1586" s="83"/>
    </row>
    <row r="1587" spans="4:4" x14ac:dyDescent="0.3">
      <c r="D1587" s="83"/>
    </row>
    <row r="1588" spans="4:4" x14ac:dyDescent="0.3">
      <c r="D1588" s="83"/>
    </row>
    <row r="1589" spans="4:4" x14ac:dyDescent="0.3">
      <c r="D1589" s="83"/>
    </row>
    <row r="1590" spans="4:4" x14ac:dyDescent="0.3">
      <c r="D1590" s="83"/>
    </row>
    <row r="1591" spans="4:4" x14ac:dyDescent="0.3">
      <c r="D1591" s="83"/>
    </row>
    <row r="1592" spans="4:4" x14ac:dyDescent="0.3">
      <c r="D1592" s="83"/>
    </row>
    <row r="1593" spans="4:4" x14ac:dyDescent="0.3">
      <c r="D1593" s="83"/>
    </row>
    <row r="1594" spans="4:4" x14ac:dyDescent="0.3">
      <c r="D1594" s="83"/>
    </row>
    <row r="1595" spans="4:4" x14ac:dyDescent="0.3">
      <c r="D1595" s="83"/>
    </row>
    <row r="1596" spans="4:4" x14ac:dyDescent="0.3">
      <c r="D1596" s="83"/>
    </row>
    <row r="1597" spans="4:4" x14ac:dyDescent="0.3">
      <c r="D1597" s="83"/>
    </row>
    <row r="1598" spans="4:4" x14ac:dyDescent="0.3">
      <c r="D1598" s="83"/>
    </row>
    <row r="1599" spans="4:4" x14ac:dyDescent="0.3">
      <c r="D1599" s="83"/>
    </row>
    <row r="1600" spans="4:4" x14ac:dyDescent="0.3">
      <c r="D1600" s="83"/>
    </row>
    <row r="1601" spans="4:4" x14ac:dyDescent="0.3">
      <c r="D1601" s="83"/>
    </row>
    <row r="1602" spans="4:4" x14ac:dyDescent="0.3">
      <c r="D1602" s="83"/>
    </row>
    <row r="1603" spans="4:4" x14ac:dyDescent="0.3">
      <c r="D1603" s="83"/>
    </row>
    <row r="1604" spans="4:4" x14ac:dyDescent="0.3">
      <c r="D1604" s="83"/>
    </row>
    <row r="1605" spans="4:4" x14ac:dyDescent="0.3">
      <c r="D1605" s="83"/>
    </row>
    <row r="1606" spans="4:4" x14ac:dyDescent="0.3">
      <c r="D1606" s="83"/>
    </row>
    <row r="1607" spans="4:4" x14ac:dyDescent="0.3">
      <c r="D1607" s="83"/>
    </row>
    <row r="1608" spans="4:4" x14ac:dyDescent="0.3">
      <c r="D1608" s="83"/>
    </row>
    <row r="1609" spans="4:4" x14ac:dyDescent="0.3">
      <c r="D1609" s="83"/>
    </row>
    <row r="1610" spans="4:4" x14ac:dyDescent="0.3">
      <c r="D1610" s="83"/>
    </row>
    <row r="1611" spans="4:4" x14ac:dyDescent="0.3">
      <c r="D1611" s="83"/>
    </row>
    <row r="1612" spans="4:4" x14ac:dyDescent="0.3">
      <c r="D1612" s="83"/>
    </row>
    <row r="1613" spans="4:4" x14ac:dyDescent="0.3">
      <c r="D1613" s="83"/>
    </row>
    <row r="1614" spans="4:4" x14ac:dyDescent="0.3">
      <c r="D1614" s="83"/>
    </row>
    <row r="1615" spans="4:4" x14ac:dyDescent="0.3">
      <c r="D1615" s="83"/>
    </row>
    <row r="1616" spans="4:4" x14ac:dyDescent="0.3">
      <c r="D1616" s="83"/>
    </row>
    <row r="1617" spans="4:4" x14ac:dyDescent="0.3">
      <c r="D1617" s="83"/>
    </row>
    <row r="1618" spans="4:4" x14ac:dyDescent="0.3">
      <c r="D1618" s="83"/>
    </row>
    <row r="1619" spans="4:4" x14ac:dyDescent="0.3">
      <c r="D1619" s="83"/>
    </row>
    <row r="1620" spans="4:4" x14ac:dyDescent="0.3">
      <c r="D1620" s="83"/>
    </row>
    <row r="1621" spans="4:4" x14ac:dyDescent="0.3">
      <c r="D1621" s="83"/>
    </row>
    <row r="1622" spans="4:4" x14ac:dyDescent="0.3">
      <c r="D1622" s="83"/>
    </row>
    <row r="1623" spans="4:4" x14ac:dyDescent="0.3">
      <c r="D1623" s="83"/>
    </row>
    <row r="1624" spans="4:4" x14ac:dyDescent="0.3">
      <c r="D1624" s="83"/>
    </row>
    <row r="1625" spans="4:4" x14ac:dyDescent="0.3">
      <c r="D1625" s="83"/>
    </row>
    <row r="1626" spans="4:4" x14ac:dyDescent="0.3">
      <c r="D1626" s="83"/>
    </row>
    <row r="1627" spans="4:4" x14ac:dyDescent="0.3">
      <c r="D1627" s="83"/>
    </row>
    <row r="1628" spans="4:4" x14ac:dyDescent="0.3">
      <c r="D1628" s="83"/>
    </row>
    <row r="1629" spans="4:4" x14ac:dyDescent="0.3">
      <c r="D1629" s="83"/>
    </row>
    <row r="1630" spans="4:4" x14ac:dyDescent="0.3">
      <c r="D1630" s="83"/>
    </row>
    <row r="1631" spans="4:4" x14ac:dyDescent="0.3">
      <c r="D1631" s="83"/>
    </row>
    <row r="1632" spans="4:4" x14ac:dyDescent="0.3">
      <c r="D1632" s="83"/>
    </row>
    <row r="1633" spans="4:4" x14ac:dyDescent="0.3">
      <c r="D1633" s="83"/>
    </row>
    <row r="1634" spans="4:4" x14ac:dyDescent="0.3">
      <c r="D1634" s="83"/>
    </row>
    <row r="1635" spans="4:4" x14ac:dyDescent="0.3">
      <c r="D1635" s="83"/>
    </row>
    <row r="1636" spans="4:4" x14ac:dyDescent="0.3">
      <c r="D1636" s="83"/>
    </row>
    <row r="1637" spans="4:4" x14ac:dyDescent="0.3">
      <c r="D1637" s="83"/>
    </row>
    <row r="1638" spans="4:4" x14ac:dyDescent="0.3">
      <c r="D1638" s="83"/>
    </row>
    <row r="1639" spans="4:4" x14ac:dyDescent="0.3">
      <c r="D1639" s="83"/>
    </row>
    <row r="1640" spans="4:4" x14ac:dyDescent="0.3">
      <c r="D1640" s="83"/>
    </row>
    <row r="1641" spans="4:4" x14ac:dyDescent="0.3">
      <c r="D1641" s="83"/>
    </row>
    <row r="1642" spans="4:4" x14ac:dyDescent="0.3">
      <c r="D1642" s="83"/>
    </row>
    <row r="1643" spans="4:4" x14ac:dyDescent="0.3">
      <c r="D1643" s="83"/>
    </row>
    <row r="1644" spans="4:4" x14ac:dyDescent="0.3">
      <c r="D1644" s="83"/>
    </row>
    <row r="1645" spans="4:4" x14ac:dyDescent="0.3">
      <c r="D1645" s="83"/>
    </row>
    <row r="1646" spans="4:4" x14ac:dyDescent="0.3">
      <c r="D1646" s="83"/>
    </row>
    <row r="1647" spans="4:4" x14ac:dyDescent="0.3">
      <c r="D1647" s="83"/>
    </row>
    <row r="1648" spans="4:4" x14ac:dyDescent="0.3">
      <c r="D1648" s="83"/>
    </row>
    <row r="1649" spans="4:4" x14ac:dyDescent="0.3">
      <c r="D1649" s="83"/>
    </row>
    <row r="1650" spans="4:4" x14ac:dyDescent="0.3">
      <c r="D1650" s="83"/>
    </row>
    <row r="1651" spans="4:4" x14ac:dyDescent="0.3">
      <c r="D1651" s="83"/>
    </row>
    <row r="1652" spans="4:4" x14ac:dyDescent="0.3">
      <c r="D1652" s="83"/>
    </row>
    <row r="1653" spans="4:4" x14ac:dyDescent="0.3">
      <c r="D1653" s="83"/>
    </row>
    <row r="1654" spans="4:4" x14ac:dyDescent="0.3">
      <c r="D1654" s="83"/>
    </row>
    <row r="1655" spans="4:4" x14ac:dyDescent="0.3">
      <c r="D1655" s="83"/>
    </row>
    <row r="1656" spans="4:4" x14ac:dyDescent="0.3">
      <c r="D1656" s="83"/>
    </row>
    <row r="1657" spans="4:4" x14ac:dyDescent="0.3">
      <c r="D1657" s="83"/>
    </row>
    <row r="1658" spans="4:4" x14ac:dyDescent="0.3">
      <c r="D1658" s="83"/>
    </row>
    <row r="1659" spans="4:4" x14ac:dyDescent="0.3">
      <c r="D1659" s="83"/>
    </row>
    <row r="1660" spans="4:4" x14ac:dyDescent="0.3">
      <c r="D1660" s="83"/>
    </row>
    <row r="1661" spans="4:4" x14ac:dyDescent="0.3">
      <c r="D1661" s="83"/>
    </row>
    <row r="1662" spans="4:4" x14ac:dyDescent="0.3">
      <c r="D1662" s="83"/>
    </row>
    <row r="1663" spans="4:4" x14ac:dyDescent="0.3">
      <c r="D1663" s="83"/>
    </row>
    <row r="1664" spans="4:4" x14ac:dyDescent="0.3">
      <c r="D1664" s="83"/>
    </row>
    <row r="1665" spans="4:4" x14ac:dyDescent="0.3">
      <c r="D1665" s="83"/>
    </row>
    <row r="1666" spans="4:4" x14ac:dyDescent="0.3">
      <c r="D1666" s="83"/>
    </row>
    <row r="1667" spans="4:4" x14ac:dyDescent="0.3">
      <c r="D1667" s="83"/>
    </row>
    <row r="1668" spans="4:4" x14ac:dyDescent="0.3">
      <c r="D1668" s="83"/>
    </row>
    <row r="1669" spans="4:4" x14ac:dyDescent="0.3">
      <c r="D1669" s="83"/>
    </row>
    <row r="1670" spans="4:4" x14ac:dyDescent="0.3">
      <c r="D1670" s="83"/>
    </row>
    <row r="1671" spans="4:4" x14ac:dyDescent="0.3">
      <c r="D1671" s="83"/>
    </row>
    <row r="1672" spans="4:4" x14ac:dyDescent="0.3">
      <c r="D1672" s="83"/>
    </row>
    <row r="1673" spans="4:4" x14ac:dyDescent="0.3">
      <c r="D1673" s="83"/>
    </row>
    <row r="1674" spans="4:4" x14ac:dyDescent="0.3">
      <c r="D1674" s="83"/>
    </row>
    <row r="1675" spans="4:4" x14ac:dyDescent="0.3">
      <c r="D1675" s="83"/>
    </row>
    <row r="1676" spans="4:4" x14ac:dyDescent="0.3">
      <c r="D1676" s="83"/>
    </row>
    <row r="1677" spans="4:4" x14ac:dyDescent="0.3">
      <c r="D1677" s="83"/>
    </row>
    <row r="1678" spans="4:4" x14ac:dyDescent="0.3">
      <c r="D1678" s="83"/>
    </row>
    <row r="1679" spans="4:4" x14ac:dyDescent="0.3">
      <c r="D1679" s="83"/>
    </row>
    <row r="1680" spans="4:4" x14ac:dyDescent="0.3">
      <c r="D1680" s="83"/>
    </row>
    <row r="1681" spans="4:4" x14ac:dyDescent="0.3">
      <c r="D1681" s="83"/>
    </row>
    <row r="1682" spans="4:4" x14ac:dyDescent="0.3">
      <c r="D1682" s="83"/>
    </row>
    <row r="1683" spans="4:4" x14ac:dyDescent="0.3">
      <c r="D1683" s="83"/>
    </row>
    <row r="1684" spans="4:4" x14ac:dyDescent="0.3">
      <c r="D1684" s="83"/>
    </row>
    <row r="1685" spans="4:4" x14ac:dyDescent="0.3">
      <c r="D1685" s="83"/>
    </row>
    <row r="1686" spans="4:4" x14ac:dyDescent="0.3">
      <c r="D1686" s="83"/>
    </row>
    <row r="1687" spans="4:4" x14ac:dyDescent="0.3">
      <c r="D1687" s="83"/>
    </row>
    <row r="1688" spans="4:4" x14ac:dyDescent="0.3">
      <c r="D1688" s="83"/>
    </row>
    <row r="1689" spans="4:4" x14ac:dyDescent="0.3">
      <c r="D1689" s="83"/>
    </row>
    <row r="1690" spans="4:4" x14ac:dyDescent="0.3">
      <c r="D1690" s="83"/>
    </row>
    <row r="1691" spans="4:4" x14ac:dyDescent="0.3">
      <c r="D1691" s="83"/>
    </row>
    <row r="1692" spans="4:4" x14ac:dyDescent="0.3">
      <c r="D1692" s="83"/>
    </row>
    <row r="1693" spans="4:4" x14ac:dyDescent="0.3">
      <c r="D1693" s="83"/>
    </row>
    <row r="1694" spans="4:4" x14ac:dyDescent="0.3">
      <c r="D1694" s="83"/>
    </row>
    <row r="1695" spans="4:4" x14ac:dyDescent="0.3">
      <c r="D1695" s="83"/>
    </row>
    <row r="1696" spans="4:4" x14ac:dyDescent="0.3">
      <c r="D1696" s="83"/>
    </row>
    <row r="1697" spans="4:4" x14ac:dyDescent="0.3">
      <c r="D1697" s="83"/>
    </row>
    <row r="1698" spans="4:4" x14ac:dyDescent="0.3">
      <c r="D1698" s="83"/>
    </row>
    <row r="1699" spans="4:4" x14ac:dyDescent="0.3">
      <c r="D1699" s="83"/>
    </row>
    <row r="1700" spans="4:4" x14ac:dyDescent="0.3">
      <c r="D1700" s="83"/>
    </row>
    <row r="1701" spans="4:4" x14ac:dyDescent="0.3">
      <c r="D1701" s="83"/>
    </row>
    <row r="1702" spans="4:4" x14ac:dyDescent="0.3">
      <c r="D1702" s="83"/>
    </row>
    <row r="1703" spans="4:4" x14ac:dyDescent="0.3">
      <c r="D1703" s="83"/>
    </row>
    <row r="1704" spans="4:4" x14ac:dyDescent="0.3">
      <c r="D1704" s="83"/>
    </row>
    <row r="1705" spans="4:4" x14ac:dyDescent="0.3">
      <c r="D1705" s="83"/>
    </row>
    <row r="1706" spans="4:4" x14ac:dyDescent="0.3">
      <c r="D1706" s="83"/>
    </row>
    <row r="1707" spans="4:4" x14ac:dyDescent="0.3">
      <c r="D1707" s="83"/>
    </row>
    <row r="1708" spans="4:4" x14ac:dyDescent="0.3">
      <c r="D1708" s="83"/>
    </row>
    <row r="1709" spans="4:4" x14ac:dyDescent="0.3">
      <c r="D1709" s="83"/>
    </row>
    <row r="1710" spans="4:4" x14ac:dyDescent="0.3">
      <c r="D1710" s="83"/>
    </row>
    <row r="1711" spans="4:4" x14ac:dyDescent="0.3">
      <c r="D1711" s="83"/>
    </row>
    <row r="1712" spans="4:4" x14ac:dyDescent="0.3">
      <c r="D1712" s="83"/>
    </row>
    <row r="1713" spans="4:4" x14ac:dyDescent="0.3">
      <c r="D1713" s="83"/>
    </row>
    <row r="1714" spans="4:4" x14ac:dyDescent="0.3">
      <c r="D1714" s="83"/>
    </row>
    <row r="1715" spans="4:4" x14ac:dyDescent="0.3">
      <c r="D1715" s="83"/>
    </row>
    <row r="1716" spans="4:4" x14ac:dyDescent="0.3">
      <c r="D1716" s="83"/>
    </row>
    <row r="1717" spans="4:4" x14ac:dyDescent="0.3">
      <c r="D1717" s="83"/>
    </row>
    <row r="1718" spans="4:4" x14ac:dyDescent="0.3">
      <c r="D1718" s="83"/>
    </row>
    <row r="1719" spans="4:4" x14ac:dyDescent="0.3">
      <c r="D1719" s="83"/>
    </row>
    <row r="1720" spans="4:4" x14ac:dyDescent="0.3">
      <c r="D1720" s="83"/>
    </row>
    <row r="1721" spans="4:4" x14ac:dyDescent="0.3">
      <c r="D1721" s="83"/>
    </row>
    <row r="1722" spans="4:4" x14ac:dyDescent="0.3">
      <c r="D1722" s="83"/>
    </row>
    <row r="1723" spans="4:4" x14ac:dyDescent="0.3">
      <c r="D1723" s="83"/>
    </row>
    <row r="1724" spans="4:4" x14ac:dyDescent="0.3">
      <c r="D1724" s="83"/>
    </row>
    <row r="1725" spans="4:4" x14ac:dyDescent="0.3">
      <c r="D1725" s="83"/>
    </row>
    <row r="1726" spans="4:4" x14ac:dyDescent="0.3">
      <c r="D1726" s="83"/>
    </row>
    <row r="1727" spans="4:4" x14ac:dyDescent="0.3">
      <c r="D1727" s="83"/>
    </row>
    <row r="1728" spans="4:4" x14ac:dyDescent="0.3">
      <c r="D1728" s="83"/>
    </row>
    <row r="1729" spans="4:4" x14ac:dyDescent="0.3">
      <c r="D1729" s="83"/>
    </row>
    <row r="1730" spans="4:4" x14ac:dyDescent="0.3">
      <c r="D1730" s="83"/>
    </row>
    <row r="1731" spans="4:4" x14ac:dyDescent="0.3">
      <c r="D1731" s="83"/>
    </row>
    <row r="1732" spans="4:4" x14ac:dyDescent="0.3">
      <c r="D1732" s="83"/>
    </row>
    <row r="1733" spans="4:4" x14ac:dyDescent="0.3">
      <c r="D1733" s="83"/>
    </row>
    <row r="1734" spans="4:4" x14ac:dyDescent="0.3">
      <c r="D1734" s="83"/>
    </row>
    <row r="1735" spans="4:4" x14ac:dyDescent="0.3">
      <c r="D1735" s="83"/>
    </row>
    <row r="1736" spans="4:4" x14ac:dyDescent="0.3">
      <c r="D1736" s="83"/>
    </row>
    <row r="1737" spans="4:4" x14ac:dyDescent="0.3">
      <c r="D1737" s="83"/>
    </row>
    <row r="1738" spans="4:4" x14ac:dyDescent="0.3">
      <c r="D1738" s="83"/>
    </row>
    <row r="1739" spans="4:4" x14ac:dyDescent="0.3">
      <c r="D1739" s="83"/>
    </row>
    <row r="1740" spans="4:4" x14ac:dyDescent="0.3">
      <c r="D1740" s="83"/>
    </row>
    <row r="1741" spans="4:4" x14ac:dyDescent="0.3">
      <c r="D1741" s="83"/>
    </row>
    <row r="1742" spans="4:4" x14ac:dyDescent="0.3">
      <c r="D1742" s="83"/>
    </row>
    <row r="1743" spans="4:4" x14ac:dyDescent="0.3">
      <c r="D1743" s="83"/>
    </row>
    <row r="1744" spans="4:4" x14ac:dyDescent="0.3">
      <c r="D1744" s="83"/>
    </row>
    <row r="1745" spans="4:4" x14ac:dyDescent="0.3">
      <c r="D1745" s="83"/>
    </row>
    <row r="1746" spans="4:4" x14ac:dyDescent="0.3">
      <c r="D1746" s="83"/>
    </row>
    <row r="1747" spans="4:4" x14ac:dyDescent="0.3">
      <c r="D1747" s="83"/>
    </row>
    <row r="1748" spans="4:4" x14ac:dyDescent="0.3">
      <c r="D1748" s="83"/>
    </row>
    <row r="1749" spans="4:4" x14ac:dyDescent="0.3">
      <c r="D1749" s="83"/>
    </row>
    <row r="1750" spans="4:4" x14ac:dyDescent="0.3">
      <c r="D1750" s="83"/>
    </row>
    <row r="1751" spans="4:4" x14ac:dyDescent="0.3">
      <c r="D1751" s="83"/>
    </row>
    <row r="1752" spans="4:4" x14ac:dyDescent="0.3">
      <c r="D1752" s="83"/>
    </row>
    <row r="1753" spans="4:4" x14ac:dyDescent="0.3">
      <c r="D1753" s="83"/>
    </row>
    <row r="1754" spans="4:4" x14ac:dyDescent="0.3">
      <c r="D1754" s="83"/>
    </row>
    <row r="1755" spans="4:4" x14ac:dyDescent="0.3">
      <c r="D1755" s="83"/>
    </row>
    <row r="1756" spans="4:4" x14ac:dyDescent="0.3">
      <c r="D1756" s="83"/>
    </row>
    <row r="1757" spans="4:4" x14ac:dyDescent="0.3">
      <c r="D1757" s="83"/>
    </row>
    <row r="1758" spans="4:4" x14ac:dyDescent="0.3">
      <c r="D1758" s="83"/>
    </row>
    <row r="1759" spans="4:4" x14ac:dyDescent="0.3">
      <c r="D1759" s="83"/>
    </row>
    <row r="1760" spans="4:4" x14ac:dyDescent="0.3">
      <c r="D1760" s="83"/>
    </row>
    <row r="1761" spans="4:4" x14ac:dyDescent="0.3">
      <c r="D1761" s="83"/>
    </row>
    <row r="1762" spans="4:4" x14ac:dyDescent="0.3">
      <c r="D1762" s="83"/>
    </row>
    <row r="1763" spans="4:4" x14ac:dyDescent="0.3">
      <c r="D1763" s="83"/>
    </row>
    <row r="1764" spans="4:4" x14ac:dyDescent="0.3">
      <c r="D1764" s="83"/>
    </row>
    <row r="1765" spans="4:4" x14ac:dyDescent="0.3">
      <c r="D1765" s="83"/>
    </row>
    <row r="1766" spans="4:4" x14ac:dyDescent="0.3">
      <c r="D1766" s="83"/>
    </row>
    <row r="1767" spans="4:4" x14ac:dyDescent="0.3">
      <c r="D1767" s="83"/>
    </row>
    <row r="1768" spans="4:4" x14ac:dyDescent="0.3">
      <c r="D1768" s="83"/>
    </row>
    <row r="1769" spans="4:4" x14ac:dyDescent="0.3">
      <c r="D1769" s="83"/>
    </row>
    <row r="1770" spans="4:4" x14ac:dyDescent="0.3">
      <c r="D1770" s="83"/>
    </row>
    <row r="1771" spans="4:4" x14ac:dyDescent="0.3">
      <c r="D1771" s="83"/>
    </row>
    <row r="1772" spans="4:4" x14ac:dyDescent="0.3">
      <c r="D1772" s="83"/>
    </row>
    <row r="1773" spans="4:4" x14ac:dyDescent="0.3">
      <c r="D1773" s="83"/>
    </row>
    <row r="1774" spans="4:4" x14ac:dyDescent="0.3">
      <c r="D1774" s="83"/>
    </row>
    <row r="1775" spans="4:4" x14ac:dyDescent="0.3">
      <c r="D1775" s="83"/>
    </row>
    <row r="1776" spans="4:4" x14ac:dyDescent="0.3">
      <c r="D1776" s="83"/>
    </row>
    <row r="1777" spans="4:4" x14ac:dyDescent="0.3">
      <c r="D1777" s="83"/>
    </row>
    <row r="1778" spans="4:4" x14ac:dyDescent="0.3">
      <c r="D1778" s="83"/>
    </row>
    <row r="1779" spans="4:4" x14ac:dyDescent="0.3">
      <c r="D1779" s="83"/>
    </row>
    <row r="1780" spans="4:4" x14ac:dyDescent="0.3">
      <c r="D1780" s="83"/>
    </row>
    <row r="1781" spans="4:4" x14ac:dyDescent="0.3">
      <c r="D1781" s="83"/>
    </row>
    <row r="1782" spans="4:4" x14ac:dyDescent="0.3">
      <c r="D1782" s="83"/>
    </row>
    <row r="1783" spans="4:4" x14ac:dyDescent="0.3">
      <c r="D1783" s="83"/>
    </row>
    <row r="1784" spans="4:4" x14ac:dyDescent="0.3">
      <c r="D1784" s="83"/>
    </row>
    <row r="1785" spans="4:4" x14ac:dyDescent="0.3">
      <c r="D1785" s="83"/>
    </row>
    <row r="1786" spans="4:4" x14ac:dyDescent="0.3">
      <c r="D1786" s="83"/>
    </row>
    <row r="1787" spans="4:4" x14ac:dyDescent="0.3">
      <c r="D1787" s="83"/>
    </row>
    <row r="1788" spans="4:4" x14ac:dyDescent="0.3">
      <c r="D1788" s="83"/>
    </row>
    <row r="1789" spans="4:4" x14ac:dyDescent="0.3">
      <c r="D1789" s="83"/>
    </row>
    <row r="1790" spans="4:4" x14ac:dyDescent="0.3">
      <c r="D1790" s="83"/>
    </row>
    <row r="1791" spans="4:4" x14ac:dyDescent="0.3">
      <c r="D1791" s="83"/>
    </row>
    <row r="1792" spans="4:4" x14ac:dyDescent="0.3">
      <c r="D1792" s="83"/>
    </row>
    <row r="1793" spans="4:4" x14ac:dyDescent="0.3">
      <c r="D1793" s="83"/>
    </row>
    <row r="1794" spans="4:4" x14ac:dyDescent="0.3">
      <c r="D1794" s="83"/>
    </row>
    <row r="1795" spans="4:4" x14ac:dyDescent="0.3">
      <c r="D1795" s="83"/>
    </row>
    <row r="1796" spans="4:4" x14ac:dyDescent="0.3">
      <c r="D1796" s="83"/>
    </row>
    <row r="1797" spans="4:4" x14ac:dyDescent="0.3">
      <c r="D1797" s="83"/>
    </row>
    <row r="1798" spans="4:4" x14ac:dyDescent="0.3">
      <c r="D1798" s="83"/>
    </row>
    <row r="1799" spans="4:4" x14ac:dyDescent="0.3">
      <c r="D1799" s="83"/>
    </row>
    <row r="1800" spans="4:4" x14ac:dyDescent="0.3">
      <c r="D1800" s="83"/>
    </row>
    <row r="1801" spans="4:4" x14ac:dyDescent="0.3">
      <c r="D1801" s="83"/>
    </row>
    <row r="1802" spans="4:4" x14ac:dyDescent="0.3">
      <c r="D1802" s="83"/>
    </row>
    <row r="1803" spans="4:4" x14ac:dyDescent="0.3">
      <c r="D1803" s="83"/>
    </row>
    <row r="1804" spans="4:4" x14ac:dyDescent="0.3">
      <c r="D1804" s="83"/>
    </row>
    <row r="1805" spans="4:4" x14ac:dyDescent="0.3">
      <c r="D1805" s="83"/>
    </row>
    <row r="1806" spans="4:4" x14ac:dyDescent="0.3">
      <c r="D1806" s="83"/>
    </row>
    <row r="1807" spans="4:4" x14ac:dyDescent="0.3">
      <c r="D1807" s="83"/>
    </row>
    <row r="1808" spans="4:4" x14ac:dyDescent="0.3">
      <c r="D1808" s="83"/>
    </row>
    <row r="1809" spans="4:4" x14ac:dyDescent="0.3">
      <c r="D1809" s="83"/>
    </row>
    <row r="1810" spans="4:4" x14ac:dyDescent="0.3">
      <c r="D1810" s="83"/>
    </row>
    <row r="1811" spans="4:4" x14ac:dyDescent="0.3">
      <c r="D1811" s="83"/>
    </row>
    <row r="1812" spans="4:4" x14ac:dyDescent="0.3">
      <c r="D1812" s="83"/>
    </row>
    <row r="1813" spans="4:4" x14ac:dyDescent="0.3">
      <c r="D1813" s="83"/>
    </row>
    <row r="1814" spans="4:4" x14ac:dyDescent="0.3">
      <c r="D1814" s="83"/>
    </row>
    <row r="1815" spans="4:4" x14ac:dyDescent="0.3">
      <c r="D1815" s="83"/>
    </row>
    <row r="1816" spans="4:4" x14ac:dyDescent="0.3">
      <c r="D1816" s="83"/>
    </row>
    <row r="1817" spans="4:4" x14ac:dyDescent="0.3">
      <c r="D1817" s="83"/>
    </row>
    <row r="1818" spans="4:4" x14ac:dyDescent="0.3">
      <c r="D1818" s="83"/>
    </row>
    <row r="1819" spans="4:4" x14ac:dyDescent="0.3">
      <c r="D1819" s="83"/>
    </row>
    <row r="1820" spans="4:4" x14ac:dyDescent="0.3">
      <c r="D1820" s="83"/>
    </row>
    <row r="1821" spans="4:4" x14ac:dyDescent="0.3">
      <c r="D1821" s="83"/>
    </row>
    <row r="1822" spans="4:4" x14ac:dyDescent="0.3">
      <c r="D1822" s="83"/>
    </row>
    <row r="1823" spans="4:4" x14ac:dyDescent="0.3">
      <c r="D1823" s="83"/>
    </row>
    <row r="1824" spans="4:4" x14ac:dyDescent="0.3">
      <c r="D1824" s="83"/>
    </row>
    <row r="1825" spans="4:4" x14ac:dyDescent="0.3">
      <c r="D1825" s="83"/>
    </row>
    <row r="1826" spans="4:4" x14ac:dyDescent="0.3">
      <c r="D1826" s="83"/>
    </row>
    <row r="1827" spans="4:4" x14ac:dyDescent="0.3">
      <c r="D1827" s="83"/>
    </row>
    <row r="1828" spans="4:4" x14ac:dyDescent="0.3">
      <c r="D1828" s="83"/>
    </row>
    <row r="1829" spans="4:4" x14ac:dyDescent="0.3">
      <c r="D1829" s="83"/>
    </row>
    <row r="1830" spans="4:4" x14ac:dyDescent="0.3">
      <c r="D1830" s="83"/>
    </row>
    <row r="1831" spans="4:4" x14ac:dyDescent="0.3">
      <c r="D1831" s="83"/>
    </row>
    <row r="1832" spans="4:4" x14ac:dyDescent="0.3">
      <c r="D1832" s="83"/>
    </row>
    <row r="1833" spans="4:4" x14ac:dyDescent="0.3">
      <c r="D1833" s="83"/>
    </row>
    <row r="1834" spans="4:4" x14ac:dyDescent="0.3">
      <c r="D1834" s="83"/>
    </row>
    <row r="1835" spans="4:4" x14ac:dyDescent="0.3">
      <c r="D1835" s="83"/>
    </row>
    <row r="1836" spans="4:4" x14ac:dyDescent="0.3">
      <c r="D1836" s="83"/>
    </row>
    <row r="1837" spans="4:4" x14ac:dyDescent="0.3">
      <c r="D1837" s="83"/>
    </row>
    <row r="1838" spans="4:4" x14ac:dyDescent="0.3">
      <c r="D1838" s="83"/>
    </row>
    <row r="1839" spans="4:4" x14ac:dyDescent="0.3">
      <c r="D1839" s="83"/>
    </row>
    <row r="1840" spans="4:4" x14ac:dyDescent="0.3">
      <c r="D1840" s="83"/>
    </row>
    <row r="1841" spans="4:4" x14ac:dyDescent="0.3">
      <c r="D1841" s="83"/>
    </row>
    <row r="1842" spans="4:4" x14ac:dyDescent="0.3">
      <c r="D1842" s="83"/>
    </row>
    <row r="1843" spans="4:4" x14ac:dyDescent="0.3">
      <c r="D1843" s="83"/>
    </row>
    <row r="1844" spans="4:4" x14ac:dyDescent="0.3">
      <c r="D1844" s="83"/>
    </row>
    <row r="1845" spans="4:4" x14ac:dyDescent="0.3">
      <c r="D1845" s="83"/>
    </row>
    <row r="1846" spans="4:4" x14ac:dyDescent="0.3">
      <c r="D1846" s="83"/>
    </row>
    <row r="1847" spans="4:4" x14ac:dyDescent="0.3">
      <c r="D1847" s="83"/>
    </row>
    <row r="1848" spans="4:4" x14ac:dyDescent="0.3">
      <c r="D1848" s="83"/>
    </row>
    <row r="1849" spans="4:4" x14ac:dyDescent="0.3">
      <c r="D1849" s="83"/>
    </row>
    <row r="1850" spans="4:4" x14ac:dyDescent="0.3">
      <c r="D1850" s="83"/>
    </row>
    <row r="1851" spans="4:4" x14ac:dyDescent="0.3">
      <c r="D1851" s="83"/>
    </row>
    <row r="1852" spans="4:4" x14ac:dyDescent="0.3">
      <c r="D1852" s="83"/>
    </row>
    <row r="1853" spans="4:4" x14ac:dyDescent="0.3">
      <c r="D1853" s="83"/>
    </row>
    <row r="1854" spans="4:4" x14ac:dyDescent="0.3">
      <c r="D1854" s="83"/>
    </row>
    <row r="1855" spans="4:4" x14ac:dyDescent="0.3">
      <c r="D1855" s="83"/>
    </row>
    <row r="1856" spans="4:4" x14ac:dyDescent="0.3">
      <c r="D1856" s="83"/>
    </row>
    <row r="1857" spans="4:4" x14ac:dyDescent="0.3">
      <c r="D1857" s="83"/>
    </row>
    <row r="1858" spans="4:4" x14ac:dyDescent="0.3">
      <c r="D1858" s="83"/>
    </row>
    <row r="1859" spans="4:4" x14ac:dyDescent="0.3">
      <c r="D1859" s="83"/>
    </row>
    <row r="1860" spans="4:4" x14ac:dyDescent="0.3">
      <c r="D1860" s="83"/>
    </row>
    <row r="1861" spans="4:4" x14ac:dyDescent="0.3">
      <c r="D1861" s="83"/>
    </row>
    <row r="1862" spans="4:4" x14ac:dyDescent="0.3">
      <c r="D1862" s="83"/>
    </row>
    <row r="1863" spans="4:4" x14ac:dyDescent="0.3">
      <c r="D1863" s="83"/>
    </row>
    <row r="1864" spans="4:4" x14ac:dyDescent="0.3">
      <c r="D1864" s="83"/>
    </row>
    <row r="1865" spans="4:4" x14ac:dyDescent="0.3">
      <c r="D1865" s="83"/>
    </row>
    <row r="1866" spans="4:4" x14ac:dyDescent="0.3">
      <c r="D1866" s="83"/>
    </row>
    <row r="1867" spans="4:4" x14ac:dyDescent="0.3">
      <c r="D1867" s="83"/>
    </row>
    <row r="1868" spans="4:4" x14ac:dyDescent="0.3">
      <c r="D1868" s="83"/>
    </row>
    <row r="1869" spans="4:4" x14ac:dyDescent="0.3">
      <c r="D1869" s="83"/>
    </row>
    <row r="1870" spans="4:4" x14ac:dyDescent="0.3">
      <c r="D1870" s="83"/>
    </row>
    <row r="1871" spans="4:4" x14ac:dyDescent="0.3">
      <c r="D1871" s="83"/>
    </row>
    <row r="1872" spans="4:4" x14ac:dyDescent="0.3">
      <c r="D1872" s="83"/>
    </row>
    <row r="1873" spans="4:4" x14ac:dyDescent="0.3">
      <c r="D1873" s="83"/>
    </row>
    <row r="1874" spans="4:4" x14ac:dyDescent="0.3">
      <c r="D1874" s="83"/>
    </row>
    <row r="1875" spans="4:4" x14ac:dyDescent="0.3">
      <c r="D1875" s="83"/>
    </row>
    <row r="1876" spans="4:4" x14ac:dyDescent="0.3">
      <c r="D1876" s="83"/>
    </row>
    <row r="1877" spans="4:4" x14ac:dyDescent="0.3">
      <c r="D1877" s="83"/>
    </row>
    <row r="1878" spans="4:4" x14ac:dyDescent="0.3">
      <c r="D1878" s="83"/>
    </row>
    <row r="1879" spans="4:4" x14ac:dyDescent="0.3">
      <c r="D1879" s="83"/>
    </row>
    <row r="1880" spans="4:4" x14ac:dyDescent="0.3">
      <c r="D1880" s="83"/>
    </row>
    <row r="1881" spans="4:4" x14ac:dyDescent="0.3">
      <c r="D1881" s="83"/>
    </row>
    <row r="1882" spans="4:4" x14ac:dyDescent="0.3">
      <c r="D1882" s="83"/>
    </row>
    <row r="1883" spans="4:4" x14ac:dyDescent="0.3">
      <c r="D1883" s="83"/>
    </row>
    <row r="1884" spans="4:4" x14ac:dyDescent="0.3">
      <c r="D1884" s="83"/>
    </row>
    <row r="1885" spans="4:4" x14ac:dyDescent="0.3">
      <c r="D1885" s="83"/>
    </row>
    <row r="1886" spans="4:4" x14ac:dyDescent="0.3">
      <c r="D1886" s="83"/>
    </row>
    <row r="1887" spans="4:4" x14ac:dyDescent="0.3">
      <c r="D1887" s="83"/>
    </row>
    <row r="1888" spans="4:4" x14ac:dyDescent="0.3">
      <c r="D1888" s="83"/>
    </row>
    <row r="1889" spans="4:4" x14ac:dyDescent="0.3">
      <c r="D1889" s="83"/>
    </row>
    <row r="1890" spans="4:4" x14ac:dyDescent="0.3">
      <c r="D1890" s="83"/>
    </row>
    <row r="1891" spans="4:4" x14ac:dyDescent="0.3">
      <c r="D1891" s="83"/>
    </row>
    <row r="1892" spans="4:4" x14ac:dyDescent="0.3">
      <c r="D1892" s="83"/>
    </row>
    <row r="1893" spans="4:4" x14ac:dyDescent="0.3">
      <c r="D1893" s="83"/>
    </row>
    <row r="1894" spans="4:4" x14ac:dyDescent="0.3">
      <c r="D1894" s="83"/>
    </row>
    <row r="1895" spans="4:4" x14ac:dyDescent="0.3">
      <c r="D1895" s="83"/>
    </row>
    <row r="1896" spans="4:4" x14ac:dyDescent="0.3">
      <c r="D1896" s="83"/>
    </row>
    <row r="1897" spans="4:4" x14ac:dyDescent="0.3">
      <c r="D1897" s="83"/>
    </row>
    <row r="1898" spans="4:4" x14ac:dyDescent="0.3">
      <c r="D1898" s="83"/>
    </row>
    <row r="1899" spans="4:4" x14ac:dyDescent="0.3">
      <c r="D1899" s="83"/>
    </row>
    <row r="1900" spans="4:4" x14ac:dyDescent="0.3">
      <c r="D1900" s="83"/>
    </row>
    <row r="1901" spans="4:4" x14ac:dyDescent="0.3">
      <c r="D1901" s="83"/>
    </row>
    <row r="1902" spans="4:4" x14ac:dyDescent="0.3">
      <c r="D1902" s="83"/>
    </row>
    <row r="1903" spans="4:4" x14ac:dyDescent="0.3">
      <c r="D1903" s="83"/>
    </row>
    <row r="1904" spans="4:4" x14ac:dyDescent="0.3">
      <c r="D1904" s="83"/>
    </row>
    <row r="1905" spans="4:4" x14ac:dyDescent="0.3">
      <c r="D1905" s="83"/>
    </row>
    <row r="1906" spans="4:4" x14ac:dyDescent="0.3">
      <c r="D1906" s="83"/>
    </row>
    <row r="1907" spans="4:4" x14ac:dyDescent="0.3">
      <c r="D1907" s="83"/>
    </row>
    <row r="1908" spans="4:4" x14ac:dyDescent="0.3">
      <c r="D1908" s="83"/>
    </row>
    <row r="1909" spans="4:4" x14ac:dyDescent="0.3">
      <c r="D1909" s="83"/>
    </row>
    <row r="1910" spans="4:4" x14ac:dyDescent="0.3">
      <c r="D1910" s="83"/>
    </row>
    <row r="1911" spans="4:4" x14ac:dyDescent="0.3">
      <c r="D1911" s="83"/>
    </row>
    <row r="1912" spans="4:4" x14ac:dyDescent="0.3">
      <c r="D1912" s="83"/>
    </row>
    <row r="1913" spans="4:4" x14ac:dyDescent="0.3">
      <c r="D1913" s="83"/>
    </row>
    <row r="1914" spans="4:4" x14ac:dyDescent="0.3">
      <c r="D1914" s="83"/>
    </row>
    <row r="1915" spans="4:4" x14ac:dyDescent="0.3">
      <c r="D1915" s="83"/>
    </row>
    <row r="1916" spans="4:4" x14ac:dyDescent="0.3">
      <c r="D1916" s="83"/>
    </row>
    <row r="1917" spans="4:4" x14ac:dyDescent="0.3">
      <c r="D1917" s="83"/>
    </row>
    <row r="1918" spans="4:4" x14ac:dyDescent="0.3">
      <c r="D1918" s="83"/>
    </row>
    <row r="1919" spans="4:4" x14ac:dyDescent="0.3">
      <c r="D1919" s="83"/>
    </row>
    <row r="1920" spans="4:4" x14ac:dyDescent="0.3">
      <c r="D1920" s="83"/>
    </row>
    <row r="1921" spans="4:4" x14ac:dyDescent="0.3">
      <c r="D1921" s="83"/>
    </row>
    <row r="1922" spans="4:4" x14ac:dyDescent="0.3">
      <c r="D1922" s="83"/>
    </row>
    <row r="1923" spans="4:4" x14ac:dyDescent="0.3">
      <c r="D1923" s="83"/>
    </row>
    <row r="1924" spans="4:4" x14ac:dyDescent="0.3">
      <c r="D1924" s="83"/>
    </row>
    <row r="1925" spans="4:4" x14ac:dyDescent="0.3">
      <c r="D1925" s="83"/>
    </row>
    <row r="1926" spans="4:4" x14ac:dyDescent="0.3">
      <c r="D1926" s="83"/>
    </row>
    <row r="1927" spans="4:4" x14ac:dyDescent="0.3">
      <c r="D1927" s="83"/>
    </row>
    <row r="1928" spans="4:4" x14ac:dyDescent="0.3">
      <c r="D1928" s="83"/>
    </row>
    <row r="1929" spans="4:4" x14ac:dyDescent="0.3">
      <c r="D1929" s="83"/>
    </row>
    <row r="1930" spans="4:4" x14ac:dyDescent="0.3">
      <c r="D1930" s="83"/>
    </row>
    <row r="1931" spans="4:4" x14ac:dyDescent="0.3">
      <c r="D1931" s="83"/>
    </row>
    <row r="1932" spans="4:4" x14ac:dyDescent="0.3">
      <c r="D1932" s="83"/>
    </row>
    <row r="1933" spans="4:4" x14ac:dyDescent="0.3">
      <c r="D1933" s="83"/>
    </row>
    <row r="1934" spans="4:4" x14ac:dyDescent="0.3">
      <c r="D1934" s="83"/>
    </row>
    <row r="1935" spans="4:4" x14ac:dyDescent="0.3">
      <c r="D1935" s="83"/>
    </row>
    <row r="1936" spans="4:4" x14ac:dyDescent="0.3">
      <c r="D1936" s="83"/>
    </row>
    <row r="1937" spans="4:4" x14ac:dyDescent="0.3">
      <c r="D1937" s="83"/>
    </row>
    <row r="1938" spans="4:4" x14ac:dyDescent="0.3">
      <c r="D1938" s="83"/>
    </row>
    <row r="1939" spans="4:4" x14ac:dyDescent="0.3">
      <c r="D1939" s="83"/>
    </row>
    <row r="1940" spans="4:4" x14ac:dyDescent="0.3">
      <c r="D1940" s="83"/>
    </row>
    <row r="1941" spans="4:4" x14ac:dyDescent="0.3">
      <c r="D1941" s="83"/>
    </row>
    <row r="1942" spans="4:4" x14ac:dyDescent="0.3">
      <c r="D1942" s="83"/>
    </row>
    <row r="1943" spans="4:4" x14ac:dyDescent="0.3">
      <c r="D1943" s="83"/>
    </row>
    <row r="1944" spans="4:4" x14ac:dyDescent="0.3">
      <c r="D1944" s="83"/>
    </row>
    <row r="1945" spans="4:4" x14ac:dyDescent="0.3">
      <c r="D1945" s="83"/>
    </row>
    <row r="1946" spans="4:4" x14ac:dyDescent="0.3">
      <c r="D1946" s="83"/>
    </row>
    <row r="1947" spans="4:4" x14ac:dyDescent="0.3">
      <c r="D1947" s="83"/>
    </row>
    <row r="1948" spans="4:4" x14ac:dyDescent="0.3">
      <c r="D1948" s="83"/>
    </row>
    <row r="1949" spans="4:4" x14ac:dyDescent="0.3">
      <c r="D1949" s="83"/>
    </row>
    <row r="1950" spans="4:4" x14ac:dyDescent="0.3">
      <c r="D1950" s="83"/>
    </row>
    <row r="1951" spans="4:4" x14ac:dyDescent="0.3">
      <c r="D1951" s="83"/>
    </row>
    <row r="1952" spans="4:4" x14ac:dyDescent="0.3">
      <c r="D1952" s="83"/>
    </row>
    <row r="1953" spans="4:4" x14ac:dyDescent="0.3">
      <c r="D1953" s="83"/>
    </row>
    <row r="1954" spans="4:4" x14ac:dyDescent="0.3">
      <c r="D1954" s="83"/>
    </row>
    <row r="1955" spans="4:4" x14ac:dyDescent="0.3">
      <c r="D1955" s="83"/>
    </row>
    <row r="1956" spans="4:4" x14ac:dyDescent="0.3">
      <c r="D1956" s="83"/>
    </row>
    <row r="1957" spans="4:4" x14ac:dyDescent="0.3">
      <c r="D1957" s="83"/>
    </row>
    <row r="1958" spans="4:4" x14ac:dyDescent="0.3">
      <c r="D1958" s="83"/>
    </row>
    <row r="1959" spans="4:4" x14ac:dyDescent="0.3">
      <c r="D1959" s="83"/>
    </row>
    <row r="1960" spans="4:4" x14ac:dyDescent="0.3">
      <c r="D1960" s="83"/>
    </row>
    <row r="1961" spans="4:4" x14ac:dyDescent="0.3">
      <c r="D1961" s="83"/>
    </row>
    <row r="1962" spans="4:4" x14ac:dyDescent="0.3">
      <c r="D1962" s="83"/>
    </row>
    <row r="1963" spans="4:4" x14ac:dyDescent="0.3">
      <c r="D1963" s="83"/>
    </row>
    <row r="1964" spans="4:4" x14ac:dyDescent="0.3">
      <c r="D1964" s="83"/>
    </row>
    <row r="1965" spans="4:4" x14ac:dyDescent="0.3">
      <c r="D1965" s="83"/>
    </row>
    <row r="1966" spans="4:4" x14ac:dyDescent="0.3">
      <c r="D1966" s="83"/>
    </row>
    <row r="1967" spans="4:4" x14ac:dyDescent="0.3">
      <c r="D1967" s="83"/>
    </row>
    <row r="1968" spans="4:4" x14ac:dyDescent="0.3">
      <c r="D1968" s="83"/>
    </row>
    <row r="1969" spans="4:4" x14ac:dyDescent="0.3">
      <c r="D1969" s="83"/>
    </row>
    <row r="1970" spans="4:4" x14ac:dyDescent="0.3">
      <c r="D1970" s="83"/>
    </row>
    <row r="1971" spans="4:4" x14ac:dyDescent="0.3">
      <c r="D1971" s="83"/>
    </row>
    <row r="1972" spans="4:4" x14ac:dyDescent="0.3">
      <c r="D1972" s="83"/>
    </row>
    <row r="1973" spans="4:4" x14ac:dyDescent="0.3">
      <c r="D1973" s="83"/>
    </row>
    <row r="1974" spans="4:4" x14ac:dyDescent="0.3">
      <c r="D1974" s="83"/>
    </row>
    <row r="1975" spans="4:4" x14ac:dyDescent="0.3">
      <c r="D1975" s="83"/>
    </row>
    <row r="1976" spans="4:4" x14ac:dyDescent="0.3">
      <c r="D1976" s="83"/>
    </row>
    <row r="1977" spans="4:4" x14ac:dyDescent="0.3">
      <c r="D1977" s="83"/>
    </row>
    <row r="1978" spans="4:4" x14ac:dyDescent="0.3">
      <c r="D1978" s="83"/>
    </row>
    <row r="1979" spans="4:4" x14ac:dyDescent="0.3">
      <c r="D1979" s="83"/>
    </row>
    <row r="1980" spans="4:4" x14ac:dyDescent="0.3">
      <c r="D1980" s="83"/>
    </row>
    <row r="1981" spans="4:4" x14ac:dyDescent="0.3">
      <c r="D1981" s="83"/>
    </row>
    <row r="1982" spans="4:4" x14ac:dyDescent="0.3">
      <c r="D1982" s="83"/>
    </row>
    <row r="1983" spans="4:4" x14ac:dyDescent="0.3">
      <c r="D1983" s="83"/>
    </row>
    <row r="1984" spans="4:4" x14ac:dyDescent="0.3">
      <c r="D1984" s="83"/>
    </row>
    <row r="1985" spans="4:4" x14ac:dyDescent="0.3">
      <c r="D1985" s="83"/>
    </row>
    <row r="1986" spans="4:4" x14ac:dyDescent="0.3">
      <c r="D1986" s="83"/>
    </row>
    <row r="1987" spans="4:4" x14ac:dyDescent="0.3">
      <c r="D1987" s="83"/>
    </row>
    <row r="1988" spans="4:4" x14ac:dyDescent="0.3">
      <c r="D1988" s="83"/>
    </row>
    <row r="1989" spans="4:4" x14ac:dyDescent="0.3">
      <c r="D1989" s="83"/>
    </row>
    <row r="1990" spans="4:4" x14ac:dyDescent="0.3">
      <c r="D1990" s="83"/>
    </row>
    <row r="1991" spans="4:4" x14ac:dyDescent="0.3">
      <c r="D1991" s="83"/>
    </row>
    <row r="1992" spans="4:4" x14ac:dyDescent="0.3">
      <c r="D1992" s="83"/>
    </row>
    <row r="1993" spans="4:4" x14ac:dyDescent="0.3">
      <c r="D1993" s="83"/>
    </row>
    <row r="1994" spans="4:4" x14ac:dyDescent="0.3">
      <c r="D1994" s="83"/>
    </row>
    <row r="1995" spans="4:4" x14ac:dyDescent="0.3">
      <c r="D1995" s="83"/>
    </row>
    <row r="1996" spans="4:4" x14ac:dyDescent="0.3">
      <c r="D1996" s="83"/>
    </row>
    <row r="1997" spans="4:4" x14ac:dyDescent="0.3">
      <c r="D1997" s="83"/>
    </row>
    <row r="1998" spans="4:4" x14ac:dyDescent="0.3">
      <c r="D1998" s="83"/>
    </row>
    <row r="1999" spans="4:4" x14ac:dyDescent="0.3">
      <c r="D1999" s="83"/>
    </row>
    <row r="2000" spans="4:4" x14ac:dyDescent="0.3">
      <c r="D2000" s="83"/>
    </row>
    <row r="2001" spans="4:4" x14ac:dyDescent="0.3">
      <c r="D2001" s="83"/>
    </row>
    <row r="2002" spans="4:4" x14ac:dyDescent="0.3">
      <c r="D2002" s="83"/>
    </row>
    <row r="2003" spans="4:4" x14ac:dyDescent="0.3">
      <c r="D2003" s="83"/>
    </row>
    <row r="2004" spans="4:4" x14ac:dyDescent="0.3">
      <c r="D2004" s="83"/>
    </row>
    <row r="2005" spans="4:4" x14ac:dyDescent="0.3">
      <c r="D2005" s="83"/>
    </row>
    <row r="2006" spans="4:4" x14ac:dyDescent="0.3">
      <c r="D2006" s="83"/>
    </row>
    <row r="2007" spans="4:4" x14ac:dyDescent="0.3">
      <c r="D2007" s="83"/>
    </row>
    <row r="2008" spans="4:4" x14ac:dyDescent="0.3">
      <c r="D2008" s="83"/>
    </row>
    <row r="2009" spans="4:4" x14ac:dyDescent="0.3">
      <c r="D2009" s="83"/>
    </row>
    <row r="2010" spans="4:4" x14ac:dyDescent="0.3">
      <c r="D2010" s="83"/>
    </row>
    <row r="2011" spans="4:4" x14ac:dyDescent="0.3">
      <c r="D2011" s="83"/>
    </row>
    <row r="2012" spans="4:4" x14ac:dyDescent="0.3">
      <c r="D2012" s="83"/>
    </row>
    <row r="2013" spans="4:4" x14ac:dyDescent="0.3">
      <c r="D2013" s="83"/>
    </row>
    <row r="2014" spans="4:4" x14ac:dyDescent="0.3">
      <c r="D2014" s="83"/>
    </row>
    <row r="2015" spans="4:4" x14ac:dyDescent="0.3">
      <c r="D2015" s="83"/>
    </row>
    <row r="2016" spans="4:4" x14ac:dyDescent="0.3">
      <c r="D2016" s="83"/>
    </row>
    <row r="2017" spans="4:4" x14ac:dyDescent="0.3">
      <c r="D2017" s="83"/>
    </row>
    <row r="2018" spans="4:4" x14ac:dyDescent="0.3">
      <c r="D2018" s="83"/>
    </row>
    <row r="2019" spans="4:4" x14ac:dyDescent="0.3">
      <c r="D2019" s="83"/>
    </row>
    <row r="2020" spans="4:4" x14ac:dyDescent="0.3">
      <c r="D2020" s="83"/>
    </row>
    <row r="2021" spans="4:4" x14ac:dyDescent="0.3">
      <c r="D2021" s="83"/>
    </row>
    <row r="2022" spans="4:4" x14ac:dyDescent="0.3">
      <c r="D2022" s="83"/>
    </row>
    <row r="2023" spans="4:4" x14ac:dyDescent="0.3">
      <c r="D2023" s="83"/>
    </row>
    <row r="2024" spans="4:4" x14ac:dyDescent="0.3">
      <c r="D2024" s="83"/>
    </row>
    <row r="2025" spans="4:4" x14ac:dyDescent="0.3">
      <c r="D2025" s="83"/>
    </row>
    <row r="2026" spans="4:4" x14ac:dyDescent="0.3">
      <c r="D2026" s="83"/>
    </row>
    <row r="2027" spans="4:4" x14ac:dyDescent="0.3">
      <c r="D2027" s="83"/>
    </row>
    <row r="2028" spans="4:4" x14ac:dyDescent="0.3">
      <c r="D2028" s="83"/>
    </row>
    <row r="2029" spans="4:4" x14ac:dyDescent="0.3">
      <c r="D2029" s="83"/>
    </row>
    <row r="2030" spans="4:4" x14ac:dyDescent="0.3">
      <c r="D2030" s="83"/>
    </row>
    <row r="2031" spans="4:4" x14ac:dyDescent="0.3">
      <c r="D2031" s="83"/>
    </row>
    <row r="2032" spans="4:4" x14ac:dyDescent="0.3">
      <c r="D2032" s="83"/>
    </row>
    <row r="2033" spans="4:4" x14ac:dyDescent="0.3">
      <c r="D2033" s="83"/>
    </row>
    <row r="2034" spans="4:4" x14ac:dyDescent="0.3">
      <c r="D2034" s="83"/>
    </row>
    <row r="2035" spans="4:4" x14ac:dyDescent="0.3">
      <c r="D2035" s="83"/>
    </row>
    <row r="2036" spans="4:4" x14ac:dyDescent="0.3">
      <c r="D2036" s="83"/>
    </row>
    <row r="2037" spans="4:4" x14ac:dyDescent="0.3">
      <c r="D2037" s="83"/>
    </row>
    <row r="2038" spans="4:4" x14ac:dyDescent="0.3">
      <c r="D2038" s="83"/>
    </row>
    <row r="2039" spans="4:4" x14ac:dyDescent="0.3">
      <c r="D2039" s="83"/>
    </row>
    <row r="2040" spans="4:4" x14ac:dyDescent="0.3">
      <c r="D2040" s="83"/>
    </row>
    <row r="2041" spans="4:4" x14ac:dyDescent="0.3">
      <c r="D2041" s="83"/>
    </row>
    <row r="2042" spans="4:4" x14ac:dyDescent="0.3">
      <c r="D2042" s="83"/>
    </row>
    <row r="2043" spans="4:4" x14ac:dyDescent="0.3">
      <c r="D2043" s="83"/>
    </row>
    <row r="2044" spans="4:4" x14ac:dyDescent="0.3">
      <c r="D2044" s="83"/>
    </row>
    <row r="2045" spans="4:4" x14ac:dyDescent="0.3">
      <c r="D2045" s="83"/>
    </row>
    <row r="2046" spans="4:4" x14ac:dyDescent="0.3">
      <c r="D2046" s="83"/>
    </row>
    <row r="2047" spans="4:4" x14ac:dyDescent="0.3">
      <c r="D2047" s="83"/>
    </row>
    <row r="2048" spans="4:4" x14ac:dyDescent="0.3">
      <c r="D2048" s="83"/>
    </row>
    <row r="2049" spans="4:4" x14ac:dyDescent="0.3">
      <c r="D2049" s="83"/>
    </row>
    <row r="2050" spans="4:4" x14ac:dyDescent="0.3">
      <c r="D2050" s="83"/>
    </row>
    <row r="2051" spans="4:4" x14ac:dyDescent="0.3">
      <c r="D2051" s="83"/>
    </row>
    <row r="2052" spans="4:4" x14ac:dyDescent="0.3">
      <c r="D2052" s="83"/>
    </row>
    <row r="2053" spans="4:4" x14ac:dyDescent="0.3">
      <c r="D2053" s="83"/>
    </row>
    <row r="2054" spans="4:4" x14ac:dyDescent="0.3">
      <c r="D2054" s="83"/>
    </row>
    <row r="2055" spans="4:4" x14ac:dyDescent="0.3">
      <c r="D2055" s="83"/>
    </row>
    <row r="2056" spans="4:4" x14ac:dyDescent="0.3">
      <c r="D2056" s="83"/>
    </row>
    <row r="2057" spans="4:4" x14ac:dyDescent="0.3">
      <c r="D2057" s="83"/>
    </row>
    <row r="2058" spans="4:4" x14ac:dyDescent="0.3">
      <c r="D2058" s="83"/>
    </row>
    <row r="2059" spans="4:4" x14ac:dyDescent="0.3">
      <c r="D2059" s="83"/>
    </row>
    <row r="2060" spans="4:4" x14ac:dyDescent="0.3">
      <c r="D2060" s="83"/>
    </row>
    <row r="2061" spans="4:4" x14ac:dyDescent="0.3">
      <c r="D2061" s="83"/>
    </row>
    <row r="2062" spans="4:4" x14ac:dyDescent="0.3">
      <c r="D2062" s="83"/>
    </row>
    <row r="2063" spans="4:4" x14ac:dyDescent="0.3">
      <c r="D2063" s="83"/>
    </row>
    <row r="2064" spans="4:4" x14ac:dyDescent="0.3">
      <c r="D2064" s="83"/>
    </row>
    <row r="2065" spans="4:4" x14ac:dyDescent="0.3">
      <c r="D2065" s="83"/>
    </row>
    <row r="2066" spans="4:4" x14ac:dyDescent="0.3">
      <c r="D2066" s="83"/>
    </row>
    <row r="2067" spans="4:4" x14ac:dyDescent="0.3">
      <c r="D2067" s="83"/>
    </row>
    <row r="2068" spans="4:4" x14ac:dyDescent="0.3">
      <c r="D2068" s="83"/>
    </row>
    <row r="2069" spans="4:4" x14ac:dyDescent="0.3">
      <c r="D2069" s="83"/>
    </row>
    <row r="2070" spans="4:4" x14ac:dyDescent="0.3">
      <c r="D2070" s="83"/>
    </row>
    <row r="2071" spans="4:4" x14ac:dyDescent="0.3">
      <c r="D2071" s="83"/>
    </row>
    <row r="2072" spans="4:4" x14ac:dyDescent="0.3">
      <c r="D2072" s="83"/>
    </row>
    <row r="2073" spans="4:4" x14ac:dyDescent="0.3">
      <c r="D2073" s="83"/>
    </row>
    <row r="2074" spans="4:4" x14ac:dyDescent="0.3">
      <c r="D2074" s="83"/>
    </row>
    <row r="2075" spans="4:4" x14ac:dyDescent="0.3">
      <c r="D2075" s="83"/>
    </row>
    <row r="2076" spans="4:4" x14ac:dyDescent="0.3">
      <c r="D2076" s="83"/>
    </row>
    <row r="2077" spans="4:4" x14ac:dyDescent="0.3">
      <c r="D2077" s="83"/>
    </row>
    <row r="2078" spans="4:4" x14ac:dyDescent="0.3">
      <c r="D2078" s="83"/>
    </row>
    <row r="2079" spans="4:4" x14ac:dyDescent="0.3">
      <c r="D2079" s="83"/>
    </row>
    <row r="2080" spans="4:4" x14ac:dyDescent="0.3">
      <c r="D2080" s="83"/>
    </row>
    <row r="2081" spans="4:4" x14ac:dyDescent="0.3">
      <c r="D2081" s="83"/>
    </row>
    <row r="2082" spans="4:4" x14ac:dyDescent="0.3">
      <c r="D2082" s="83"/>
    </row>
    <row r="2083" spans="4:4" x14ac:dyDescent="0.3">
      <c r="D2083" s="83"/>
    </row>
    <row r="2084" spans="4:4" x14ac:dyDescent="0.3">
      <c r="D2084" s="83"/>
    </row>
    <row r="2085" spans="4:4" x14ac:dyDescent="0.3">
      <c r="D2085" s="83"/>
    </row>
    <row r="2086" spans="4:4" x14ac:dyDescent="0.3">
      <c r="D2086" s="83"/>
    </row>
    <row r="2087" spans="4:4" x14ac:dyDescent="0.3">
      <c r="D2087" s="83"/>
    </row>
    <row r="2088" spans="4:4" x14ac:dyDescent="0.3">
      <c r="D2088" s="83"/>
    </row>
    <row r="2089" spans="4:4" x14ac:dyDescent="0.3">
      <c r="D2089" s="83"/>
    </row>
    <row r="2090" spans="4:4" x14ac:dyDescent="0.3">
      <c r="D2090" s="83"/>
    </row>
    <row r="2091" spans="4:4" x14ac:dyDescent="0.3">
      <c r="D2091" s="83"/>
    </row>
    <row r="2092" spans="4:4" x14ac:dyDescent="0.3">
      <c r="D2092" s="83"/>
    </row>
    <row r="2093" spans="4:4" x14ac:dyDescent="0.3">
      <c r="D2093" s="83"/>
    </row>
    <row r="2094" spans="4:4" x14ac:dyDescent="0.3">
      <c r="D2094" s="83"/>
    </row>
    <row r="2095" spans="4:4" x14ac:dyDescent="0.3">
      <c r="D2095" s="83"/>
    </row>
    <row r="2096" spans="4:4" x14ac:dyDescent="0.3">
      <c r="D2096" s="83"/>
    </row>
    <row r="2097" spans="4:4" x14ac:dyDescent="0.3">
      <c r="D2097" s="83"/>
    </row>
    <row r="2098" spans="4:4" x14ac:dyDescent="0.3">
      <c r="D2098" s="83"/>
    </row>
    <row r="2099" spans="4:4" x14ac:dyDescent="0.3">
      <c r="D2099" s="83"/>
    </row>
    <row r="2100" spans="4:4" x14ac:dyDescent="0.3">
      <c r="D2100" s="83"/>
    </row>
    <row r="2101" spans="4:4" x14ac:dyDescent="0.3">
      <c r="D2101" s="83"/>
    </row>
    <row r="2102" spans="4:4" x14ac:dyDescent="0.3">
      <c r="D2102" s="83"/>
    </row>
    <row r="2103" spans="4:4" x14ac:dyDescent="0.3">
      <c r="D2103" s="83"/>
    </row>
    <row r="2104" spans="4:4" x14ac:dyDescent="0.3">
      <c r="D2104" s="83"/>
    </row>
    <row r="2105" spans="4:4" x14ac:dyDescent="0.3">
      <c r="D2105" s="83"/>
    </row>
    <row r="2106" spans="4:4" x14ac:dyDescent="0.3">
      <c r="D2106" s="83"/>
    </row>
    <row r="2107" spans="4:4" x14ac:dyDescent="0.3">
      <c r="D2107" s="83"/>
    </row>
    <row r="2108" spans="4:4" x14ac:dyDescent="0.3">
      <c r="D2108" s="83"/>
    </row>
    <row r="2109" spans="4:4" x14ac:dyDescent="0.3">
      <c r="D2109" s="83"/>
    </row>
    <row r="2110" spans="4:4" x14ac:dyDescent="0.3">
      <c r="D2110" s="83"/>
    </row>
    <row r="2111" spans="4:4" x14ac:dyDescent="0.3">
      <c r="D2111" s="83"/>
    </row>
    <row r="2112" spans="4:4" x14ac:dyDescent="0.3">
      <c r="D2112" s="83"/>
    </row>
    <row r="2113" spans="4:4" x14ac:dyDescent="0.3">
      <c r="D2113" s="83"/>
    </row>
    <row r="2114" spans="4:4" x14ac:dyDescent="0.3">
      <c r="D2114" s="83"/>
    </row>
    <row r="2115" spans="4:4" x14ac:dyDescent="0.3">
      <c r="D2115" s="83"/>
    </row>
    <row r="2116" spans="4:4" x14ac:dyDescent="0.3">
      <c r="D2116" s="83"/>
    </row>
    <row r="2117" spans="4:4" x14ac:dyDescent="0.3">
      <c r="D2117" s="83"/>
    </row>
    <row r="2118" spans="4:4" x14ac:dyDescent="0.3">
      <c r="D2118" s="83"/>
    </row>
    <row r="2119" spans="4:4" x14ac:dyDescent="0.3">
      <c r="D2119" s="83"/>
    </row>
    <row r="2120" spans="4:4" x14ac:dyDescent="0.3">
      <c r="D2120" s="83"/>
    </row>
    <row r="2121" spans="4:4" x14ac:dyDescent="0.3">
      <c r="D2121" s="83"/>
    </row>
    <row r="2122" spans="4:4" x14ac:dyDescent="0.3">
      <c r="D2122" s="83"/>
    </row>
    <row r="2123" spans="4:4" x14ac:dyDescent="0.3">
      <c r="D2123" s="83"/>
    </row>
    <row r="2124" spans="4:4" x14ac:dyDescent="0.3">
      <c r="D2124" s="83"/>
    </row>
    <row r="2125" spans="4:4" x14ac:dyDescent="0.3">
      <c r="D2125" s="83"/>
    </row>
    <row r="2126" spans="4:4" x14ac:dyDescent="0.3">
      <c r="D2126" s="83"/>
    </row>
    <row r="2127" spans="4:4" x14ac:dyDescent="0.3">
      <c r="D2127" s="83"/>
    </row>
    <row r="2128" spans="4:4" x14ac:dyDescent="0.3">
      <c r="D2128" s="83"/>
    </row>
    <row r="2129" spans="4:4" x14ac:dyDescent="0.3">
      <c r="D2129" s="83"/>
    </row>
    <row r="2130" spans="4:4" x14ac:dyDescent="0.3">
      <c r="D2130" s="83"/>
    </row>
    <row r="2131" spans="4:4" x14ac:dyDescent="0.3">
      <c r="D2131" s="83"/>
    </row>
    <row r="2132" spans="4:4" x14ac:dyDescent="0.3">
      <c r="D2132" s="83"/>
    </row>
    <row r="2133" spans="4:4" x14ac:dyDescent="0.3">
      <c r="D2133" s="83"/>
    </row>
    <row r="2134" spans="4:4" x14ac:dyDescent="0.3">
      <c r="D2134" s="83"/>
    </row>
    <row r="2135" spans="4:4" x14ac:dyDescent="0.3">
      <c r="D2135" s="83"/>
    </row>
    <row r="2136" spans="4:4" x14ac:dyDescent="0.3">
      <c r="D2136" s="83"/>
    </row>
    <row r="2137" spans="4:4" x14ac:dyDescent="0.3">
      <c r="D2137" s="83"/>
    </row>
    <row r="2138" spans="4:4" x14ac:dyDescent="0.3">
      <c r="D2138" s="83"/>
    </row>
    <row r="2139" spans="4:4" x14ac:dyDescent="0.3">
      <c r="D2139" s="83"/>
    </row>
    <row r="2140" spans="4:4" x14ac:dyDescent="0.3">
      <c r="D2140" s="83"/>
    </row>
    <row r="2141" spans="4:4" x14ac:dyDescent="0.3">
      <c r="D2141" s="83"/>
    </row>
    <row r="2142" spans="4:4" x14ac:dyDescent="0.3">
      <c r="D2142" s="83"/>
    </row>
    <row r="2143" spans="4:4" x14ac:dyDescent="0.3">
      <c r="D2143" s="83"/>
    </row>
    <row r="2144" spans="4:4" x14ac:dyDescent="0.3">
      <c r="D2144" s="83"/>
    </row>
    <row r="2145" spans="4:4" x14ac:dyDescent="0.3">
      <c r="D2145" s="83"/>
    </row>
    <row r="2146" spans="4:4" x14ac:dyDescent="0.3">
      <c r="D2146" s="83"/>
    </row>
    <row r="2147" spans="4:4" x14ac:dyDescent="0.3">
      <c r="D2147" s="83"/>
    </row>
    <row r="2148" spans="4:4" x14ac:dyDescent="0.3">
      <c r="D2148" s="83"/>
    </row>
    <row r="2149" spans="4:4" x14ac:dyDescent="0.3">
      <c r="D2149" s="83"/>
    </row>
    <row r="2150" spans="4:4" x14ac:dyDescent="0.3">
      <c r="D2150" s="83"/>
    </row>
    <row r="2151" spans="4:4" x14ac:dyDescent="0.3">
      <c r="D2151" s="83"/>
    </row>
    <row r="2152" spans="4:4" x14ac:dyDescent="0.3">
      <c r="D2152" s="83"/>
    </row>
    <row r="2153" spans="4:4" x14ac:dyDescent="0.3">
      <c r="D2153" s="83"/>
    </row>
    <row r="2154" spans="4:4" x14ac:dyDescent="0.3">
      <c r="D2154" s="83"/>
    </row>
    <row r="2155" spans="4:4" x14ac:dyDescent="0.3">
      <c r="D2155" s="83"/>
    </row>
    <row r="2156" spans="4:4" x14ac:dyDescent="0.3">
      <c r="D2156" s="83"/>
    </row>
    <row r="2157" spans="4:4" x14ac:dyDescent="0.3">
      <c r="D2157" s="83"/>
    </row>
    <row r="2158" spans="4:4" x14ac:dyDescent="0.3">
      <c r="D2158" s="83"/>
    </row>
    <row r="2159" spans="4:4" x14ac:dyDescent="0.3">
      <c r="D2159" s="83"/>
    </row>
    <row r="2160" spans="4:4" x14ac:dyDescent="0.3">
      <c r="D2160" s="83"/>
    </row>
    <row r="2161" spans="4:4" x14ac:dyDescent="0.3">
      <c r="D2161" s="83"/>
    </row>
    <row r="2162" spans="4:4" x14ac:dyDescent="0.3">
      <c r="D2162" s="83"/>
    </row>
    <row r="2163" spans="4:4" x14ac:dyDescent="0.3">
      <c r="D2163" s="83"/>
    </row>
    <row r="2164" spans="4:4" x14ac:dyDescent="0.3">
      <c r="D2164" s="83"/>
    </row>
    <row r="2165" spans="4:4" x14ac:dyDescent="0.3">
      <c r="D2165" s="83"/>
    </row>
    <row r="2166" spans="4:4" x14ac:dyDescent="0.3">
      <c r="D2166" s="83"/>
    </row>
    <row r="2167" spans="4:4" x14ac:dyDescent="0.3">
      <c r="D2167" s="83"/>
    </row>
    <row r="2168" spans="4:4" x14ac:dyDescent="0.3">
      <c r="D2168" s="83"/>
    </row>
    <row r="2169" spans="4:4" x14ac:dyDescent="0.3">
      <c r="D2169" s="83"/>
    </row>
    <row r="2170" spans="4:4" x14ac:dyDescent="0.3">
      <c r="D2170" s="83"/>
    </row>
    <row r="2171" spans="4:4" x14ac:dyDescent="0.3">
      <c r="D2171" s="83"/>
    </row>
    <row r="2172" spans="4:4" x14ac:dyDescent="0.3">
      <c r="D2172" s="83"/>
    </row>
    <row r="2173" spans="4:4" x14ac:dyDescent="0.3">
      <c r="D2173" s="83"/>
    </row>
    <row r="2174" spans="4:4" x14ac:dyDescent="0.3">
      <c r="D2174" s="83"/>
    </row>
    <row r="2175" spans="4:4" x14ac:dyDescent="0.3">
      <c r="D2175" s="83"/>
    </row>
    <row r="2176" spans="4:4" x14ac:dyDescent="0.3">
      <c r="D2176" s="83"/>
    </row>
    <row r="2177" spans="4:4" x14ac:dyDescent="0.3">
      <c r="D2177" s="83"/>
    </row>
    <row r="2178" spans="4:4" x14ac:dyDescent="0.3">
      <c r="D2178" s="83"/>
    </row>
    <row r="2179" spans="4:4" x14ac:dyDescent="0.3">
      <c r="D2179" s="83"/>
    </row>
    <row r="2180" spans="4:4" x14ac:dyDescent="0.3">
      <c r="D2180" s="83"/>
    </row>
    <row r="2181" spans="4:4" x14ac:dyDescent="0.3">
      <c r="D2181" s="83"/>
    </row>
    <row r="2182" spans="4:4" x14ac:dyDescent="0.3">
      <c r="D2182" s="83"/>
    </row>
    <row r="2183" spans="4:4" x14ac:dyDescent="0.3">
      <c r="D2183" s="83"/>
    </row>
    <row r="2184" spans="4:4" x14ac:dyDescent="0.3">
      <c r="D2184" s="83"/>
    </row>
    <row r="2185" spans="4:4" x14ac:dyDescent="0.3">
      <c r="D2185" s="83"/>
    </row>
    <row r="2186" spans="4:4" x14ac:dyDescent="0.3">
      <c r="D2186" s="83"/>
    </row>
    <row r="2187" spans="4:4" x14ac:dyDescent="0.3">
      <c r="D2187" s="83"/>
    </row>
    <row r="2188" spans="4:4" x14ac:dyDescent="0.3">
      <c r="D2188" s="83"/>
    </row>
    <row r="2189" spans="4:4" x14ac:dyDescent="0.3">
      <c r="D2189" s="83"/>
    </row>
    <row r="2190" spans="4:4" x14ac:dyDescent="0.3">
      <c r="D2190" s="83"/>
    </row>
    <row r="2191" spans="4:4" x14ac:dyDescent="0.3">
      <c r="D2191" s="83"/>
    </row>
    <row r="2192" spans="4:4" x14ac:dyDescent="0.3">
      <c r="D2192" s="83"/>
    </row>
    <row r="2193" spans="4:4" x14ac:dyDescent="0.3">
      <c r="D2193" s="83"/>
    </row>
    <row r="2194" spans="4:4" x14ac:dyDescent="0.3">
      <c r="D2194" s="83"/>
    </row>
    <row r="2195" spans="4:4" x14ac:dyDescent="0.3">
      <c r="D2195" s="83"/>
    </row>
    <row r="2196" spans="4:4" x14ac:dyDescent="0.3">
      <c r="D2196" s="83"/>
    </row>
    <row r="2197" spans="4:4" x14ac:dyDescent="0.3">
      <c r="D2197" s="83"/>
    </row>
    <row r="2198" spans="4:4" x14ac:dyDescent="0.3">
      <c r="D2198" s="83"/>
    </row>
    <row r="2199" spans="4:4" x14ac:dyDescent="0.3">
      <c r="D2199" s="83"/>
    </row>
    <row r="2200" spans="4:4" x14ac:dyDescent="0.3">
      <c r="D2200" s="83"/>
    </row>
    <row r="2201" spans="4:4" x14ac:dyDescent="0.3">
      <c r="D2201" s="83"/>
    </row>
    <row r="2202" spans="4:4" x14ac:dyDescent="0.3">
      <c r="D2202" s="83"/>
    </row>
    <row r="2203" spans="4:4" x14ac:dyDescent="0.3">
      <c r="D2203" s="83"/>
    </row>
    <row r="2204" spans="4:4" x14ac:dyDescent="0.3">
      <c r="D2204" s="83"/>
    </row>
    <row r="2205" spans="4:4" x14ac:dyDescent="0.3">
      <c r="D2205" s="83"/>
    </row>
    <row r="2206" spans="4:4" x14ac:dyDescent="0.3">
      <c r="D2206" s="83"/>
    </row>
    <row r="2207" spans="4:4" x14ac:dyDescent="0.3">
      <c r="D2207" s="83"/>
    </row>
    <row r="2208" spans="4:4" x14ac:dyDescent="0.3">
      <c r="D2208" s="83"/>
    </row>
    <row r="2209" spans="4:4" x14ac:dyDescent="0.3">
      <c r="D2209" s="83"/>
    </row>
    <row r="2210" spans="4:4" x14ac:dyDescent="0.3">
      <c r="D2210" s="83"/>
    </row>
    <row r="2211" spans="4:4" x14ac:dyDescent="0.3">
      <c r="D2211" s="83"/>
    </row>
    <row r="2212" spans="4:4" x14ac:dyDescent="0.3">
      <c r="D2212" s="83"/>
    </row>
    <row r="2213" spans="4:4" x14ac:dyDescent="0.3">
      <c r="D2213" s="83"/>
    </row>
    <row r="2214" spans="4:4" x14ac:dyDescent="0.3">
      <c r="D2214" s="83"/>
    </row>
    <row r="2215" spans="4:4" x14ac:dyDescent="0.3">
      <c r="D2215" s="83"/>
    </row>
    <row r="2216" spans="4:4" x14ac:dyDescent="0.3">
      <c r="D2216" s="83"/>
    </row>
    <row r="2217" spans="4:4" x14ac:dyDescent="0.3">
      <c r="D2217" s="83"/>
    </row>
    <row r="2218" spans="4:4" x14ac:dyDescent="0.3">
      <c r="D2218" s="83"/>
    </row>
    <row r="2219" spans="4:4" x14ac:dyDescent="0.3">
      <c r="D2219" s="83"/>
    </row>
    <row r="2220" spans="4:4" x14ac:dyDescent="0.3">
      <c r="D2220" s="83"/>
    </row>
    <row r="2221" spans="4:4" x14ac:dyDescent="0.3">
      <c r="D2221" s="83"/>
    </row>
    <row r="2222" spans="4:4" x14ac:dyDescent="0.3">
      <c r="D2222" s="83"/>
    </row>
    <row r="2223" spans="4:4" x14ac:dyDescent="0.3">
      <c r="D2223" s="83"/>
    </row>
    <row r="2224" spans="4:4" x14ac:dyDescent="0.3">
      <c r="D2224" s="83"/>
    </row>
    <row r="2225" spans="4:4" x14ac:dyDescent="0.3">
      <c r="D2225" s="83"/>
    </row>
    <row r="2226" spans="4:4" x14ac:dyDescent="0.3">
      <c r="D2226" s="83"/>
    </row>
    <row r="2227" spans="4:4" x14ac:dyDescent="0.3">
      <c r="D2227" s="83"/>
    </row>
    <row r="2228" spans="4:4" x14ac:dyDescent="0.3">
      <c r="D2228" s="83"/>
    </row>
    <row r="2229" spans="4:4" x14ac:dyDescent="0.3">
      <c r="D2229" s="83"/>
    </row>
    <row r="2230" spans="4:4" x14ac:dyDescent="0.3">
      <c r="D2230" s="83"/>
    </row>
    <row r="2231" spans="4:4" x14ac:dyDescent="0.3">
      <c r="D2231" s="83"/>
    </row>
    <row r="2232" spans="4:4" x14ac:dyDescent="0.3">
      <c r="D2232" s="83"/>
    </row>
    <row r="2233" spans="4:4" x14ac:dyDescent="0.3">
      <c r="D2233" s="83"/>
    </row>
    <row r="2234" spans="4:4" x14ac:dyDescent="0.3">
      <c r="D2234" s="83"/>
    </row>
    <row r="2235" spans="4:4" x14ac:dyDescent="0.3">
      <c r="D2235" s="83"/>
    </row>
    <row r="2236" spans="4:4" x14ac:dyDescent="0.3">
      <c r="D2236" s="83"/>
    </row>
    <row r="2237" spans="4:4" x14ac:dyDescent="0.3">
      <c r="D2237" s="83"/>
    </row>
    <row r="2238" spans="4:4" x14ac:dyDescent="0.3">
      <c r="D2238" s="83"/>
    </row>
    <row r="2239" spans="4:4" x14ac:dyDescent="0.3">
      <c r="D2239" s="83"/>
    </row>
    <row r="2240" spans="4:4" x14ac:dyDescent="0.3">
      <c r="D2240" s="83"/>
    </row>
    <row r="2241" spans="4:4" x14ac:dyDescent="0.3">
      <c r="D2241" s="83"/>
    </row>
    <row r="2242" spans="4:4" x14ac:dyDescent="0.3">
      <c r="D2242" s="83"/>
    </row>
    <row r="2243" spans="4:4" x14ac:dyDescent="0.3">
      <c r="D2243" s="83"/>
    </row>
    <row r="2244" spans="4:4" x14ac:dyDescent="0.3">
      <c r="D2244" s="83"/>
    </row>
    <row r="2245" spans="4:4" x14ac:dyDescent="0.3">
      <c r="D2245" s="83"/>
    </row>
    <row r="2246" spans="4:4" x14ac:dyDescent="0.3">
      <c r="D2246" s="83"/>
    </row>
    <row r="2247" spans="4:4" x14ac:dyDescent="0.3">
      <c r="D2247" s="83"/>
    </row>
    <row r="2248" spans="4:4" x14ac:dyDescent="0.3">
      <c r="D2248" s="83"/>
    </row>
    <row r="2249" spans="4:4" x14ac:dyDescent="0.3">
      <c r="D2249" s="83"/>
    </row>
    <row r="2250" spans="4:4" x14ac:dyDescent="0.3">
      <c r="D2250" s="83"/>
    </row>
    <row r="2251" spans="4:4" x14ac:dyDescent="0.3">
      <c r="D2251" s="83"/>
    </row>
    <row r="2252" spans="4:4" x14ac:dyDescent="0.3">
      <c r="D2252" s="83"/>
    </row>
    <row r="2253" spans="4:4" x14ac:dyDescent="0.3">
      <c r="D2253" s="83"/>
    </row>
    <row r="2254" spans="4:4" x14ac:dyDescent="0.3">
      <c r="D2254" s="83"/>
    </row>
    <row r="2255" spans="4:4" x14ac:dyDescent="0.3">
      <c r="D2255" s="83"/>
    </row>
    <row r="2256" spans="4:4" x14ac:dyDescent="0.3">
      <c r="D2256" s="83"/>
    </row>
    <row r="2257" spans="4:4" x14ac:dyDescent="0.3">
      <c r="D2257" s="83"/>
    </row>
    <row r="2258" spans="4:4" x14ac:dyDescent="0.3">
      <c r="D2258" s="83"/>
    </row>
    <row r="2259" spans="4:4" x14ac:dyDescent="0.3">
      <c r="D2259" s="83"/>
    </row>
    <row r="2260" spans="4:4" x14ac:dyDescent="0.3">
      <c r="D2260" s="83"/>
    </row>
    <row r="2261" spans="4:4" x14ac:dyDescent="0.3">
      <c r="D2261" s="83"/>
    </row>
    <row r="2262" spans="4:4" x14ac:dyDescent="0.3">
      <c r="D2262" s="83"/>
    </row>
    <row r="2263" spans="4:4" x14ac:dyDescent="0.3">
      <c r="D2263" s="83"/>
    </row>
    <row r="2264" spans="4:4" x14ac:dyDescent="0.3">
      <c r="D2264" s="83"/>
    </row>
    <row r="2265" spans="4:4" x14ac:dyDescent="0.3">
      <c r="D2265" s="83"/>
    </row>
    <row r="2266" spans="4:4" x14ac:dyDescent="0.3">
      <c r="D2266" s="83"/>
    </row>
    <row r="2267" spans="4:4" x14ac:dyDescent="0.3">
      <c r="D2267" s="83"/>
    </row>
    <row r="2268" spans="4:4" x14ac:dyDescent="0.3">
      <c r="D2268" s="83"/>
    </row>
    <row r="2269" spans="4:4" x14ac:dyDescent="0.3">
      <c r="D2269" s="83"/>
    </row>
    <row r="2270" spans="4:4" x14ac:dyDescent="0.3">
      <c r="D2270" s="83"/>
    </row>
    <row r="2271" spans="4:4" x14ac:dyDescent="0.3">
      <c r="D2271" s="83"/>
    </row>
    <row r="2272" spans="4:4" x14ac:dyDescent="0.3">
      <c r="D2272" s="83"/>
    </row>
    <row r="2273" spans="4:4" x14ac:dyDescent="0.3">
      <c r="D2273" s="83"/>
    </row>
    <row r="2274" spans="4:4" x14ac:dyDescent="0.3">
      <c r="D2274" s="83"/>
    </row>
    <row r="2275" spans="4:4" x14ac:dyDescent="0.3">
      <c r="D2275" s="83"/>
    </row>
    <row r="2276" spans="4:4" x14ac:dyDescent="0.3">
      <c r="D2276" s="83"/>
    </row>
    <row r="2277" spans="4:4" x14ac:dyDescent="0.3">
      <c r="D2277" s="83"/>
    </row>
    <row r="2278" spans="4:4" x14ac:dyDescent="0.3">
      <c r="D2278" s="83"/>
    </row>
    <row r="2279" spans="4:4" x14ac:dyDescent="0.3">
      <c r="D2279" s="83"/>
    </row>
    <row r="2280" spans="4:4" x14ac:dyDescent="0.3">
      <c r="D2280" s="83"/>
    </row>
    <row r="2281" spans="4:4" x14ac:dyDescent="0.3">
      <c r="D2281" s="83"/>
    </row>
    <row r="2282" spans="4:4" x14ac:dyDescent="0.3">
      <c r="D2282" s="83"/>
    </row>
    <row r="2283" spans="4:4" x14ac:dyDescent="0.3">
      <c r="D2283" s="83"/>
    </row>
    <row r="2284" spans="4:4" x14ac:dyDescent="0.3">
      <c r="D2284" s="83"/>
    </row>
    <row r="2285" spans="4:4" x14ac:dyDescent="0.3">
      <c r="D2285" s="83"/>
    </row>
    <row r="2286" spans="4:4" x14ac:dyDescent="0.3">
      <c r="D2286" s="83"/>
    </row>
    <row r="2287" spans="4:4" x14ac:dyDescent="0.3">
      <c r="D2287" s="83"/>
    </row>
    <row r="2288" spans="4:4" x14ac:dyDescent="0.3">
      <c r="D2288" s="83"/>
    </row>
    <row r="2289" spans="4:4" x14ac:dyDescent="0.3">
      <c r="D2289" s="83"/>
    </row>
    <row r="2290" spans="4:4" x14ac:dyDescent="0.3">
      <c r="D2290" s="83"/>
    </row>
    <row r="2291" spans="4:4" x14ac:dyDescent="0.3">
      <c r="D2291" s="83"/>
    </row>
    <row r="2292" spans="4:4" x14ac:dyDescent="0.3">
      <c r="D2292" s="83"/>
    </row>
    <row r="2293" spans="4:4" x14ac:dyDescent="0.3">
      <c r="D2293" s="83"/>
    </row>
    <row r="2294" spans="4:4" x14ac:dyDescent="0.3">
      <c r="D2294" s="83"/>
    </row>
    <row r="2295" spans="4:4" x14ac:dyDescent="0.3">
      <c r="D2295" s="83"/>
    </row>
    <row r="2296" spans="4:4" x14ac:dyDescent="0.3">
      <c r="D2296" s="83"/>
    </row>
    <row r="2297" spans="4:4" x14ac:dyDescent="0.3">
      <c r="D2297" s="83"/>
    </row>
    <row r="2298" spans="4:4" x14ac:dyDescent="0.3">
      <c r="D2298" s="83"/>
    </row>
    <row r="2299" spans="4:4" x14ac:dyDescent="0.3">
      <c r="D2299" s="83"/>
    </row>
    <row r="2300" spans="4:4" x14ac:dyDescent="0.3">
      <c r="D2300" s="83"/>
    </row>
    <row r="2301" spans="4:4" x14ac:dyDescent="0.3">
      <c r="D2301" s="83"/>
    </row>
    <row r="2302" spans="4:4" x14ac:dyDescent="0.3">
      <c r="D2302" s="83"/>
    </row>
    <row r="2303" spans="4:4" x14ac:dyDescent="0.3">
      <c r="D2303" s="83"/>
    </row>
    <row r="2304" spans="4:4" x14ac:dyDescent="0.3">
      <c r="D2304" s="83"/>
    </row>
    <row r="2305" spans="4:4" x14ac:dyDescent="0.3">
      <c r="D2305" s="83"/>
    </row>
    <row r="2306" spans="4:4" x14ac:dyDescent="0.3">
      <c r="D2306" s="83"/>
    </row>
    <row r="2307" spans="4:4" x14ac:dyDescent="0.3">
      <c r="D2307" s="83"/>
    </row>
    <row r="2308" spans="4:4" x14ac:dyDescent="0.3">
      <c r="D2308" s="83"/>
    </row>
    <row r="2309" spans="4:4" x14ac:dyDescent="0.3">
      <c r="D2309" s="83"/>
    </row>
    <row r="2310" spans="4:4" x14ac:dyDescent="0.3">
      <c r="D2310" s="83"/>
    </row>
    <row r="2311" spans="4:4" x14ac:dyDescent="0.3">
      <c r="D2311" s="83"/>
    </row>
    <row r="2312" spans="4:4" x14ac:dyDescent="0.3">
      <c r="D2312" s="83"/>
    </row>
    <row r="2313" spans="4:4" x14ac:dyDescent="0.3">
      <c r="D2313" s="83"/>
    </row>
    <row r="2314" spans="4:4" x14ac:dyDescent="0.3">
      <c r="D2314" s="83"/>
    </row>
    <row r="2315" spans="4:4" x14ac:dyDescent="0.3">
      <c r="D2315" s="83"/>
    </row>
    <row r="2316" spans="4:4" x14ac:dyDescent="0.3">
      <c r="D2316" s="83"/>
    </row>
    <row r="2317" spans="4:4" x14ac:dyDescent="0.3">
      <c r="D2317" s="83"/>
    </row>
    <row r="2318" spans="4:4" x14ac:dyDescent="0.3">
      <c r="D2318" s="83"/>
    </row>
    <row r="2319" spans="4:4" x14ac:dyDescent="0.3">
      <c r="D2319" s="83"/>
    </row>
    <row r="2320" spans="4:4" x14ac:dyDescent="0.3">
      <c r="D2320" s="83"/>
    </row>
    <row r="2321" spans="4:4" x14ac:dyDescent="0.3">
      <c r="D2321" s="83"/>
    </row>
    <row r="2322" spans="4:4" x14ac:dyDescent="0.3">
      <c r="D2322" s="83"/>
    </row>
    <row r="2323" spans="4:4" x14ac:dyDescent="0.3">
      <c r="D2323" s="83"/>
    </row>
    <row r="2324" spans="4:4" x14ac:dyDescent="0.3">
      <c r="D2324" s="83"/>
    </row>
    <row r="2325" spans="4:4" x14ac:dyDescent="0.3">
      <c r="D2325" s="83"/>
    </row>
    <row r="2326" spans="4:4" x14ac:dyDescent="0.3">
      <c r="D2326" s="83"/>
    </row>
    <row r="2327" spans="4:4" x14ac:dyDescent="0.3">
      <c r="D2327" s="83"/>
    </row>
    <row r="2328" spans="4:4" x14ac:dyDescent="0.3">
      <c r="D2328" s="83"/>
    </row>
    <row r="2329" spans="4:4" x14ac:dyDescent="0.3">
      <c r="D2329" s="83"/>
    </row>
    <row r="2330" spans="4:4" x14ac:dyDescent="0.3">
      <c r="D2330" s="83"/>
    </row>
    <row r="2331" spans="4:4" x14ac:dyDescent="0.3">
      <c r="D2331" s="83"/>
    </row>
    <row r="2332" spans="4:4" x14ac:dyDescent="0.3">
      <c r="D2332" s="83"/>
    </row>
    <row r="2333" spans="4:4" x14ac:dyDescent="0.3">
      <c r="D2333" s="83"/>
    </row>
    <row r="2334" spans="4:4" x14ac:dyDescent="0.3">
      <c r="D2334" s="83"/>
    </row>
    <row r="2335" spans="4:4" x14ac:dyDescent="0.3">
      <c r="D2335" s="83"/>
    </row>
    <row r="2336" spans="4:4" x14ac:dyDescent="0.3">
      <c r="D2336" s="83"/>
    </row>
    <row r="2337" spans="4:4" x14ac:dyDescent="0.3">
      <c r="D2337" s="83"/>
    </row>
    <row r="2338" spans="4:4" x14ac:dyDescent="0.3">
      <c r="D2338" s="83"/>
    </row>
    <row r="2339" spans="4:4" x14ac:dyDescent="0.3">
      <c r="D2339" s="83"/>
    </row>
    <row r="2340" spans="4:4" x14ac:dyDescent="0.3">
      <c r="D2340" s="83"/>
    </row>
    <row r="2341" spans="4:4" x14ac:dyDescent="0.3">
      <c r="D2341" s="83"/>
    </row>
    <row r="2342" spans="4:4" x14ac:dyDescent="0.3">
      <c r="D2342" s="83"/>
    </row>
    <row r="2343" spans="4:4" x14ac:dyDescent="0.3">
      <c r="D2343" s="83"/>
    </row>
    <row r="2344" spans="4:4" x14ac:dyDescent="0.3">
      <c r="D2344" s="83"/>
    </row>
    <row r="2345" spans="4:4" x14ac:dyDescent="0.3">
      <c r="D2345" s="83"/>
    </row>
    <row r="2346" spans="4:4" x14ac:dyDescent="0.3">
      <c r="D2346" s="83"/>
    </row>
    <row r="2347" spans="4:4" x14ac:dyDescent="0.3">
      <c r="D2347" s="83"/>
    </row>
    <row r="2348" spans="4:4" x14ac:dyDescent="0.3">
      <c r="D2348" s="83"/>
    </row>
    <row r="2349" spans="4:4" x14ac:dyDescent="0.3">
      <c r="D2349" s="83"/>
    </row>
    <row r="2350" spans="4:4" x14ac:dyDescent="0.3">
      <c r="D2350" s="83"/>
    </row>
    <row r="2351" spans="4:4" x14ac:dyDescent="0.3">
      <c r="D2351" s="83"/>
    </row>
    <row r="2352" spans="4:4" x14ac:dyDescent="0.3">
      <c r="D2352" s="83"/>
    </row>
    <row r="2353" spans="4:4" x14ac:dyDescent="0.3">
      <c r="D2353" s="83"/>
    </row>
    <row r="2354" spans="4:4" x14ac:dyDescent="0.3">
      <c r="D2354" s="83"/>
    </row>
    <row r="2355" spans="4:4" x14ac:dyDescent="0.3">
      <c r="D2355" s="83"/>
    </row>
    <row r="2356" spans="4:4" x14ac:dyDescent="0.3">
      <c r="D2356" s="83"/>
    </row>
    <row r="2357" spans="4:4" x14ac:dyDescent="0.3">
      <c r="D2357" s="83"/>
    </row>
    <row r="2358" spans="4:4" x14ac:dyDescent="0.3">
      <c r="D2358" s="83"/>
    </row>
    <row r="2359" spans="4:4" x14ac:dyDescent="0.3">
      <c r="D2359" s="83"/>
    </row>
    <row r="2360" spans="4:4" x14ac:dyDescent="0.3">
      <c r="D2360" s="83"/>
    </row>
    <row r="2361" spans="4:4" x14ac:dyDescent="0.3">
      <c r="D2361" s="83"/>
    </row>
    <row r="2362" spans="4:4" x14ac:dyDescent="0.3">
      <c r="D2362" s="83"/>
    </row>
    <row r="2363" spans="4:4" x14ac:dyDescent="0.3">
      <c r="D2363" s="83"/>
    </row>
    <row r="2364" spans="4:4" x14ac:dyDescent="0.3">
      <c r="D2364" s="83"/>
    </row>
    <row r="2365" spans="4:4" x14ac:dyDescent="0.3">
      <c r="D2365" s="83"/>
    </row>
    <row r="2366" spans="4:4" x14ac:dyDescent="0.3">
      <c r="D2366" s="83"/>
    </row>
    <row r="2367" spans="4:4" x14ac:dyDescent="0.3">
      <c r="D2367" s="83"/>
    </row>
    <row r="2368" spans="4:4" x14ac:dyDescent="0.3">
      <c r="D2368" s="83"/>
    </row>
    <row r="2369" spans="4:4" x14ac:dyDescent="0.3">
      <c r="D2369" s="83"/>
    </row>
    <row r="2370" spans="4:4" x14ac:dyDescent="0.3">
      <c r="D2370" s="83"/>
    </row>
    <row r="2371" spans="4:4" x14ac:dyDescent="0.3">
      <c r="D2371" s="83"/>
    </row>
    <row r="2372" spans="4:4" x14ac:dyDescent="0.3">
      <c r="D2372" s="83"/>
    </row>
    <row r="2373" spans="4:4" x14ac:dyDescent="0.3">
      <c r="D2373" s="83"/>
    </row>
    <row r="2374" spans="4:4" x14ac:dyDescent="0.3">
      <c r="D2374" s="83"/>
    </row>
    <row r="2375" spans="4:4" x14ac:dyDescent="0.3">
      <c r="D2375" s="83"/>
    </row>
    <row r="2376" spans="4:4" x14ac:dyDescent="0.3">
      <c r="D2376" s="83"/>
    </row>
    <row r="2377" spans="4:4" x14ac:dyDescent="0.3">
      <c r="D2377" s="83"/>
    </row>
    <row r="2378" spans="4:4" x14ac:dyDescent="0.3">
      <c r="D2378" s="83"/>
    </row>
    <row r="2379" spans="4:4" x14ac:dyDescent="0.3">
      <c r="D2379" s="83"/>
    </row>
    <row r="2380" spans="4:4" x14ac:dyDescent="0.3">
      <c r="D2380" s="83"/>
    </row>
    <row r="2381" spans="4:4" x14ac:dyDescent="0.3">
      <c r="D2381" s="83"/>
    </row>
    <row r="2382" spans="4:4" x14ac:dyDescent="0.3">
      <c r="D2382" s="83"/>
    </row>
    <row r="2383" spans="4:4" x14ac:dyDescent="0.3">
      <c r="D2383" s="83"/>
    </row>
    <row r="2384" spans="4:4" x14ac:dyDescent="0.3">
      <c r="D2384" s="83"/>
    </row>
    <row r="2385" spans="4:4" x14ac:dyDescent="0.3">
      <c r="D2385" s="83"/>
    </row>
    <row r="2386" spans="4:4" x14ac:dyDescent="0.3">
      <c r="D2386" s="83"/>
    </row>
    <row r="2387" spans="4:4" x14ac:dyDescent="0.3">
      <c r="D2387" s="83"/>
    </row>
    <row r="2388" spans="4:4" x14ac:dyDescent="0.3">
      <c r="D2388" s="83"/>
    </row>
    <row r="2389" spans="4:4" x14ac:dyDescent="0.3">
      <c r="D2389" s="83"/>
    </row>
    <row r="2390" spans="4:4" x14ac:dyDescent="0.3">
      <c r="D2390" s="83"/>
    </row>
    <row r="2391" spans="4:4" x14ac:dyDescent="0.3">
      <c r="D2391" s="83"/>
    </row>
    <row r="2392" spans="4:4" x14ac:dyDescent="0.3">
      <c r="D2392" s="83"/>
    </row>
    <row r="2393" spans="4:4" x14ac:dyDescent="0.3">
      <c r="D2393" s="83"/>
    </row>
    <row r="2394" spans="4:4" x14ac:dyDescent="0.3">
      <c r="D2394" s="83"/>
    </row>
    <row r="2395" spans="4:4" x14ac:dyDescent="0.3">
      <c r="D2395" s="83"/>
    </row>
    <row r="2396" spans="4:4" x14ac:dyDescent="0.3">
      <c r="D2396" s="83"/>
    </row>
    <row r="2397" spans="4:4" x14ac:dyDescent="0.3">
      <c r="D2397" s="83"/>
    </row>
    <row r="2398" spans="4:4" x14ac:dyDescent="0.3">
      <c r="D2398" s="83"/>
    </row>
    <row r="2399" spans="4:4" x14ac:dyDescent="0.3">
      <c r="D2399" s="83"/>
    </row>
    <row r="2400" spans="4:4" x14ac:dyDescent="0.3">
      <c r="D2400" s="83"/>
    </row>
    <row r="2401" spans="4:4" x14ac:dyDescent="0.3">
      <c r="D2401" s="83"/>
    </row>
    <row r="2402" spans="4:4" x14ac:dyDescent="0.3">
      <c r="D2402" s="83"/>
    </row>
    <row r="2403" spans="4:4" x14ac:dyDescent="0.3">
      <c r="D2403" s="83"/>
    </row>
    <row r="2404" spans="4:4" x14ac:dyDescent="0.3">
      <c r="D2404" s="83"/>
    </row>
    <row r="2405" spans="4:4" x14ac:dyDescent="0.3">
      <c r="D2405" s="83"/>
    </row>
    <row r="2406" spans="4:4" x14ac:dyDescent="0.3">
      <c r="D2406" s="83"/>
    </row>
    <row r="2407" spans="4:4" x14ac:dyDescent="0.3">
      <c r="D2407" s="83"/>
    </row>
    <row r="2408" spans="4:4" x14ac:dyDescent="0.3">
      <c r="D2408" s="83"/>
    </row>
    <row r="2409" spans="4:4" x14ac:dyDescent="0.3">
      <c r="D2409" s="83"/>
    </row>
    <row r="2410" spans="4:4" x14ac:dyDescent="0.3">
      <c r="D2410" s="83"/>
    </row>
    <row r="2411" spans="4:4" x14ac:dyDescent="0.3">
      <c r="D2411" s="83"/>
    </row>
    <row r="2412" spans="4:4" x14ac:dyDescent="0.3">
      <c r="D2412" s="83"/>
    </row>
    <row r="2413" spans="4:4" x14ac:dyDescent="0.3">
      <c r="D2413" s="83"/>
    </row>
    <row r="2414" spans="4:4" x14ac:dyDescent="0.3">
      <c r="D2414" s="83"/>
    </row>
    <row r="2415" spans="4:4" x14ac:dyDescent="0.3">
      <c r="D2415" s="83"/>
    </row>
    <row r="2416" spans="4:4" x14ac:dyDescent="0.3">
      <c r="D2416" s="83"/>
    </row>
    <row r="2417" spans="4:4" x14ac:dyDescent="0.3">
      <c r="D2417" s="83"/>
    </row>
    <row r="2418" spans="4:4" x14ac:dyDescent="0.3">
      <c r="D2418" s="83"/>
    </row>
    <row r="2419" spans="4:4" x14ac:dyDescent="0.3">
      <c r="D2419" s="83"/>
    </row>
    <row r="2420" spans="4:4" x14ac:dyDescent="0.3">
      <c r="D2420" s="83"/>
    </row>
    <row r="2421" spans="4:4" x14ac:dyDescent="0.3">
      <c r="D2421" s="83"/>
    </row>
    <row r="2422" spans="4:4" x14ac:dyDescent="0.3">
      <c r="D2422" s="83"/>
    </row>
    <row r="2423" spans="4:4" x14ac:dyDescent="0.3">
      <c r="D2423" s="83"/>
    </row>
    <row r="2424" spans="4:4" x14ac:dyDescent="0.3">
      <c r="D2424" s="83"/>
    </row>
    <row r="2425" spans="4:4" x14ac:dyDescent="0.3">
      <c r="D2425" s="83"/>
    </row>
    <row r="2426" spans="4:4" x14ac:dyDescent="0.3">
      <c r="D2426" s="83"/>
    </row>
    <row r="2427" spans="4:4" x14ac:dyDescent="0.3">
      <c r="D2427" s="83"/>
    </row>
    <row r="2428" spans="4:4" x14ac:dyDescent="0.3">
      <c r="D2428" s="83"/>
    </row>
    <row r="2429" spans="4:4" x14ac:dyDescent="0.3">
      <c r="D2429" s="83"/>
    </row>
    <row r="2430" spans="4:4" x14ac:dyDescent="0.3">
      <c r="D2430" s="83"/>
    </row>
    <row r="2431" spans="4:4" x14ac:dyDescent="0.3">
      <c r="D2431" s="83"/>
    </row>
    <row r="2432" spans="4:4" x14ac:dyDescent="0.3">
      <c r="D2432" s="83"/>
    </row>
    <row r="2433" spans="4:4" x14ac:dyDescent="0.3">
      <c r="D2433" s="83"/>
    </row>
    <row r="2434" spans="4:4" x14ac:dyDescent="0.3">
      <c r="D2434" s="83"/>
    </row>
    <row r="2435" spans="4:4" x14ac:dyDescent="0.3">
      <c r="D2435" s="83"/>
    </row>
    <row r="2436" spans="4:4" x14ac:dyDescent="0.3">
      <c r="D2436" s="83"/>
    </row>
    <row r="2437" spans="4:4" x14ac:dyDescent="0.3">
      <c r="D2437" s="83"/>
    </row>
    <row r="2438" spans="4:4" x14ac:dyDescent="0.3">
      <c r="D2438" s="83"/>
    </row>
    <row r="2439" spans="4:4" x14ac:dyDescent="0.3">
      <c r="D2439" s="83"/>
    </row>
    <row r="2440" spans="4:4" x14ac:dyDescent="0.3">
      <c r="D2440" s="83"/>
    </row>
    <row r="2441" spans="4:4" x14ac:dyDescent="0.3">
      <c r="D2441" s="83"/>
    </row>
    <row r="2442" spans="4:4" x14ac:dyDescent="0.3">
      <c r="D2442" s="83"/>
    </row>
    <row r="2443" spans="4:4" x14ac:dyDescent="0.3">
      <c r="D2443" s="83"/>
    </row>
    <row r="2444" spans="4:4" x14ac:dyDescent="0.3">
      <c r="D2444" s="83"/>
    </row>
    <row r="2445" spans="4:4" x14ac:dyDescent="0.3">
      <c r="D2445" s="83"/>
    </row>
    <row r="2446" spans="4:4" x14ac:dyDescent="0.3">
      <c r="D2446" s="83"/>
    </row>
    <row r="2447" spans="4:4" x14ac:dyDescent="0.3">
      <c r="D2447" s="83"/>
    </row>
    <row r="2448" spans="4:4" x14ac:dyDescent="0.3">
      <c r="D2448" s="83"/>
    </row>
    <row r="2449" spans="4:4" x14ac:dyDescent="0.3">
      <c r="D2449" s="83"/>
    </row>
    <row r="2450" spans="4:4" x14ac:dyDescent="0.3">
      <c r="D2450" s="83"/>
    </row>
    <row r="2451" spans="4:4" x14ac:dyDescent="0.3">
      <c r="D2451" s="83"/>
    </row>
    <row r="2452" spans="4:4" x14ac:dyDescent="0.3">
      <c r="D2452" s="83"/>
    </row>
    <row r="2453" spans="4:4" x14ac:dyDescent="0.3">
      <c r="D2453" s="83"/>
    </row>
    <row r="2454" spans="4:4" x14ac:dyDescent="0.3">
      <c r="D2454" s="83"/>
    </row>
    <row r="2455" spans="4:4" x14ac:dyDescent="0.3">
      <c r="D2455" s="83"/>
    </row>
    <row r="2456" spans="4:4" x14ac:dyDescent="0.3">
      <c r="D2456" s="83"/>
    </row>
    <row r="2457" spans="4:4" x14ac:dyDescent="0.3">
      <c r="D2457" s="83"/>
    </row>
    <row r="2458" spans="4:4" x14ac:dyDescent="0.3">
      <c r="D2458" s="83"/>
    </row>
    <row r="2459" spans="4:4" x14ac:dyDescent="0.3">
      <c r="D2459" s="83"/>
    </row>
    <row r="2460" spans="4:4" x14ac:dyDescent="0.3">
      <c r="D2460" s="83"/>
    </row>
    <row r="2461" spans="4:4" x14ac:dyDescent="0.3">
      <c r="D2461" s="83"/>
    </row>
    <row r="2462" spans="4:4" x14ac:dyDescent="0.3">
      <c r="D2462" s="83"/>
    </row>
    <row r="2463" spans="4:4" x14ac:dyDescent="0.3">
      <c r="D2463" s="83"/>
    </row>
    <row r="2464" spans="4:4" x14ac:dyDescent="0.3">
      <c r="D2464" s="83"/>
    </row>
    <row r="2465" spans="4:4" x14ac:dyDescent="0.3">
      <c r="D2465" s="83"/>
    </row>
    <row r="2466" spans="4:4" x14ac:dyDescent="0.3">
      <c r="D2466" s="83"/>
    </row>
    <row r="2467" spans="4:4" x14ac:dyDescent="0.3">
      <c r="D2467" s="83"/>
    </row>
    <row r="2468" spans="4:4" x14ac:dyDescent="0.3">
      <c r="D2468" s="83"/>
    </row>
    <row r="2469" spans="4:4" x14ac:dyDescent="0.3">
      <c r="D2469" s="83"/>
    </row>
    <row r="2470" spans="4:4" x14ac:dyDescent="0.3">
      <c r="D2470" s="83"/>
    </row>
    <row r="2471" spans="4:4" x14ac:dyDescent="0.3">
      <c r="D2471" s="83"/>
    </row>
    <row r="2472" spans="4:4" x14ac:dyDescent="0.3">
      <c r="D2472" s="83"/>
    </row>
    <row r="2473" spans="4:4" x14ac:dyDescent="0.3">
      <c r="D2473" s="83"/>
    </row>
    <row r="2474" spans="4:4" x14ac:dyDescent="0.3">
      <c r="D2474" s="83"/>
    </row>
    <row r="2475" spans="4:4" x14ac:dyDescent="0.3">
      <c r="D2475" s="83"/>
    </row>
    <row r="2476" spans="4:4" x14ac:dyDescent="0.3">
      <c r="D2476" s="83"/>
    </row>
    <row r="2477" spans="4:4" x14ac:dyDescent="0.3">
      <c r="D2477" s="83"/>
    </row>
    <row r="2478" spans="4:4" x14ac:dyDescent="0.3">
      <c r="D2478" s="83"/>
    </row>
    <row r="2479" spans="4:4" x14ac:dyDescent="0.3">
      <c r="D2479" s="83"/>
    </row>
    <row r="2480" spans="4:4" x14ac:dyDescent="0.3">
      <c r="D2480" s="83"/>
    </row>
    <row r="2481" spans="4:4" x14ac:dyDescent="0.3">
      <c r="D2481" s="83"/>
    </row>
    <row r="2482" spans="4:4" x14ac:dyDescent="0.3">
      <c r="D2482" s="83"/>
    </row>
    <row r="2483" spans="4:4" x14ac:dyDescent="0.3">
      <c r="D2483" s="83"/>
    </row>
    <row r="2484" spans="4:4" x14ac:dyDescent="0.3">
      <c r="D2484" s="83"/>
    </row>
    <row r="2485" spans="4:4" x14ac:dyDescent="0.3">
      <c r="D2485" s="83"/>
    </row>
    <row r="2486" spans="4:4" x14ac:dyDescent="0.3">
      <c r="D2486" s="83"/>
    </row>
    <row r="2487" spans="4:4" x14ac:dyDescent="0.3">
      <c r="D2487" s="83"/>
    </row>
    <row r="2488" spans="4:4" x14ac:dyDescent="0.3">
      <c r="D2488" s="83"/>
    </row>
    <row r="2489" spans="4:4" x14ac:dyDescent="0.3">
      <c r="D2489" s="83"/>
    </row>
    <row r="2490" spans="4:4" x14ac:dyDescent="0.3">
      <c r="D2490" s="83"/>
    </row>
    <row r="2491" spans="4:4" x14ac:dyDescent="0.3">
      <c r="D2491" s="83"/>
    </row>
    <row r="2492" spans="4:4" x14ac:dyDescent="0.3">
      <c r="D2492" s="83"/>
    </row>
    <row r="2493" spans="4:4" x14ac:dyDescent="0.3">
      <c r="D2493" s="83"/>
    </row>
    <row r="2494" spans="4:4" x14ac:dyDescent="0.3">
      <c r="D2494" s="83"/>
    </row>
    <row r="2495" spans="4:4" x14ac:dyDescent="0.3">
      <c r="D2495" s="83"/>
    </row>
    <row r="2496" spans="4:4" x14ac:dyDescent="0.3">
      <c r="D2496" s="83"/>
    </row>
    <row r="2497" spans="4:4" x14ac:dyDescent="0.3">
      <c r="D2497" s="83"/>
    </row>
    <row r="2498" spans="4:4" x14ac:dyDescent="0.3">
      <c r="D2498" s="83"/>
    </row>
    <row r="2499" spans="4:4" x14ac:dyDescent="0.3">
      <c r="D2499" s="83"/>
    </row>
    <row r="2500" spans="4:4" x14ac:dyDescent="0.3">
      <c r="D2500" s="83"/>
    </row>
    <row r="2501" spans="4:4" x14ac:dyDescent="0.3">
      <c r="D2501" s="83"/>
    </row>
    <row r="2502" spans="4:4" x14ac:dyDescent="0.3">
      <c r="D2502" s="83"/>
    </row>
    <row r="2503" spans="4:4" x14ac:dyDescent="0.3">
      <c r="D2503" s="83"/>
    </row>
    <row r="2504" spans="4:4" x14ac:dyDescent="0.3">
      <c r="D2504" s="83"/>
    </row>
    <row r="2505" spans="4:4" x14ac:dyDescent="0.3">
      <c r="D2505" s="83"/>
    </row>
    <row r="2506" spans="4:4" x14ac:dyDescent="0.3">
      <c r="D2506" s="83"/>
    </row>
    <row r="2507" spans="4:4" x14ac:dyDescent="0.3">
      <c r="D2507" s="83"/>
    </row>
    <row r="2508" spans="4:4" x14ac:dyDescent="0.3">
      <c r="D2508" s="83"/>
    </row>
    <row r="2509" spans="4:4" x14ac:dyDescent="0.3">
      <c r="D2509" s="83"/>
    </row>
    <row r="2510" spans="4:4" x14ac:dyDescent="0.3">
      <c r="D2510" s="83"/>
    </row>
    <row r="2511" spans="4:4" x14ac:dyDescent="0.3">
      <c r="D2511" s="83"/>
    </row>
    <row r="2512" spans="4:4" x14ac:dyDescent="0.3">
      <c r="D2512" s="83"/>
    </row>
    <row r="2513" spans="4:4" x14ac:dyDescent="0.3">
      <c r="D2513" s="83"/>
    </row>
    <row r="2514" spans="4:4" x14ac:dyDescent="0.3">
      <c r="D2514" s="83"/>
    </row>
    <row r="2515" spans="4:4" x14ac:dyDescent="0.3">
      <c r="D2515" s="83"/>
    </row>
    <row r="2516" spans="4:4" x14ac:dyDescent="0.3">
      <c r="D2516" s="83"/>
    </row>
    <row r="2517" spans="4:4" x14ac:dyDescent="0.3">
      <c r="D2517" s="83"/>
    </row>
    <row r="2518" spans="4:4" x14ac:dyDescent="0.3">
      <c r="D2518" s="83"/>
    </row>
    <row r="2519" spans="4:4" x14ac:dyDescent="0.3">
      <c r="D2519" s="83"/>
    </row>
    <row r="2520" spans="4:4" x14ac:dyDescent="0.3">
      <c r="D2520" s="83"/>
    </row>
    <row r="2521" spans="4:4" x14ac:dyDescent="0.3">
      <c r="D2521" s="83"/>
    </row>
    <row r="2522" spans="4:4" x14ac:dyDescent="0.3">
      <c r="D2522" s="83"/>
    </row>
    <row r="2523" spans="4:4" x14ac:dyDescent="0.3">
      <c r="D2523" s="83"/>
    </row>
    <row r="2524" spans="4:4" x14ac:dyDescent="0.3">
      <c r="D2524" s="83"/>
    </row>
    <row r="2525" spans="4:4" x14ac:dyDescent="0.3">
      <c r="D2525" s="83"/>
    </row>
    <row r="2526" spans="4:4" x14ac:dyDescent="0.3">
      <c r="D2526" s="83"/>
    </row>
    <row r="2527" spans="4:4" x14ac:dyDescent="0.3">
      <c r="D2527" s="83"/>
    </row>
    <row r="2528" spans="4:4" x14ac:dyDescent="0.3">
      <c r="D2528" s="83"/>
    </row>
    <row r="2529" spans="4:4" x14ac:dyDescent="0.3">
      <c r="D2529" s="83"/>
    </row>
    <row r="2530" spans="4:4" x14ac:dyDescent="0.3">
      <c r="D2530" s="83"/>
    </row>
    <row r="2531" spans="4:4" x14ac:dyDescent="0.3">
      <c r="D2531" s="83"/>
    </row>
    <row r="2532" spans="4:4" x14ac:dyDescent="0.3">
      <c r="D2532" s="83"/>
    </row>
    <row r="2533" spans="4:4" x14ac:dyDescent="0.3">
      <c r="D2533" s="83"/>
    </row>
    <row r="2534" spans="4:4" x14ac:dyDescent="0.3">
      <c r="D2534" s="83"/>
    </row>
    <row r="2535" spans="4:4" x14ac:dyDescent="0.3">
      <c r="D2535" s="83"/>
    </row>
    <row r="2536" spans="4:4" x14ac:dyDescent="0.3">
      <c r="D2536" s="83"/>
    </row>
    <row r="2537" spans="4:4" x14ac:dyDescent="0.3">
      <c r="D2537" s="83"/>
    </row>
    <row r="2538" spans="4:4" x14ac:dyDescent="0.3">
      <c r="D2538" s="83"/>
    </row>
    <row r="2539" spans="4:4" x14ac:dyDescent="0.3">
      <c r="D2539" s="83"/>
    </row>
    <row r="2540" spans="4:4" x14ac:dyDescent="0.3">
      <c r="D2540" s="83"/>
    </row>
    <row r="2541" spans="4:4" x14ac:dyDescent="0.3">
      <c r="D2541" s="83"/>
    </row>
    <row r="2542" spans="4:4" x14ac:dyDescent="0.3">
      <c r="D2542" s="83"/>
    </row>
    <row r="2543" spans="4:4" x14ac:dyDescent="0.3">
      <c r="D2543" s="83"/>
    </row>
    <row r="2544" spans="4:4" x14ac:dyDescent="0.3">
      <c r="D2544" s="83"/>
    </row>
    <row r="2545" spans="4:4" x14ac:dyDescent="0.3">
      <c r="D2545" s="83"/>
    </row>
    <row r="2546" spans="4:4" x14ac:dyDescent="0.3">
      <c r="D2546" s="83"/>
    </row>
    <row r="2547" spans="4:4" x14ac:dyDescent="0.3">
      <c r="D2547" s="83"/>
    </row>
    <row r="2548" spans="4:4" x14ac:dyDescent="0.3">
      <c r="D2548" s="83"/>
    </row>
    <row r="2549" spans="4:4" x14ac:dyDescent="0.3">
      <c r="D2549" s="83"/>
    </row>
    <row r="2550" spans="4:4" x14ac:dyDescent="0.3">
      <c r="D2550" s="83"/>
    </row>
    <row r="2551" spans="4:4" x14ac:dyDescent="0.3">
      <c r="D2551" s="83"/>
    </row>
    <row r="2552" spans="4:4" x14ac:dyDescent="0.3">
      <c r="D2552" s="83"/>
    </row>
    <row r="2553" spans="4:4" x14ac:dyDescent="0.3">
      <c r="D2553" s="83"/>
    </row>
    <row r="2554" spans="4:4" x14ac:dyDescent="0.3">
      <c r="D2554" s="83"/>
    </row>
    <row r="2555" spans="4:4" x14ac:dyDescent="0.3">
      <c r="D2555" s="83"/>
    </row>
    <row r="2556" spans="4:4" x14ac:dyDescent="0.3">
      <c r="D2556" s="83"/>
    </row>
    <row r="2557" spans="4:4" x14ac:dyDescent="0.3">
      <c r="D2557" s="83"/>
    </row>
    <row r="2558" spans="4:4" x14ac:dyDescent="0.3">
      <c r="D2558" s="83"/>
    </row>
    <row r="2559" spans="4:4" x14ac:dyDescent="0.3">
      <c r="D2559" s="83"/>
    </row>
    <row r="2560" spans="4:4" x14ac:dyDescent="0.3">
      <c r="D2560" s="83"/>
    </row>
    <row r="2561" spans="4:4" x14ac:dyDescent="0.3">
      <c r="D2561" s="83"/>
    </row>
    <row r="2562" spans="4:4" x14ac:dyDescent="0.3">
      <c r="D2562" s="83"/>
    </row>
    <row r="2563" spans="4:4" x14ac:dyDescent="0.3">
      <c r="D2563" s="83"/>
    </row>
    <row r="2564" spans="4:4" x14ac:dyDescent="0.3">
      <c r="D2564" s="83"/>
    </row>
    <row r="2565" spans="4:4" x14ac:dyDescent="0.3">
      <c r="D2565" s="83"/>
    </row>
    <row r="2566" spans="4:4" x14ac:dyDescent="0.3">
      <c r="D2566" s="83"/>
    </row>
    <row r="2567" spans="4:4" x14ac:dyDescent="0.3">
      <c r="D2567" s="83"/>
    </row>
    <row r="2568" spans="4:4" x14ac:dyDescent="0.3">
      <c r="D2568" s="83"/>
    </row>
    <row r="2569" spans="4:4" x14ac:dyDescent="0.3">
      <c r="D2569" s="83"/>
    </row>
    <row r="2570" spans="4:4" x14ac:dyDescent="0.3">
      <c r="D2570" s="83"/>
    </row>
    <row r="2571" spans="4:4" x14ac:dyDescent="0.3">
      <c r="D2571" s="83"/>
    </row>
    <row r="2572" spans="4:4" x14ac:dyDescent="0.3">
      <c r="D2572" s="83"/>
    </row>
    <row r="2573" spans="4:4" x14ac:dyDescent="0.3">
      <c r="D2573" s="83"/>
    </row>
    <row r="2574" spans="4:4" x14ac:dyDescent="0.3">
      <c r="D2574" s="83"/>
    </row>
    <row r="2575" spans="4:4" x14ac:dyDescent="0.3">
      <c r="D2575" s="83"/>
    </row>
    <row r="2576" spans="4:4" x14ac:dyDescent="0.3">
      <c r="D2576" s="83"/>
    </row>
    <row r="2577" spans="4:4" x14ac:dyDescent="0.3">
      <c r="D2577" s="83"/>
    </row>
    <row r="2578" spans="4:4" x14ac:dyDescent="0.3">
      <c r="D2578" s="83"/>
    </row>
    <row r="2579" spans="4:4" x14ac:dyDescent="0.3">
      <c r="D2579" s="83"/>
    </row>
    <row r="2580" spans="4:4" x14ac:dyDescent="0.3">
      <c r="D2580" s="83"/>
    </row>
    <row r="2581" spans="4:4" x14ac:dyDescent="0.3">
      <c r="D2581" s="83"/>
    </row>
    <row r="2582" spans="4:4" x14ac:dyDescent="0.3">
      <c r="D2582" s="83"/>
    </row>
    <row r="2583" spans="4:4" x14ac:dyDescent="0.3">
      <c r="D2583" s="83"/>
    </row>
    <row r="2584" spans="4:4" x14ac:dyDescent="0.3">
      <c r="D2584" s="83"/>
    </row>
    <row r="2585" spans="4:4" x14ac:dyDescent="0.3">
      <c r="D2585" s="83"/>
    </row>
    <row r="2586" spans="4:4" x14ac:dyDescent="0.3">
      <c r="D2586" s="83"/>
    </row>
    <row r="2587" spans="4:4" x14ac:dyDescent="0.3">
      <c r="D2587" s="83"/>
    </row>
    <row r="2588" spans="4:4" x14ac:dyDescent="0.3">
      <c r="D2588" s="83"/>
    </row>
    <row r="2589" spans="4:4" x14ac:dyDescent="0.3">
      <c r="D2589" s="83"/>
    </row>
    <row r="2590" spans="4:4" x14ac:dyDescent="0.3">
      <c r="D2590" s="83"/>
    </row>
    <row r="2591" spans="4:4" x14ac:dyDescent="0.3">
      <c r="D2591" s="83"/>
    </row>
    <row r="2592" spans="4:4" x14ac:dyDescent="0.3">
      <c r="D2592" s="83"/>
    </row>
    <row r="2593" spans="4:4" x14ac:dyDescent="0.3">
      <c r="D2593" s="83"/>
    </row>
    <row r="2594" spans="4:4" x14ac:dyDescent="0.3">
      <c r="D2594" s="83"/>
    </row>
    <row r="2595" spans="4:4" x14ac:dyDescent="0.3">
      <c r="D2595" s="83"/>
    </row>
    <row r="2596" spans="4:4" x14ac:dyDescent="0.3">
      <c r="D2596" s="83"/>
    </row>
    <row r="2597" spans="4:4" x14ac:dyDescent="0.3">
      <c r="D2597" s="83"/>
    </row>
    <row r="2598" spans="4:4" x14ac:dyDescent="0.3">
      <c r="D2598" s="83"/>
    </row>
    <row r="2599" spans="4:4" x14ac:dyDescent="0.3">
      <c r="D2599" s="83"/>
    </row>
    <row r="2600" spans="4:4" x14ac:dyDescent="0.3">
      <c r="D2600" s="83"/>
    </row>
    <row r="2601" spans="4:4" x14ac:dyDescent="0.3">
      <c r="D2601" s="83"/>
    </row>
    <row r="2602" spans="4:4" x14ac:dyDescent="0.3">
      <c r="D2602" s="83"/>
    </row>
    <row r="2603" spans="4:4" x14ac:dyDescent="0.3">
      <c r="D2603" s="83"/>
    </row>
    <row r="2604" spans="4:4" x14ac:dyDescent="0.3">
      <c r="D2604" s="83"/>
    </row>
    <row r="2605" spans="4:4" x14ac:dyDescent="0.3">
      <c r="D2605" s="83"/>
    </row>
    <row r="2606" spans="4:4" x14ac:dyDescent="0.3">
      <c r="D2606" s="83"/>
    </row>
    <row r="2607" spans="4:4" x14ac:dyDescent="0.3">
      <c r="D2607" s="83"/>
    </row>
    <row r="2608" spans="4:4" x14ac:dyDescent="0.3">
      <c r="D2608" s="83"/>
    </row>
    <row r="2609" spans="4:4" x14ac:dyDescent="0.3">
      <c r="D2609" s="83"/>
    </row>
    <row r="2610" spans="4:4" x14ac:dyDescent="0.3">
      <c r="D2610" s="83"/>
    </row>
    <row r="2611" spans="4:4" x14ac:dyDescent="0.3">
      <c r="D2611" s="83"/>
    </row>
    <row r="2612" spans="4:4" x14ac:dyDescent="0.3">
      <c r="D2612" s="83"/>
    </row>
    <row r="2613" spans="4:4" x14ac:dyDescent="0.3">
      <c r="D2613" s="83"/>
    </row>
    <row r="2614" spans="4:4" x14ac:dyDescent="0.3">
      <c r="D2614" s="83"/>
    </row>
    <row r="2615" spans="4:4" x14ac:dyDescent="0.3">
      <c r="D2615" s="83"/>
    </row>
    <row r="2616" spans="4:4" x14ac:dyDescent="0.3">
      <c r="D2616" s="83"/>
    </row>
    <row r="2617" spans="4:4" x14ac:dyDescent="0.3">
      <c r="D2617" s="83"/>
    </row>
    <row r="2618" spans="4:4" x14ac:dyDescent="0.3">
      <c r="D2618" s="83"/>
    </row>
    <row r="2619" spans="4:4" x14ac:dyDescent="0.3">
      <c r="D2619" s="83"/>
    </row>
    <row r="2620" spans="4:4" x14ac:dyDescent="0.3">
      <c r="D2620" s="83"/>
    </row>
    <row r="2621" spans="4:4" x14ac:dyDescent="0.3">
      <c r="D2621" s="83"/>
    </row>
    <row r="2622" spans="4:4" x14ac:dyDescent="0.3">
      <c r="D2622" s="83"/>
    </row>
    <row r="2623" spans="4:4" x14ac:dyDescent="0.3">
      <c r="D2623" s="83"/>
    </row>
    <row r="2624" spans="4:4" x14ac:dyDescent="0.3">
      <c r="D2624" s="83"/>
    </row>
    <row r="2625" spans="4:4" x14ac:dyDescent="0.3">
      <c r="D2625" s="83"/>
    </row>
    <row r="2626" spans="4:4" x14ac:dyDescent="0.3">
      <c r="D2626" s="83"/>
    </row>
    <row r="2627" spans="4:4" x14ac:dyDescent="0.3">
      <c r="D2627" s="83"/>
    </row>
    <row r="2628" spans="4:4" x14ac:dyDescent="0.3">
      <c r="D2628" s="83"/>
    </row>
    <row r="2629" spans="4:4" x14ac:dyDescent="0.3">
      <c r="D2629" s="83"/>
    </row>
    <row r="2630" spans="4:4" x14ac:dyDescent="0.3">
      <c r="D2630" s="83"/>
    </row>
    <row r="2631" spans="4:4" x14ac:dyDescent="0.3">
      <c r="D2631" s="83"/>
    </row>
    <row r="2632" spans="4:4" x14ac:dyDescent="0.3">
      <c r="D2632" s="83"/>
    </row>
    <row r="2633" spans="4:4" x14ac:dyDescent="0.3">
      <c r="D2633" s="83"/>
    </row>
    <row r="2634" spans="4:4" x14ac:dyDescent="0.3">
      <c r="D2634" s="83"/>
    </row>
    <row r="2635" spans="4:4" x14ac:dyDescent="0.3">
      <c r="D2635" s="83"/>
    </row>
    <row r="2636" spans="4:4" x14ac:dyDescent="0.3">
      <c r="D2636" s="83"/>
    </row>
    <row r="2637" spans="4:4" x14ac:dyDescent="0.3">
      <c r="D2637" s="83"/>
    </row>
    <row r="2638" spans="4:4" x14ac:dyDescent="0.3">
      <c r="D2638" s="83"/>
    </row>
    <row r="2639" spans="4:4" x14ac:dyDescent="0.3">
      <c r="D2639" s="83"/>
    </row>
    <row r="2640" spans="4:4" x14ac:dyDescent="0.3">
      <c r="D2640" s="83"/>
    </row>
    <row r="2641" spans="4:4" x14ac:dyDescent="0.3">
      <c r="D2641" s="83"/>
    </row>
    <row r="2642" spans="4:4" x14ac:dyDescent="0.3">
      <c r="D2642" s="83"/>
    </row>
    <row r="2643" spans="4:4" x14ac:dyDescent="0.3">
      <c r="D2643" s="83"/>
    </row>
    <row r="2644" spans="4:4" x14ac:dyDescent="0.3">
      <c r="D2644" s="83"/>
    </row>
    <row r="2645" spans="4:4" x14ac:dyDescent="0.3">
      <c r="D2645" s="83"/>
    </row>
    <row r="2646" spans="4:4" x14ac:dyDescent="0.3">
      <c r="D2646" s="83"/>
    </row>
    <row r="2647" spans="4:4" x14ac:dyDescent="0.3">
      <c r="D2647" s="83"/>
    </row>
    <row r="2648" spans="4:4" x14ac:dyDescent="0.3">
      <c r="D2648" s="83"/>
    </row>
    <row r="2649" spans="4:4" x14ac:dyDescent="0.3">
      <c r="D2649" s="83"/>
    </row>
    <row r="2650" spans="4:4" x14ac:dyDescent="0.3">
      <c r="D2650" s="83"/>
    </row>
    <row r="2651" spans="4:4" x14ac:dyDescent="0.3">
      <c r="D2651" s="83"/>
    </row>
    <row r="2652" spans="4:4" x14ac:dyDescent="0.3">
      <c r="D2652" s="83"/>
    </row>
    <row r="2653" spans="4:4" x14ac:dyDescent="0.3">
      <c r="D2653" s="83"/>
    </row>
    <row r="2654" spans="4:4" x14ac:dyDescent="0.3">
      <c r="D2654" s="83"/>
    </row>
    <row r="2655" spans="4:4" x14ac:dyDescent="0.3">
      <c r="D2655" s="83"/>
    </row>
    <row r="2656" spans="4:4" x14ac:dyDescent="0.3">
      <c r="D2656" s="83"/>
    </row>
    <row r="2657" spans="4:4" x14ac:dyDescent="0.3">
      <c r="D2657" s="83"/>
    </row>
    <row r="2658" spans="4:4" x14ac:dyDescent="0.3">
      <c r="D2658" s="83"/>
    </row>
    <row r="2659" spans="4:4" x14ac:dyDescent="0.3">
      <c r="D2659" s="83"/>
    </row>
    <row r="2660" spans="4:4" x14ac:dyDescent="0.3">
      <c r="D2660" s="83"/>
    </row>
    <row r="2661" spans="4:4" x14ac:dyDescent="0.3">
      <c r="D2661" s="83"/>
    </row>
    <row r="2662" spans="4:4" x14ac:dyDescent="0.3">
      <c r="D2662" s="83"/>
    </row>
    <row r="2663" spans="4:4" x14ac:dyDescent="0.3">
      <c r="D2663" s="83"/>
    </row>
    <row r="2664" spans="4:4" x14ac:dyDescent="0.3">
      <c r="D2664" s="83"/>
    </row>
    <row r="2665" spans="4:4" x14ac:dyDescent="0.3">
      <c r="D2665" s="83"/>
    </row>
    <row r="2666" spans="4:4" x14ac:dyDescent="0.3">
      <c r="D2666" s="83"/>
    </row>
    <row r="2667" spans="4:4" x14ac:dyDescent="0.3">
      <c r="D2667" s="83"/>
    </row>
    <row r="2668" spans="4:4" x14ac:dyDescent="0.3">
      <c r="D2668" s="83"/>
    </row>
    <row r="2669" spans="4:4" x14ac:dyDescent="0.3">
      <c r="D2669" s="83"/>
    </row>
    <row r="2670" spans="4:4" x14ac:dyDescent="0.3">
      <c r="D2670" s="83"/>
    </row>
    <row r="2671" spans="4:4" x14ac:dyDescent="0.3">
      <c r="D2671" s="83"/>
    </row>
    <row r="2672" spans="4:4" x14ac:dyDescent="0.3">
      <c r="D2672" s="83"/>
    </row>
    <row r="2673" spans="4:4" x14ac:dyDescent="0.3">
      <c r="D2673" s="83"/>
    </row>
    <row r="2674" spans="4:4" x14ac:dyDescent="0.3">
      <c r="D2674" s="83"/>
    </row>
    <row r="2675" spans="4:4" x14ac:dyDescent="0.3">
      <c r="D2675" s="83"/>
    </row>
    <row r="2676" spans="4:4" x14ac:dyDescent="0.3">
      <c r="D2676" s="83"/>
    </row>
    <row r="2677" spans="4:4" x14ac:dyDescent="0.3">
      <c r="D2677" s="83"/>
    </row>
    <row r="2678" spans="4:4" x14ac:dyDescent="0.3">
      <c r="D2678" s="83"/>
    </row>
    <row r="2679" spans="4:4" x14ac:dyDescent="0.3">
      <c r="D2679" s="83"/>
    </row>
    <row r="2680" spans="4:4" x14ac:dyDescent="0.3">
      <c r="D2680" s="83"/>
    </row>
    <row r="2681" spans="4:4" x14ac:dyDescent="0.3">
      <c r="D2681" s="83"/>
    </row>
    <row r="2682" spans="4:4" x14ac:dyDescent="0.3">
      <c r="D2682" s="83"/>
    </row>
    <row r="2683" spans="4:4" x14ac:dyDescent="0.3">
      <c r="D2683" s="83"/>
    </row>
    <row r="2684" spans="4:4" x14ac:dyDescent="0.3">
      <c r="D2684" s="83"/>
    </row>
    <row r="2685" spans="4:4" x14ac:dyDescent="0.3">
      <c r="D2685" s="83"/>
    </row>
    <row r="2686" spans="4:4" x14ac:dyDescent="0.3">
      <c r="D2686" s="83"/>
    </row>
    <row r="2687" spans="4:4" x14ac:dyDescent="0.3">
      <c r="D2687" s="83"/>
    </row>
    <row r="2688" spans="4:4" x14ac:dyDescent="0.3">
      <c r="D2688" s="83"/>
    </row>
    <row r="2689" spans="4:4" x14ac:dyDescent="0.3">
      <c r="D2689" s="83"/>
    </row>
    <row r="2690" spans="4:4" x14ac:dyDescent="0.3">
      <c r="D2690" s="83"/>
    </row>
    <row r="2691" spans="4:4" x14ac:dyDescent="0.3">
      <c r="D2691" s="83"/>
    </row>
    <row r="2692" spans="4:4" x14ac:dyDescent="0.3">
      <c r="D2692" s="83"/>
    </row>
    <row r="2693" spans="4:4" x14ac:dyDescent="0.3">
      <c r="D2693" s="83"/>
    </row>
    <row r="2694" spans="4:4" x14ac:dyDescent="0.3">
      <c r="D2694" s="83"/>
    </row>
    <row r="2695" spans="4:4" x14ac:dyDescent="0.3">
      <c r="D2695" s="83"/>
    </row>
    <row r="2696" spans="4:4" x14ac:dyDescent="0.3">
      <c r="D2696" s="83"/>
    </row>
    <row r="2697" spans="4:4" x14ac:dyDescent="0.3">
      <c r="D2697" s="83"/>
    </row>
    <row r="2698" spans="4:4" x14ac:dyDescent="0.3">
      <c r="D2698" s="83"/>
    </row>
    <row r="2699" spans="4:4" x14ac:dyDescent="0.3">
      <c r="D2699" s="83"/>
    </row>
    <row r="2700" spans="4:4" x14ac:dyDescent="0.3">
      <c r="D2700" s="83"/>
    </row>
    <row r="2701" spans="4:4" x14ac:dyDescent="0.3">
      <c r="D2701" s="83"/>
    </row>
    <row r="2702" spans="4:4" x14ac:dyDescent="0.3">
      <c r="D2702" s="83"/>
    </row>
    <row r="2703" spans="4:4" x14ac:dyDescent="0.3">
      <c r="D2703" s="83"/>
    </row>
    <row r="2704" spans="4:4" x14ac:dyDescent="0.3">
      <c r="D2704" s="83"/>
    </row>
    <row r="2705" spans="4:4" x14ac:dyDescent="0.3">
      <c r="D2705" s="83"/>
    </row>
    <row r="2706" spans="4:4" x14ac:dyDescent="0.3">
      <c r="D2706" s="83"/>
    </row>
    <row r="2707" spans="4:4" x14ac:dyDescent="0.3">
      <c r="D2707" s="83"/>
    </row>
    <row r="2708" spans="4:4" x14ac:dyDescent="0.3">
      <c r="D2708" s="83"/>
    </row>
    <row r="2709" spans="4:4" x14ac:dyDescent="0.3">
      <c r="D2709" s="83"/>
    </row>
    <row r="2710" spans="4:4" x14ac:dyDescent="0.3">
      <c r="D2710" s="83"/>
    </row>
    <row r="2711" spans="4:4" x14ac:dyDescent="0.3">
      <c r="D2711" s="83"/>
    </row>
    <row r="2712" spans="4:4" x14ac:dyDescent="0.3">
      <c r="D2712" s="83"/>
    </row>
    <row r="2713" spans="4:4" x14ac:dyDescent="0.3">
      <c r="D2713" s="83"/>
    </row>
    <row r="2714" spans="4:4" x14ac:dyDescent="0.3">
      <c r="D2714" s="83"/>
    </row>
    <row r="2715" spans="4:4" x14ac:dyDescent="0.3">
      <c r="D2715" s="83"/>
    </row>
    <row r="2716" spans="4:4" x14ac:dyDescent="0.3">
      <c r="D2716" s="83"/>
    </row>
    <row r="2717" spans="4:4" x14ac:dyDescent="0.3">
      <c r="D2717" s="83"/>
    </row>
    <row r="2718" spans="4:4" x14ac:dyDescent="0.3">
      <c r="D2718" s="83"/>
    </row>
    <row r="2719" spans="4:4" x14ac:dyDescent="0.3">
      <c r="D2719" s="83"/>
    </row>
    <row r="2720" spans="4:4" x14ac:dyDescent="0.3">
      <c r="D2720" s="83"/>
    </row>
    <row r="2721" spans="4:4" x14ac:dyDescent="0.3">
      <c r="D2721" s="83"/>
    </row>
    <row r="2722" spans="4:4" x14ac:dyDescent="0.3">
      <c r="D2722" s="83"/>
    </row>
    <row r="2723" spans="4:4" x14ac:dyDescent="0.3">
      <c r="D2723" s="83"/>
    </row>
    <row r="2724" spans="4:4" x14ac:dyDescent="0.3">
      <c r="D2724" s="83"/>
    </row>
    <row r="2725" spans="4:4" x14ac:dyDescent="0.3">
      <c r="D2725" s="83"/>
    </row>
    <row r="2726" spans="4:4" x14ac:dyDescent="0.3">
      <c r="D2726" s="83"/>
    </row>
    <row r="2727" spans="4:4" x14ac:dyDescent="0.3">
      <c r="D2727" s="83"/>
    </row>
    <row r="2728" spans="4:4" x14ac:dyDescent="0.3">
      <c r="D2728" s="83"/>
    </row>
    <row r="2729" spans="4:4" x14ac:dyDescent="0.3">
      <c r="D2729" s="83"/>
    </row>
    <row r="2730" spans="4:4" x14ac:dyDescent="0.3">
      <c r="D2730" s="83"/>
    </row>
    <row r="2731" spans="4:4" x14ac:dyDescent="0.3">
      <c r="D2731" s="83"/>
    </row>
    <row r="2732" spans="4:4" x14ac:dyDescent="0.3">
      <c r="D2732" s="83"/>
    </row>
    <row r="2733" spans="4:4" x14ac:dyDescent="0.3">
      <c r="D2733" s="83"/>
    </row>
    <row r="2734" spans="4:4" x14ac:dyDescent="0.3">
      <c r="D2734" s="83"/>
    </row>
    <row r="2735" spans="4:4" x14ac:dyDescent="0.3">
      <c r="D2735" s="83"/>
    </row>
    <row r="2736" spans="4:4" x14ac:dyDescent="0.3">
      <c r="D2736" s="83"/>
    </row>
    <row r="2737" spans="4:4" x14ac:dyDescent="0.3">
      <c r="D2737" s="83"/>
    </row>
    <row r="2738" spans="4:4" x14ac:dyDescent="0.3">
      <c r="D2738" s="83"/>
    </row>
    <row r="2739" spans="4:4" x14ac:dyDescent="0.3">
      <c r="D2739" s="83"/>
    </row>
    <row r="2740" spans="4:4" x14ac:dyDescent="0.3">
      <c r="D2740" s="83"/>
    </row>
    <row r="2741" spans="4:4" x14ac:dyDescent="0.3">
      <c r="D2741" s="83"/>
    </row>
    <row r="2742" spans="4:4" x14ac:dyDescent="0.3">
      <c r="D2742" s="83"/>
    </row>
    <row r="2743" spans="4:4" x14ac:dyDescent="0.3">
      <c r="D2743" s="83"/>
    </row>
    <row r="2744" spans="4:4" x14ac:dyDescent="0.3">
      <c r="D2744" s="83"/>
    </row>
    <row r="2745" spans="4:4" x14ac:dyDescent="0.3">
      <c r="D2745" s="83"/>
    </row>
    <row r="2746" spans="4:4" x14ac:dyDescent="0.3">
      <c r="D2746" s="83"/>
    </row>
    <row r="2747" spans="4:4" x14ac:dyDescent="0.3">
      <c r="D2747" s="83"/>
    </row>
    <row r="2748" spans="4:4" x14ac:dyDescent="0.3">
      <c r="D2748" s="83"/>
    </row>
    <row r="2749" spans="4:4" x14ac:dyDescent="0.3">
      <c r="D2749" s="83"/>
    </row>
    <row r="2750" spans="4:4" x14ac:dyDescent="0.3">
      <c r="D2750" s="83"/>
    </row>
    <row r="2751" spans="4:4" x14ac:dyDescent="0.3">
      <c r="D2751" s="83"/>
    </row>
    <row r="2752" spans="4:4" x14ac:dyDescent="0.3">
      <c r="D2752" s="83"/>
    </row>
    <row r="2753" spans="4:4" x14ac:dyDescent="0.3">
      <c r="D2753" s="83"/>
    </row>
    <row r="2754" spans="4:4" x14ac:dyDescent="0.3">
      <c r="D2754" s="83"/>
    </row>
    <row r="2755" spans="4:4" x14ac:dyDescent="0.3">
      <c r="D2755" s="83"/>
    </row>
    <row r="2756" spans="4:4" x14ac:dyDescent="0.3">
      <c r="D2756" s="83"/>
    </row>
    <row r="2757" spans="4:4" x14ac:dyDescent="0.3">
      <c r="D2757" s="83"/>
    </row>
    <row r="2758" spans="4:4" x14ac:dyDescent="0.3">
      <c r="D2758" s="83"/>
    </row>
    <row r="2759" spans="4:4" x14ac:dyDescent="0.3">
      <c r="D2759" s="83"/>
    </row>
    <row r="2760" spans="4:4" x14ac:dyDescent="0.3">
      <c r="D2760" s="83"/>
    </row>
    <row r="2761" spans="4:4" x14ac:dyDescent="0.3">
      <c r="D2761" s="83"/>
    </row>
    <row r="2762" spans="4:4" x14ac:dyDescent="0.3">
      <c r="D2762" s="83"/>
    </row>
    <row r="2763" spans="4:4" x14ac:dyDescent="0.3">
      <c r="D2763" s="83"/>
    </row>
    <row r="2764" spans="4:4" x14ac:dyDescent="0.3">
      <c r="D2764" s="83"/>
    </row>
    <row r="2765" spans="4:4" x14ac:dyDescent="0.3">
      <c r="D2765" s="83"/>
    </row>
    <row r="2766" spans="4:4" x14ac:dyDescent="0.3">
      <c r="D2766" s="83"/>
    </row>
    <row r="2767" spans="4:4" x14ac:dyDescent="0.3">
      <c r="D2767" s="83"/>
    </row>
    <row r="2768" spans="4:4" x14ac:dyDescent="0.3">
      <c r="D2768" s="83"/>
    </row>
    <row r="2769" spans="4:4" x14ac:dyDescent="0.3">
      <c r="D2769" s="83"/>
    </row>
    <row r="2770" spans="4:4" x14ac:dyDescent="0.3">
      <c r="D2770" s="83"/>
    </row>
    <row r="2771" spans="4:4" x14ac:dyDescent="0.3">
      <c r="D2771" s="83"/>
    </row>
    <row r="2772" spans="4:4" x14ac:dyDescent="0.3">
      <c r="D2772" s="83"/>
    </row>
    <row r="2773" spans="4:4" x14ac:dyDescent="0.3">
      <c r="D2773" s="83"/>
    </row>
    <row r="2774" spans="4:4" x14ac:dyDescent="0.3">
      <c r="D2774" s="83"/>
    </row>
    <row r="2775" spans="4:4" x14ac:dyDescent="0.3">
      <c r="D2775" s="83"/>
    </row>
    <row r="2776" spans="4:4" x14ac:dyDescent="0.3">
      <c r="D2776" s="83"/>
    </row>
    <row r="2777" spans="4:4" x14ac:dyDescent="0.3">
      <c r="D2777" s="83"/>
    </row>
    <row r="2778" spans="4:4" x14ac:dyDescent="0.3">
      <c r="D2778" s="83"/>
    </row>
    <row r="2779" spans="4:4" x14ac:dyDescent="0.3">
      <c r="D2779" s="83"/>
    </row>
    <row r="2780" spans="4:4" x14ac:dyDescent="0.3">
      <c r="D2780" s="83"/>
    </row>
    <row r="2781" spans="4:4" x14ac:dyDescent="0.3">
      <c r="D2781" s="83"/>
    </row>
    <row r="2782" spans="4:4" x14ac:dyDescent="0.3">
      <c r="D2782" s="83"/>
    </row>
    <row r="2783" spans="4:4" x14ac:dyDescent="0.3">
      <c r="D2783" s="83"/>
    </row>
    <row r="2784" spans="4:4" x14ac:dyDescent="0.3">
      <c r="D2784" s="83"/>
    </row>
    <row r="2785" spans="4:4" x14ac:dyDescent="0.3">
      <c r="D2785" s="83"/>
    </row>
    <row r="2786" spans="4:4" x14ac:dyDescent="0.3">
      <c r="D2786" s="83"/>
    </row>
    <row r="2787" spans="4:4" x14ac:dyDescent="0.3">
      <c r="D2787" s="83"/>
    </row>
    <row r="2788" spans="4:4" x14ac:dyDescent="0.3">
      <c r="D2788" s="83"/>
    </row>
    <row r="2789" spans="4:4" x14ac:dyDescent="0.3">
      <c r="D2789" s="83"/>
    </row>
    <row r="2790" spans="4:4" x14ac:dyDescent="0.3">
      <c r="D2790" s="83"/>
    </row>
    <row r="2791" spans="4:4" x14ac:dyDescent="0.3">
      <c r="D2791" s="83"/>
    </row>
    <row r="2792" spans="4:4" x14ac:dyDescent="0.3">
      <c r="D2792" s="83"/>
    </row>
    <row r="2793" spans="4:4" x14ac:dyDescent="0.3">
      <c r="D2793" s="83"/>
    </row>
    <row r="2794" spans="4:4" x14ac:dyDescent="0.3">
      <c r="D2794" s="83"/>
    </row>
    <row r="2795" spans="4:4" x14ac:dyDescent="0.3">
      <c r="D2795" s="83"/>
    </row>
    <row r="2796" spans="4:4" x14ac:dyDescent="0.3">
      <c r="D2796" s="83"/>
    </row>
    <row r="2797" spans="4:4" x14ac:dyDescent="0.3">
      <c r="D2797" s="83"/>
    </row>
    <row r="2798" spans="4:4" x14ac:dyDescent="0.3">
      <c r="D2798" s="83"/>
    </row>
    <row r="2799" spans="4:4" x14ac:dyDescent="0.3">
      <c r="D2799" s="83"/>
    </row>
    <row r="2800" spans="4:4" x14ac:dyDescent="0.3">
      <c r="D2800" s="83"/>
    </row>
    <row r="2801" spans="4:4" x14ac:dyDescent="0.3">
      <c r="D2801" s="83"/>
    </row>
    <row r="2802" spans="4:4" x14ac:dyDescent="0.3">
      <c r="D2802" s="83"/>
    </row>
    <row r="2803" spans="4:4" x14ac:dyDescent="0.3">
      <c r="D2803" s="83"/>
    </row>
    <row r="2804" spans="4:4" x14ac:dyDescent="0.3">
      <c r="D2804" s="83"/>
    </row>
    <row r="2805" spans="4:4" x14ac:dyDescent="0.3">
      <c r="D2805" s="83"/>
    </row>
    <row r="2806" spans="4:4" x14ac:dyDescent="0.3">
      <c r="D2806" s="83"/>
    </row>
    <row r="2807" spans="4:4" x14ac:dyDescent="0.3">
      <c r="D2807" s="83"/>
    </row>
    <row r="2808" spans="4:4" x14ac:dyDescent="0.3">
      <c r="D2808" s="83"/>
    </row>
    <row r="2809" spans="4:4" x14ac:dyDescent="0.3">
      <c r="D2809" s="83"/>
    </row>
    <row r="2810" spans="4:4" x14ac:dyDescent="0.3">
      <c r="D2810" s="83"/>
    </row>
    <row r="2811" spans="4:4" x14ac:dyDescent="0.3">
      <c r="D2811" s="83"/>
    </row>
    <row r="2812" spans="4:4" x14ac:dyDescent="0.3">
      <c r="D2812" s="83"/>
    </row>
    <row r="2813" spans="4:4" x14ac:dyDescent="0.3">
      <c r="D2813" s="83"/>
    </row>
    <row r="2814" spans="4:4" x14ac:dyDescent="0.3">
      <c r="D2814" s="83"/>
    </row>
    <row r="2815" spans="4:4" x14ac:dyDescent="0.3">
      <c r="D2815" s="83"/>
    </row>
    <row r="2816" spans="4:4" x14ac:dyDescent="0.3">
      <c r="D2816" s="83"/>
    </row>
    <row r="2817" spans="4:4" x14ac:dyDescent="0.3">
      <c r="D2817" s="83"/>
    </row>
    <row r="2818" spans="4:4" x14ac:dyDescent="0.3">
      <c r="D2818" s="83"/>
    </row>
    <row r="2819" spans="4:4" x14ac:dyDescent="0.3">
      <c r="D2819" s="83"/>
    </row>
    <row r="2820" spans="4:4" x14ac:dyDescent="0.3">
      <c r="D2820" s="83"/>
    </row>
    <row r="2821" spans="4:4" x14ac:dyDescent="0.3">
      <c r="D2821" s="83"/>
    </row>
    <row r="2822" spans="4:4" x14ac:dyDescent="0.3">
      <c r="D2822" s="83"/>
    </row>
    <row r="2823" spans="4:4" x14ac:dyDescent="0.3">
      <c r="D2823" s="83"/>
    </row>
    <row r="2824" spans="4:4" x14ac:dyDescent="0.3">
      <c r="D2824" s="83"/>
    </row>
    <row r="2825" spans="4:4" x14ac:dyDescent="0.3">
      <c r="D2825" s="83"/>
    </row>
    <row r="2826" spans="4:4" x14ac:dyDescent="0.3">
      <c r="D2826" s="83"/>
    </row>
    <row r="2827" spans="4:4" x14ac:dyDescent="0.3">
      <c r="D2827" s="83"/>
    </row>
    <row r="2828" spans="4:4" x14ac:dyDescent="0.3">
      <c r="D2828" s="83"/>
    </row>
    <row r="2829" spans="4:4" x14ac:dyDescent="0.3">
      <c r="D2829" s="83"/>
    </row>
    <row r="2830" spans="4:4" x14ac:dyDescent="0.3">
      <c r="D2830" s="83"/>
    </row>
    <row r="2831" spans="4:4" x14ac:dyDescent="0.3">
      <c r="D2831" s="83"/>
    </row>
    <row r="2832" spans="4:4" x14ac:dyDescent="0.3">
      <c r="D2832" s="83"/>
    </row>
    <row r="2833" spans="4:4" x14ac:dyDescent="0.3">
      <c r="D2833" s="83"/>
    </row>
    <row r="2834" spans="4:4" x14ac:dyDescent="0.3">
      <c r="D2834" s="83"/>
    </row>
    <row r="2835" spans="4:4" x14ac:dyDescent="0.3">
      <c r="D2835" s="83"/>
    </row>
    <row r="2836" spans="4:4" x14ac:dyDescent="0.3">
      <c r="D2836" s="83"/>
    </row>
    <row r="2837" spans="4:4" x14ac:dyDescent="0.3">
      <c r="D2837" s="83"/>
    </row>
    <row r="2838" spans="4:4" x14ac:dyDescent="0.3">
      <c r="D2838" s="83"/>
    </row>
    <row r="2839" spans="4:4" x14ac:dyDescent="0.3">
      <c r="D2839" s="83"/>
    </row>
    <row r="2840" spans="4:4" x14ac:dyDescent="0.3">
      <c r="D2840" s="83"/>
    </row>
    <row r="2841" spans="4:4" x14ac:dyDescent="0.3">
      <c r="D2841" s="83"/>
    </row>
    <row r="2842" spans="4:4" x14ac:dyDescent="0.3">
      <c r="D2842" s="83"/>
    </row>
    <row r="2843" spans="4:4" x14ac:dyDescent="0.3">
      <c r="D2843" s="83"/>
    </row>
    <row r="2844" spans="4:4" x14ac:dyDescent="0.3">
      <c r="D2844" s="83"/>
    </row>
    <row r="2845" spans="4:4" x14ac:dyDescent="0.3">
      <c r="D2845" s="83"/>
    </row>
    <row r="2846" spans="4:4" x14ac:dyDescent="0.3">
      <c r="D2846" s="83"/>
    </row>
    <row r="2847" spans="4:4" x14ac:dyDescent="0.3">
      <c r="D2847" s="83"/>
    </row>
    <row r="2848" spans="4:4" x14ac:dyDescent="0.3">
      <c r="D2848" s="83"/>
    </row>
    <row r="2849" spans="4:4" x14ac:dyDescent="0.3">
      <c r="D2849" s="83"/>
    </row>
    <row r="2850" spans="4:4" x14ac:dyDescent="0.3">
      <c r="D2850" s="83"/>
    </row>
    <row r="2851" spans="4:4" x14ac:dyDescent="0.3">
      <c r="D2851" s="83"/>
    </row>
    <row r="2852" spans="4:4" x14ac:dyDescent="0.3">
      <c r="D2852" s="83"/>
    </row>
    <row r="2853" spans="4:4" x14ac:dyDescent="0.3">
      <c r="D2853" s="83"/>
    </row>
    <row r="2854" spans="4:4" x14ac:dyDescent="0.3">
      <c r="D2854" s="83"/>
    </row>
    <row r="2855" spans="4:4" x14ac:dyDescent="0.3">
      <c r="D2855" s="83"/>
    </row>
    <row r="2856" spans="4:4" x14ac:dyDescent="0.3">
      <c r="D2856" s="83"/>
    </row>
    <row r="2857" spans="4:4" x14ac:dyDescent="0.3">
      <c r="D2857" s="83"/>
    </row>
    <row r="2858" spans="4:4" x14ac:dyDescent="0.3">
      <c r="D2858" s="83"/>
    </row>
    <row r="2859" spans="4:4" x14ac:dyDescent="0.3">
      <c r="D2859" s="83"/>
    </row>
    <row r="2860" spans="4:4" x14ac:dyDescent="0.3">
      <c r="D2860" s="83"/>
    </row>
    <row r="2861" spans="4:4" x14ac:dyDescent="0.3">
      <c r="D2861" s="83"/>
    </row>
    <row r="2862" spans="4:4" x14ac:dyDescent="0.3">
      <c r="D2862" s="83"/>
    </row>
    <row r="2863" spans="4:4" x14ac:dyDescent="0.3">
      <c r="D2863" s="83"/>
    </row>
    <row r="2864" spans="4:4" x14ac:dyDescent="0.3">
      <c r="D2864" s="83"/>
    </row>
    <row r="2865" spans="4:4" x14ac:dyDescent="0.3">
      <c r="D2865" s="83"/>
    </row>
    <row r="2866" spans="4:4" x14ac:dyDescent="0.3">
      <c r="D2866" s="83"/>
    </row>
    <row r="2867" spans="4:4" x14ac:dyDescent="0.3">
      <c r="D2867" s="83"/>
    </row>
    <row r="2868" spans="4:4" x14ac:dyDescent="0.3">
      <c r="D2868" s="83"/>
    </row>
    <row r="2869" spans="4:4" x14ac:dyDescent="0.3">
      <c r="D2869" s="83"/>
    </row>
    <row r="2870" spans="4:4" x14ac:dyDescent="0.3">
      <c r="D2870" s="83"/>
    </row>
    <row r="2871" spans="4:4" x14ac:dyDescent="0.3">
      <c r="D2871" s="83"/>
    </row>
    <row r="2872" spans="4:4" x14ac:dyDescent="0.3">
      <c r="D2872" s="83"/>
    </row>
    <row r="2873" spans="4:4" x14ac:dyDescent="0.3">
      <c r="D2873" s="83"/>
    </row>
    <row r="2874" spans="4:4" x14ac:dyDescent="0.3">
      <c r="D2874" s="83"/>
    </row>
    <row r="2875" spans="4:4" x14ac:dyDescent="0.3">
      <c r="D2875" s="83"/>
    </row>
    <row r="2876" spans="4:4" x14ac:dyDescent="0.3">
      <c r="D2876" s="83"/>
    </row>
    <row r="2877" spans="4:4" x14ac:dyDescent="0.3">
      <c r="D2877" s="83"/>
    </row>
    <row r="2878" spans="4:4" x14ac:dyDescent="0.3">
      <c r="D2878" s="83"/>
    </row>
    <row r="2879" spans="4:4" x14ac:dyDescent="0.3">
      <c r="D2879" s="83"/>
    </row>
    <row r="2880" spans="4:4" x14ac:dyDescent="0.3">
      <c r="D2880" s="83"/>
    </row>
    <row r="2881" spans="4:4" x14ac:dyDescent="0.3">
      <c r="D2881" s="83"/>
    </row>
    <row r="2882" spans="4:4" x14ac:dyDescent="0.3">
      <c r="D2882" s="83"/>
    </row>
    <row r="2883" spans="4:4" x14ac:dyDescent="0.3">
      <c r="D2883" s="83"/>
    </row>
    <row r="2884" spans="4:4" x14ac:dyDescent="0.3">
      <c r="D2884" s="83"/>
    </row>
    <row r="2885" spans="4:4" x14ac:dyDescent="0.3">
      <c r="D2885" s="83"/>
    </row>
    <row r="2886" spans="4:4" x14ac:dyDescent="0.3">
      <c r="D2886" s="83"/>
    </row>
    <row r="2887" spans="4:4" x14ac:dyDescent="0.3">
      <c r="D2887" s="83"/>
    </row>
    <row r="2888" spans="4:4" x14ac:dyDescent="0.3">
      <c r="D2888" s="83"/>
    </row>
    <row r="2889" spans="4:4" x14ac:dyDescent="0.3">
      <c r="D2889" s="83"/>
    </row>
    <row r="2890" spans="4:4" x14ac:dyDescent="0.3">
      <c r="D2890" s="83"/>
    </row>
    <row r="2891" spans="4:4" x14ac:dyDescent="0.3">
      <c r="D2891" s="83"/>
    </row>
    <row r="2892" spans="4:4" x14ac:dyDescent="0.3">
      <c r="D2892" s="83"/>
    </row>
    <row r="2893" spans="4:4" x14ac:dyDescent="0.3">
      <c r="D2893" s="83"/>
    </row>
    <row r="2894" spans="4:4" x14ac:dyDescent="0.3">
      <c r="D2894" s="83"/>
    </row>
    <row r="2895" spans="4:4" x14ac:dyDescent="0.3">
      <c r="D2895" s="83"/>
    </row>
    <row r="2896" spans="4:4" x14ac:dyDescent="0.3">
      <c r="D2896" s="83"/>
    </row>
    <row r="2897" spans="4:4" x14ac:dyDescent="0.3">
      <c r="D2897" s="83"/>
    </row>
    <row r="2898" spans="4:4" x14ac:dyDescent="0.3">
      <c r="D2898" s="83"/>
    </row>
    <row r="2899" spans="4:4" x14ac:dyDescent="0.3">
      <c r="D2899" s="83"/>
    </row>
    <row r="2900" spans="4:4" x14ac:dyDescent="0.3">
      <c r="D2900" s="83"/>
    </row>
    <row r="2901" spans="4:4" x14ac:dyDescent="0.3">
      <c r="D2901" s="83"/>
    </row>
    <row r="2902" spans="4:4" x14ac:dyDescent="0.3">
      <c r="D2902" s="83"/>
    </row>
    <row r="2903" spans="4:4" x14ac:dyDescent="0.3">
      <c r="D2903" s="83"/>
    </row>
    <row r="2904" spans="4:4" x14ac:dyDescent="0.3">
      <c r="D2904" s="83"/>
    </row>
    <row r="2905" spans="4:4" x14ac:dyDescent="0.3">
      <c r="D2905" s="83"/>
    </row>
    <row r="2906" spans="4:4" x14ac:dyDescent="0.3">
      <c r="D2906" s="83"/>
    </row>
    <row r="2907" spans="4:4" x14ac:dyDescent="0.3">
      <c r="D2907" s="83"/>
    </row>
    <row r="2908" spans="4:4" x14ac:dyDescent="0.3">
      <c r="D2908" s="83"/>
    </row>
    <row r="2909" spans="4:4" x14ac:dyDescent="0.3">
      <c r="D2909" s="83"/>
    </row>
    <row r="2910" spans="4:4" x14ac:dyDescent="0.3">
      <c r="D2910" s="83"/>
    </row>
    <row r="2911" spans="4:4" x14ac:dyDescent="0.3">
      <c r="D2911" s="83"/>
    </row>
    <row r="2912" spans="4:4" x14ac:dyDescent="0.3">
      <c r="D2912" s="83"/>
    </row>
    <row r="2913" spans="4:4" x14ac:dyDescent="0.3">
      <c r="D2913" s="83"/>
    </row>
    <row r="2914" spans="4:4" x14ac:dyDescent="0.3">
      <c r="D2914" s="83"/>
    </row>
    <row r="2915" spans="4:4" x14ac:dyDescent="0.3">
      <c r="D2915" s="83"/>
    </row>
    <row r="2916" spans="4:4" x14ac:dyDescent="0.3">
      <c r="D2916" s="83"/>
    </row>
    <row r="2917" spans="4:4" x14ac:dyDescent="0.3">
      <c r="D2917" s="83"/>
    </row>
    <row r="2918" spans="4:4" x14ac:dyDescent="0.3">
      <c r="D2918" s="83"/>
    </row>
    <row r="2919" spans="4:4" x14ac:dyDescent="0.3">
      <c r="D2919" s="83"/>
    </row>
    <row r="2920" spans="4:4" x14ac:dyDescent="0.3">
      <c r="D2920" s="83"/>
    </row>
    <row r="2921" spans="4:4" x14ac:dyDescent="0.3">
      <c r="D2921" s="83"/>
    </row>
    <row r="2922" spans="4:4" x14ac:dyDescent="0.3">
      <c r="D2922" s="83"/>
    </row>
    <row r="2923" spans="4:4" x14ac:dyDescent="0.3">
      <c r="D2923" s="83"/>
    </row>
    <row r="2924" spans="4:4" x14ac:dyDescent="0.3">
      <c r="D2924" s="83"/>
    </row>
    <row r="2925" spans="4:4" x14ac:dyDescent="0.3">
      <c r="D2925" s="83"/>
    </row>
    <row r="2926" spans="4:4" x14ac:dyDescent="0.3">
      <c r="D2926" s="83"/>
    </row>
    <row r="2927" spans="4:4" x14ac:dyDescent="0.3">
      <c r="D2927" s="83"/>
    </row>
    <row r="2928" spans="4:4" x14ac:dyDescent="0.3">
      <c r="D2928" s="83"/>
    </row>
    <row r="2929" spans="4:4" x14ac:dyDescent="0.3">
      <c r="D2929" s="83"/>
    </row>
    <row r="2930" spans="4:4" x14ac:dyDescent="0.3">
      <c r="D2930" s="83"/>
    </row>
    <row r="2931" spans="4:4" x14ac:dyDescent="0.3">
      <c r="D2931" s="83"/>
    </row>
    <row r="2932" spans="4:4" x14ac:dyDescent="0.3">
      <c r="D2932" s="83"/>
    </row>
    <row r="2933" spans="4:4" x14ac:dyDescent="0.3">
      <c r="D2933" s="83"/>
    </row>
    <row r="2934" spans="4:4" x14ac:dyDescent="0.3">
      <c r="D2934" s="83"/>
    </row>
    <row r="2935" spans="4:4" x14ac:dyDescent="0.3">
      <c r="D2935" s="83"/>
    </row>
    <row r="2936" spans="4:4" x14ac:dyDescent="0.3">
      <c r="D2936" s="83"/>
    </row>
    <row r="2937" spans="4:4" x14ac:dyDescent="0.3">
      <c r="D2937" s="83"/>
    </row>
    <row r="2938" spans="4:4" x14ac:dyDescent="0.3">
      <c r="D2938" s="83"/>
    </row>
    <row r="2939" spans="4:4" x14ac:dyDescent="0.3">
      <c r="D2939" s="83"/>
    </row>
    <row r="2940" spans="4:4" x14ac:dyDescent="0.3">
      <c r="D2940" s="83"/>
    </row>
    <row r="2941" spans="4:4" x14ac:dyDescent="0.3">
      <c r="D2941" s="83"/>
    </row>
    <row r="2942" spans="4:4" x14ac:dyDescent="0.3">
      <c r="D2942" s="83"/>
    </row>
    <row r="2943" spans="4:4" x14ac:dyDescent="0.3">
      <c r="D2943" s="83"/>
    </row>
    <row r="2944" spans="4:4" x14ac:dyDescent="0.3">
      <c r="D2944" s="83"/>
    </row>
    <row r="2945" spans="4:4" x14ac:dyDescent="0.3">
      <c r="D2945" s="83"/>
    </row>
    <row r="2946" spans="4:4" x14ac:dyDescent="0.3">
      <c r="D2946" s="83"/>
    </row>
    <row r="2947" spans="4:4" x14ac:dyDescent="0.3">
      <c r="D2947" s="83"/>
    </row>
    <row r="2948" spans="4:4" x14ac:dyDescent="0.3">
      <c r="D2948" s="83"/>
    </row>
    <row r="2949" spans="4:4" x14ac:dyDescent="0.3">
      <c r="D2949" s="83"/>
    </row>
    <row r="2950" spans="4:4" x14ac:dyDescent="0.3">
      <c r="D2950" s="83"/>
    </row>
    <row r="2951" spans="4:4" x14ac:dyDescent="0.3">
      <c r="D2951" s="83"/>
    </row>
    <row r="2952" spans="4:4" x14ac:dyDescent="0.3">
      <c r="D2952" s="83"/>
    </row>
    <row r="2953" spans="4:4" x14ac:dyDescent="0.3">
      <c r="D2953" s="83"/>
    </row>
    <row r="2954" spans="4:4" x14ac:dyDescent="0.3">
      <c r="D2954" s="83"/>
    </row>
    <row r="2955" spans="4:4" x14ac:dyDescent="0.3">
      <c r="D2955" s="83"/>
    </row>
    <row r="2956" spans="4:4" x14ac:dyDescent="0.3">
      <c r="D2956" s="83"/>
    </row>
    <row r="2957" spans="4:4" x14ac:dyDescent="0.3">
      <c r="D2957" s="83"/>
    </row>
    <row r="2958" spans="4:4" x14ac:dyDescent="0.3">
      <c r="D2958" s="83"/>
    </row>
    <row r="2959" spans="4:4" x14ac:dyDescent="0.3">
      <c r="D2959" s="83"/>
    </row>
    <row r="2960" spans="4:4" x14ac:dyDescent="0.3">
      <c r="D2960" s="83"/>
    </row>
    <row r="2961" spans="4:4" x14ac:dyDescent="0.3">
      <c r="D2961" s="83"/>
    </row>
    <row r="2962" spans="4:4" x14ac:dyDescent="0.3">
      <c r="D2962" s="83"/>
    </row>
    <row r="2963" spans="4:4" x14ac:dyDescent="0.3">
      <c r="D2963" s="83"/>
    </row>
    <row r="2964" spans="4:4" x14ac:dyDescent="0.3">
      <c r="D2964" s="83"/>
    </row>
    <row r="2965" spans="4:4" x14ac:dyDescent="0.3">
      <c r="D2965" s="83"/>
    </row>
    <row r="2966" spans="4:4" x14ac:dyDescent="0.3">
      <c r="D2966" s="83"/>
    </row>
    <row r="2967" spans="4:4" x14ac:dyDescent="0.3">
      <c r="D2967" s="83"/>
    </row>
    <row r="2968" spans="4:4" x14ac:dyDescent="0.3">
      <c r="D2968" s="83"/>
    </row>
    <row r="2969" spans="4:4" x14ac:dyDescent="0.3">
      <c r="D2969" s="83"/>
    </row>
    <row r="2970" spans="4:4" x14ac:dyDescent="0.3">
      <c r="D2970" s="83"/>
    </row>
    <row r="2971" spans="4:4" x14ac:dyDescent="0.3">
      <c r="D2971" s="83"/>
    </row>
    <row r="2972" spans="4:4" x14ac:dyDescent="0.3">
      <c r="D2972" s="83"/>
    </row>
    <row r="2973" spans="4:4" x14ac:dyDescent="0.3">
      <c r="D2973" s="83"/>
    </row>
    <row r="2974" spans="4:4" x14ac:dyDescent="0.3">
      <c r="D2974" s="83"/>
    </row>
    <row r="2975" spans="4:4" x14ac:dyDescent="0.3">
      <c r="D2975" s="83"/>
    </row>
    <row r="2976" spans="4:4" x14ac:dyDescent="0.3">
      <c r="D2976" s="83"/>
    </row>
    <row r="2977" spans="4:4" x14ac:dyDescent="0.3">
      <c r="D2977" s="83"/>
    </row>
    <row r="2978" spans="4:4" x14ac:dyDescent="0.3">
      <c r="D2978" s="83"/>
    </row>
    <row r="2979" spans="4:4" x14ac:dyDescent="0.3">
      <c r="D2979" s="83"/>
    </row>
    <row r="2980" spans="4:4" x14ac:dyDescent="0.3">
      <c r="D2980" s="83"/>
    </row>
    <row r="2981" spans="4:4" x14ac:dyDescent="0.3">
      <c r="D2981" s="83"/>
    </row>
    <row r="2982" spans="4:4" x14ac:dyDescent="0.3">
      <c r="D2982" s="83"/>
    </row>
    <row r="2983" spans="4:4" x14ac:dyDescent="0.3">
      <c r="D2983" s="83"/>
    </row>
    <row r="2984" spans="4:4" x14ac:dyDescent="0.3">
      <c r="D2984" s="83"/>
    </row>
    <row r="2985" spans="4:4" x14ac:dyDescent="0.3">
      <c r="D2985" s="83"/>
    </row>
    <row r="2986" spans="4:4" x14ac:dyDescent="0.3">
      <c r="D2986" s="83"/>
    </row>
    <row r="2987" spans="4:4" x14ac:dyDescent="0.3">
      <c r="D2987" s="83"/>
    </row>
    <row r="2988" spans="4:4" x14ac:dyDescent="0.3">
      <c r="D2988" s="83"/>
    </row>
    <row r="2989" spans="4:4" x14ac:dyDescent="0.3">
      <c r="D2989" s="83"/>
    </row>
    <row r="2990" spans="4:4" x14ac:dyDescent="0.3">
      <c r="D2990" s="83"/>
    </row>
    <row r="2991" spans="4:4" x14ac:dyDescent="0.3">
      <c r="D2991" s="83"/>
    </row>
    <row r="2992" spans="4:4" x14ac:dyDescent="0.3">
      <c r="D2992" s="83"/>
    </row>
    <row r="2993" spans="4:4" x14ac:dyDescent="0.3">
      <c r="D2993" s="83"/>
    </row>
    <row r="2994" spans="4:4" x14ac:dyDescent="0.3">
      <c r="D2994" s="83"/>
    </row>
    <row r="2995" spans="4:4" x14ac:dyDescent="0.3">
      <c r="D2995" s="83"/>
    </row>
    <row r="2996" spans="4:4" x14ac:dyDescent="0.3">
      <c r="D2996" s="83"/>
    </row>
    <row r="2997" spans="4:4" x14ac:dyDescent="0.3">
      <c r="D2997" s="83"/>
    </row>
    <row r="2998" spans="4:4" x14ac:dyDescent="0.3">
      <c r="D2998" s="83"/>
    </row>
    <row r="2999" spans="4:4" x14ac:dyDescent="0.3">
      <c r="D2999" s="83"/>
    </row>
    <row r="3000" spans="4:4" x14ac:dyDescent="0.3">
      <c r="D3000" s="83"/>
    </row>
    <row r="3001" spans="4:4" x14ac:dyDescent="0.3">
      <c r="D3001" s="83"/>
    </row>
    <row r="3002" spans="4:4" x14ac:dyDescent="0.3">
      <c r="D3002" s="83"/>
    </row>
    <row r="3003" spans="4:4" x14ac:dyDescent="0.3">
      <c r="D3003" s="83"/>
    </row>
    <row r="3004" spans="4:4" x14ac:dyDescent="0.3">
      <c r="D3004" s="83"/>
    </row>
    <row r="3005" spans="4:4" x14ac:dyDescent="0.3">
      <c r="D3005" s="83"/>
    </row>
    <row r="3006" spans="4:4" x14ac:dyDescent="0.3">
      <c r="D3006" s="83"/>
    </row>
    <row r="3007" spans="4:4" x14ac:dyDescent="0.3">
      <c r="D3007" s="83"/>
    </row>
    <row r="3008" spans="4:4" x14ac:dyDescent="0.3">
      <c r="D3008" s="83"/>
    </row>
    <row r="3009" spans="4:4" x14ac:dyDescent="0.3">
      <c r="D3009" s="83"/>
    </row>
    <row r="3010" spans="4:4" x14ac:dyDescent="0.3">
      <c r="D3010" s="83"/>
    </row>
    <row r="3011" spans="4:4" x14ac:dyDescent="0.3">
      <c r="D3011" s="83"/>
    </row>
    <row r="3012" spans="4:4" x14ac:dyDescent="0.3">
      <c r="D3012" s="83"/>
    </row>
    <row r="3013" spans="4:4" x14ac:dyDescent="0.3">
      <c r="D3013" s="83"/>
    </row>
    <row r="3014" spans="4:4" x14ac:dyDescent="0.3">
      <c r="D3014" s="83"/>
    </row>
    <row r="3015" spans="4:4" x14ac:dyDescent="0.3">
      <c r="D3015" s="83"/>
    </row>
    <row r="3016" spans="4:4" x14ac:dyDescent="0.3">
      <c r="D3016" s="83"/>
    </row>
    <row r="3017" spans="4:4" x14ac:dyDescent="0.3">
      <c r="D3017" s="83"/>
    </row>
    <row r="3018" spans="4:4" x14ac:dyDescent="0.3">
      <c r="D3018" s="83"/>
    </row>
    <row r="3019" spans="4:4" x14ac:dyDescent="0.3">
      <c r="D3019" s="83"/>
    </row>
    <row r="3020" spans="4:4" x14ac:dyDescent="0.3">
      <c r="D3020" s="83"/>
    </row>
    <row r="3021" spans="4:4" x14ac:dyDescent="0.3">
      <c r="D3021" s="83"/>
    </row>
    <row r="3022" spans="4:4" x14ac:dyDescent="0.3">
      <c r="D3022" s="83"/>
    </row>
    <row r="3023" spans="4:4" x14ac:dyDescent="0.3">
      <c r="D3023" s="83"/>
    </row>
    <row r="3024" spans="4:4" x14ac:dyDescent="0.3">
      <c r="D3024" s="83"/>
    </row>
    <row r="3025" spans="4:4" x14ac:dyDescent="0.3">
      <c r="D3025" s="83"/>
    </row>
    <row r="3026" spans="4:4" x14ac:dyDescent="0.3">
      <c r="D3026" s="83"/>
    </row>
    <row r="3027" spans="4:4" x14ac:dyDescent="0.3">
      <c r="D3027" s="83"/>
    </row>
    <row r="3028" spans="4:4" x14ac:dyDescent="0.3">
      <c r="D3028" s="83"/>
    </row>
    <row r="3029" spans="4:4" x14ac:dyDescent="0.3">
      <c r="D3029" s="83"/>
    </row>
    <row r="3030" spans="4:4" x14ac:dyDescent="0.3">
      <c r="D3030" s="83"/>
    </row>
    <row r="3031" spans="4:4" x14ac:dyDescent="0.3">
      <c r="D3031" s="83"/>
    </row>
    <row r="3032" spans="4:4" x14ac:dyDescent="0.3">
      <c r="D3032" s="83"/>
    </row>
    <row r="3033" spans="4:4" x14ac:dyDescent="0.3">
      <c r="D3033" s="83"/>
    </row>
    <row r="3034" spans="4:4" x14ac:dyDescent="0.3">
      <c r="D3034" s="83"/>
    </row>
    <row r="3035" spans="4:4" x14ac:dyDescent="0.3">
      <c r="D3035" s="83"/>
    </row>
    <row r="3036" spans="4:4" x14ac:dyDescent="0.3">
      <c r="D3036" s="83"/>
    </row>
    <row r="3037" spans="4:4" x14ac:dyDescent="0.3">
      <c r="D3037" s="83"/>
    </row>
    <row r="3038" spans="4:4" x14ac:dyDescent="0.3">
      <c r="D3038" s="83"/>
    </row>
    <row r="3039" spans="4:4" x14ac:dyDescent="0.3">
      <c r="D3039" s="83"/>
    </row>
    <row r="3040" spans="4:4" x14ac:dyDescent="0.3">
      <c r="D3040" s="83"/>
    </row>
    <row r="3041" spans="4:4" x14ac:dyDescent="0.3">
      <c r="D3041" s="83"/>
    </row>
    <row r="3042" spans="4:4" x14ac:dyDescent="0.3">
      <c r="D3042" s="83"/>
    </row>
    <row r="3043" spans="4:4" x14ac:dyDescent="0.3">
      <c r="D3043" s="83"/>
    </row>
    <row r="3044" spans="4:4" x14ac:dyDescent="0.3">
      <c r="D3044" s="83"/>
    </row>
    <row r="3045" spans="4:4" x14ac:dyDescent="0.3">
      <c r="D3045" s="83"/>
    </row>
    <row r="3046" spans="4:4" x14ac:dyDescent="0.3">
      <c r="D3046" s="83"/>
    </row>
    <row r="3047" spans="4:4" x14ac:dyDescent="0.3">
      <c r="D3047" s="83"/>
    </row>
    <row r="3048" spans="4:4" x14ac:dyDescent="0.3">
      <c r="D3048" s="83"/>
    </row>
    <row r="3049" spans="4:4" x14ac:dyDescent="0.3">
      <c r="D3049" s="83"/>
    </row>
    <row r="3050" spans="4:4" x14ac:dyDescent="0.3">
      <c r="D3050" s="83"/>
    </row>
    <row r="3051" spans="4:4" x14ac:dyDescent="0.3">
      <c r="D3051" s="83"/>
    </row>
    <row r="3052" spans="4:4" x14ac:dyDescent="0.3">
      <c r="D3052" s="83"/>
    </row>
    <row r="3053" spans="4:4" x14ac:dyDescent="0.3">
      <c r="D3053" s="83"/>
    </row>
    <row r="3054" spans="4:4" x14ac:dyDescent="0.3">
      <c r="D3054" s="83"/>
    </row>
    <row r="3055" spans="4:4" x14ac:dyDescent="0.3">
      <c r="D3055" s="83"/>
    </row>
    <row r="3056" spans="4:4" x14ac:dyDescent="0.3">
      <c r="D3056" s="83"/>
    </row>
    <row r="3057" spans="4:4" x14ac:dyDescent="0.3">
      <c r="D3057" s="83"/>
    </row>
    <row r="3058" spans="4:4" x14ac:dyDescent="0.3">
      <c r="D3058" s="83"/>
    </row>
    <row r="3059" spans="4:4" x14ac:dyDescent="0.3">
      <c r="D3059" s="83"/>
    </row>
    <row r="3060" spans="4:4" x14ac:dyDescent="0.3">
      <c r="D3060" s="83"/>
    </row>
    <row r="3061" spans="4:4" x14ac:dyDescent="0.3">
      <c r="D3061" s="83"/>
    </row>
    <row r="3062" spans="4:4" x14ac:dyDescent="0.3">
      <c r="D3062" s="83"/>
    </row>
    <row r="3063" spans="4:4" x14ac:dyDescent="0.3">
      <c r="D3063" s="83"/>
    </row>
    <row r="3064" spans="4:4" x14ac:dyDescent="0.3">
      <c r="D3064" s="83"/>
    </row>
    <row r="3065" spans="4:4" x14ac:dyDescent="0.3">
      <c r="D3065" s="83"/>
    </row>
    <row r="3066" spans="4:4" x14ac:dyDescent="0.3">
      <c r="D3066" s="83"/>
    </row>
    <row r="3067" spans="4:4" x14ac:dyDescent="0.3">
      <c r="D3067" s="83"/>
    </row>
    <row r="3068" spans="4:4" x14ac:dyDescent="0.3">
      <c r="D3068" s="83"/>
    </row>
    <row r="3069" spans="4:4" x14ac:dyDescent="0.3">
      <c r="D3069" s="83"/>
    </row>
    <row r="3070" spans="4:4" x14ac:dyDescent="0.3">
      <c r="D3070" s="83"/>
    </row>
    <row r="3071" spans="4:4" x14ac:dyDescent="0.3">
      <c r="D3071" s="83"/>
    </row>
    <row r="3072" spans="4:4" x14ac:dyDescent="0.3">
      <c r="D3072" s="83"/>
    </row>
    <row r="3073" spans="4:4" x14ac:dyDescent="0.3">
      <c r="D3073" s="83"/>
    </row>
    <row r="3074" spans="4:4" x14ac:dyDescent="0.3">
      <c r="D3074" s="83"/>
    </row>
    <row r="3075" spans="4:4" x14ac:dyDescent="0.3">
      <c r="D3075" s="83"/>
    </row>
    <row r="3076" spans="4:4" x14ac:dyDescent="0.3">
      <c r="D3076" s="83"/>
    </row>
    <row r="3077" spans="4:4" x14ac:dyDescent="0.3">
      <c r="D3077" s="83"/>
    </row>
    <row r="3078" spans="4:4" x14ac:dyDescent="0.3">
      <c r="D3078" s="83"/>
    </row>
    <row r="3079" spans="4:4" x14ac:dyDescent="0.3">
      <c r="D3079" s="83"/>
    </row>
    <row r="3080" spans="4:4" x14ac:dyDescent="0.3">
      <c r="D3080" s="83"/>
    </row>
    <row r="3081" spans="4:4" x14ac:dyDescent="0.3">
      <c r="D3081" s="83"/>
    </row>
    <row r="3082" spans="4:4" x14ac:dyDescent="0.3">
      <c r="D3082" s="83"/>
    </row>
    <row r="3083" spans="4:4" x14ac:dyDescent="0.3">
      <c r="D3083" s="83"/>
    </row>
    <row r="3084" spans="4:4" x14ac:dyDescent="0.3">
      <c r="D3084" s="83"/>
    </row>
    <row r="3085" spans="4:4" x14ac:dyDescent="0.3">
      <c r="D3085" s="83"/>
    </row>
    <row r="3086" spans="4:4" x14ac:dyDescent="0.3">
      <c r="D3086" s="83"/>
    </row>
    <row r="3087" spans="4:4" x14ac:dyDescent="0.3">
      <c r="D3087" s="83"/>
    </row>
    <row r="3088" spans="4:4" x14ac:dyDescent="0.3">
      <c r="D3088" s="83"/>
    </row>
    <row r="3089" spans="4:4" x14ac:dyDescent="0.3">
      <c r="D3089" s="83"/>
    </row>
    <row r="3090" spans="4:4" x14ac:dyDescent="0.3">
      <c r="D3090" s="83"/>
    </row>
    <row r="3091" spans="4:4" x14ac:dyDescent="0.3">
      <c r="D3091" s="83"/>
    </row>
    <row r="3092" spans="4:4" x14ac:dyDescent="0.3">
      <c r="D3092" s="83"/>
    </row>
    <row r="3093" spans="4:4" x14ac:dyDescent="0.3">
      <c r="D3093" s="83"/>
    </row>
    <row r="3094" spans="4:4" x14ac:dyDescent="0.3">
      <c r="D3094" s="83"/>
    </row>
    <row r="3095" spans="4:4" x14ac:dyDescent="0.3">
      <c r="D3095" s="83"/>
    </row>
    <row r="3096" spans="4:4" x14ac:dyDescent="0.3">
      <c r="D3096" s="83"/>
    </row>
    <row r="3097" spans="4:4" x14ac:dyDescent="0.3">
      <c r="D3097" s="83"/>
    </row>
    <row r="3098" spans="4:4" x14ac:dyDescent="0.3">
      <c r="D3098" s="83"/>
    </row>
    <row r="3099" spans="4:4" x14ac:dyDescent="0.3">
      <c r="D3099" s="83"/>
    </row>
    <row r="3100" spans="4:4" x14ac:dyDescent="0.3">
      <c r="D3100" s="83"/>
    </row>
    <row r="3101" spans="4:4" x14ac:dyDescent="0.3">
      <c r="D3101" s="83"/>
    </row>
    <row r="3102" spans="4:4" x14ac:dyDescent="0.3">
      <c r="D3102" s="83"/>
    </row>
    <row r="3103" spans="4:4" x14ac:dyDescent="0.3">
      <c r="D3103" s="83"/>
    </row>
    <row r="3104" spans="4:4" x14ac:dyDescent="0.3">
      <c r="D3104" s="83"/>
    </row>
    <row r="3105" spans="4:4" x14ac:dyDescent="0.3">
      <c r="D3105" s="83"/>
    </row>
    <row r="3106" spans="4:4" x14ac:dyDescent="0.3">
      <c r="D3106" s="83"/>
    </row>
    <row r="3107" spans="4:4" x14ac:dyDescent="0.3">
      <c r="D3107" s="83"/>
    </row>
    <row r="3108" spans="4:4" x14ac:dyDescent="0.3">
      <c r="D3108" s="83"/>
    </row>
    <row r="3109" spans="4:4" x14ac:dyDescent="0.3">
      <c r="D3109" s="83"/>
    </row>
    <row r="3110" spans="4:4" x14ac:dyDescent="0.3">
      <c r="D3110" s="83"/>
    </row>
    <row r="3111" spans="4:4" x14ac:dyDescent="0.3">
      <c r="D3111" s="83"/>
    </row>
    <row r="3112" spans="4:4" x14ac:dyDescent="0.3">
      <c r="D3112" s="83"/>
    </row>
    <row r="3113" spans="4:4" x14ac:dyDescent="0.3">
      <c r="D3113" s="83"/>
    </row>
    <row r="3114" spans="4:4" x14ac:dyDescent="0.3">
      <c r="D3114" s="83"/>
    </row>
    <row r="3115" spans="4:4" x14ac:dyDescent="0.3">
      <c r="D3115" s="83"/>
    </row>
    <row r="3116" spans="4:4" x14ac:dyDescent="0.3">
      <c r="D3116" s="83"/>
    </row>
    <row r="3117" spans="4:4" x14ac:dyDescent="0.3">
      <c r="D3117" s="83"/>
    </row>
    <row r="3118" spans="4:4" x14ac:dyDescent="0.3">
      <c r="D3118" s="83"/>
    </row>
    <row r="3119" spans="4:4" x14ac:dyDescent="0.3">
      <c r="D3119" s="83"/>
    </row>
    <row r="3120" spans="4:4" x14ac:dyDescent="0.3">
      <c r="D3120" s="83"/>
    </row>
    <row r="3121" spans="4:4" x14ac:dyDescent="0.3">
      <c r="D3121" s="83"/>
    </row>
    <row r="3122" spans="4:4" x14ac:dyDescent="0.3">
      <c r="D3122" s="83"/>
    </row>
    <row r="3123" spans="4:4" x14ac:dyDescent="0.3">
      <c r="D3123" s="83"/>
    </row>
    <row r="3124" spans="4:4" x14ac:dyDescent="0.3">
      <c r="D3124" s="83"/>
    </row>
    <row r="3125" spans="4:4" x14ac:dyDescent="0.3">
      <c r="D3125" s="83"/>
    </row>
    <row r="3126" spans="4:4" x14ac:dyDescent="0.3">
      <c r="D3126" s="83"/>
    </row>
    <row r="3127" spans="4:4" x14ac:dyDescent="0.3">
      <c r="D3127" s="83"/>
    </row>
    <row r="3128" spans="4:4" x14ac:dyDescent="0.3">
      <c r="D3128" s="83"/>
    </row>
    <row r="3129" spans="4:4" x14ac:dyDescent="0.3">
      <c r="D3129" s="83"/>
    </row>
    <row r="3130" spans="4:4" x14ac:dyDescent="0.3">
      <c r="D3130" s="83"/>
    </row>
    <row r="3131" spans="4:4" x14ac:dyDescent="0.3">
      <c r="D3131" s="83"/>
    </row>
    <row r="3132" spans="4:4" x14ac:dyDescent="0.3">
      <c r="D3132" s="83"/>
    </row>
    <row r="3133" spans="4:4" x14ac:dyDescent="0.3">
      <c r="D3133" s="83"/>
    </row>
    <row r="3134" spans="4:4" x14ac:dyDescent="0.3">
      <c r="D3134" s="83"/>
    </row>
    <row r="3135" spans="4:4" x14ac:dyDescent="0.3">
      <c r="D3135" s="83"/>
    </row>
    <row r="3136" spans="4:4" x14ac:dyDescent="0.3">
      <c r="D3136" s="83"/>
    </row>
    <row r="3137" spans="4:4" x14ac:dyDescent="0.3">
      <c r="D3137" s="83"/>
    </row>
    <row r="3138" spans="4:4" x14ac:dyDescent="0.3">
      <c r="D3138" s="83"/>
    </row>
    <row r="3139" spans="4:4" x14ac:dyDescent="0.3">
      <c r="D3139" s="83"/>
    </row>
    <row r="3140" spans="4:4" x14ac:dyDescent="0.3">
      <c r="D3140" s="83"/>
    </row>
    <row r="3141" spans="4:4" x14ac:dyDescent="0.3">
      <c r="D3141" s="83"/>
    </row>
    <row r="3142" spans="4:4" x14ac:dyDescent="0.3">
      <c r="D3142" s="83"/>
    </row>
    <row r="3143" spans="4:4" x14ac:dyDescent="0.3">
      <c r="D3143" s="83"/>
    </row>
    <row r="3144" spans="4:4" x14ac:dyDescent="0.3">
      <c r="D3144" s="83"/>
    </row>
    <row r="3145" spans="4:4" x14ac:dyDescent="0.3">
      <c r="D3145" s="83"/>
    </row>
    <row r="3146" spans="4:4" x14ac:dyDescent="0.3">
      <c r="D3146" s="83"/>
    </row>
    <row r="3147" spans="4:4" x14ac:dyDescent="0.3">
      <c r="D3147" s="83"/>
    </row>
    <row r="3148" spans="4:4" x14ac:dyDescent="0.3">
      <c r="D3148" s="83"/>
    </row>
    <row r="3149" spans="4:4" x14ac:dyDescent="0.3">
      <c r="D3149" s="83"/>
    </row>
    <row r="3150" spans="4:4" x14ac:dyDescent="0.3">
      <c r="D3150" s="83"/>
    </row>
    <row r="3151" spans="4:4" x14ac:dyDescent="0.3">
      <c r="D3151" s="83"/>
    </row>
    <row r="3152" spans="4:4" x14ac:dyDescent="0.3">
      <c r="D3152" s="83"/>
    </row>
    <row r="3153" spans="4:4" x14ac:dyDescent="0.3">
      <c r="D3153" s="83"/>
    </row>
    <row r="3154" spans="4:4" x14ac:dyDescent="0.3">
      <c r="D3154" s="83"/>
    </row>
    <row r="3155" spans="4:4" x14ac:dyDescent="0.3">
      <c r="D3155" s="83"/>
    </row>
    <row r="3156" spans="4:4" x14ac:dyDescent="0.3">
      <c r="D3156" s="83"/>
    </row>
    <row r="3157" spans="4:4" x14ac:dyDescent="0.3">
      <c r="D3157" s="83"/>
    </row>
    <row r="3158" spans="4:4" x14ac:dyDescent="0.3">
      <c r="D3158" s="83"/>
    </row>
    <row r="3159" spans="4:4" x14ac:dyDescent="0.3">
      <c r="D3159" s="83"/>
    </row>
    <row r="3160" spans="4:4" x14ac:dyDescent="0.3">
      <c r="D3160" s="83"/>
    </row>
    <row r="3161" spans="4:4" x14ac:dyDescent="0.3">
      <c r="D3161" s="83"/>
    </row>
    <row r="3162" spans="4:4" x14ac:dyDescent="0.3">
      <c r="D3162" s="83"/>
    </row>
    <row r="3163" spans="4:4" x14ac:dyDescent="0.3">
      <c r="D3163" s="83"/>
    </row>
    <row r="3164" spans="4:4" x14ac:dyDescent="0.3">
      <c r="D3164" s="83"/>
    </row>
    <row r="3165" spans="4:4" x14ac:dyDescent="0.3">
      <c r="D3165" s="83"/>
    </row>
    <row r="3166" spans="4:4" x14ac:dyDescent="0.3">
      <c r="D3166" s="83"/>
    </row>
    <row r="3167" spans="4:4" x14ac:dyDescent="0.3">
      <c r="D3167" s="83"/>
    </row>
    <row r="3168" spans="4:4" x14ac:dyDescent="0.3">
      <c r="D3168" s="83"/>
    </row>
    <row r="3169" spans="4:4" x14ac:dyDescent="0.3">
      <c r="D3169" s="83"/>
    </row>
    <row r="3170" spans="4:4" x14ac:dyDescent="0.3">
      <c r="D3170" s="83"/>
    </row>
    <row r="3171" spans="4:4" x14ac:dyDescent="0.3">
      <c r="D3171" s="83"/>
    </row>
    <row r="3172" spans="4:4" x14ac:dyDescent="0.3">
      <c r="D3172" s="83"/>
    </row>
    <row r="3173" spans="4:4" x14ac:dyDescent="0.3">
      <c r="D3173" s="83"/>
    </row>
    <row r="3174" spans="4:4" x14ac:dyDescent="0.3">
      <c r="D3174" s="83"/>
    </row>
    <row r="3175" spans="4:4" x14ac:dyDescent="0.3">
      <c r="D3175" s="83"/>
    </row>
    <row r="3176" spans="4:4" x14ac:dyDescent="0.3">
      <c r="D3176" s="83"/>
    </row>
    <row r="3177" spans="4:4" x14ac:dyDescent="0.3">
      <c r="D3177" s="83"/>
    </row>
    <row r="3178" spans="4:4" x14ac:dyDescent="0.3">
      <c r="D3178" s="83"/>
    </row>
    <row r="3179" spans="4:4" x14ac:dyDescent="0.3">
      <c r="D3179" s="83"/>
    </row>
    <row r="3180" spans="4:4" x14ac:dyDescent="0.3">
      <c r="D3180" s="83"/>
    </row>
    <row r="3181" spans="4:4" x14ac:dyDescent="0.3">
      <c r="D3181" s="83"/>
    </row>
    <row r="3182" spans="4:4" x14ac:dyDescent="0.3">
      <c r="D3182" s="83"/>
    </row>
    <row r="3183" spans="4:4" x14ac:dyDescent="0.3">
      <c r="D3183" s="83"/>
    </row>
    <row r="3184" spans="4:4" x14ac:dyDescent="0.3">
      <c r="D3184" s="83"/>
    </row>
    <row r="3185" spans="4:4" x14ac:dyDescent="0.3">
      <c r="D3185" s="83"/>
    </row>
    <row r="3186" spans="4:4" x14ac:dyDescent="0.3">
      <c r="D3186" s="83"/>
    </row>
    <row r="3187" spans="4:4" x14ac:dyDescent="0.3">
      <c r="D3187" s="83"/>
    </row>
    <row r="3188" spans="4:4" x14ac:dyDescent="0.3">
      <c r="D3188" s="83"/>
    </row>
    <row r="3189" spans="4:4" x14ac:dyDescent="0.3">
      <c r="D3189" s="83"/>
    </row>
    <row r="3190" spans="4:4" x14ac:dyDescent="0.3">
      <c r="D3190" s="83"/>
    </row>
    <row r="3191" spans="4:4" x14ac:dyDescent="0.3">
      <c r="D3191" s="83"/>
    </row>
    <row r="3192" spans="4:4" x14ac:dyDescent="0.3">
      <c r="D3192" s="83"/>
    </row>
    <row r="3193" spans="4:4" x14ac:dyDescent="0.3">
      <c r="D3193" s="83"/>
    </row>
    <row r="3194" spans="4:4" x14ac:dyDescent="0.3">
      <c r="D3194" s="83"/>
    </row>
    <row r="3195" spans="4:4" x14ac:dyDescent="0.3">
      <c r="D3195" s="83"/>
    </row>
    <row r="3196" spans="4:4" x14ac:dyDescent="0.3">
      <c r="D3196" s="83"/>
    </row>
    <row r="3197" spans="4:4" x14ac:dyDescent="0.3">
      <c r="D3197" s="83"/>
    </row>
    <row r="3198" spans="4:4" x14ac:dyDescent="0.3">
      <c r="D3198" s="83"/>
    </row>
    <row r="3199" spans="4:4" x14ac:dyDescent="0.3">
      <c r="D3199" s="83"/>
    </row>
    <row r="3200" spans="4:4" x14ac:dyDescent="0.3">
      <c r="D3200" s="83"/>
    </row>
    <row r="3201" spans="4:4" x14ac:dyDescent="0.3">
      <c r="D3201" s="83"/>
    </row>
    <row r="3202" spans="4:4" x14ac:dyDescent="0.3">
      <c r="D3202" s="83"/>
    </row>
    <row r="3203" spans="4:4" x14ac:dyDescent="0.3">
      <c r="D3203" s="83"/>
    </row>
    <row r="3204" spans="4:4" x14ac:dyDescent="0.3">
      <c r="D3204" s="83"/>
    </row>
    <row r="3205" spans="4:4" x14ac:dyDescent="0.3">
      <c r="D3205" s="83"/>
    </row>
    <row r="3206" spans="4:4" x14ac:dyDescent="0.3">
      <c r="D3206" s="83"/>
    </row>
    <row r="3207" spans="4:4" x14ac:dyDescent="0.3">
      <c r="D3207" s="83"/>
    </row>
    <row r="3208" spans="4:4" x14ac:dyDescent="0.3">
      <c r="D3208" s="83"/>
    </row>
    <row r="3209" spans="4:4" x14ac:dyDescent="0.3">
      <c r="D3209" s="83"/>
    </row>
    <row r="3210" spans="4:4" x14ac:dyDescent="0.3">
      <c r="D3210" s="83"/>
    </row>
    <row r="3211" spans="4:4" x14ac:dyDescent="0.3">
      <c r="D3211" s="83"/>
    </row>
    <row r="3212" spans="4:4" x14ac:dyDescent="0.3">
      <c r="D3212" s="83"/>
    </row>
    <row r="3213" spans="4:4" x14ac:dyDescent="0.3">
      <c r="D3213" s="83"/>
    </row>
    <row r="3214" spans="4:4" x14ac:dyDescent="0.3">
      <c r="D3214" s="83"/>
    </row>
    <row r="3215" spans="4:4" x14ac:dyDescent="0.3">
      <c r="D3215" s="83"/>
    </row>
    <row r="3216" spans="4:4" x14ac:dyDescent="0.3">
      <c r="D3216" s="83"/>
    </row>
    <row r="3217" spans="4:4" x14ac:dyDescent="0.3">
      <c r="D3217" s="83"/>
    </row>
    <row r="3218" spans="4:4" x14ac:dyDescent="0.3">
      <c r="D3218" s="83"/>
    </row>
    <row r="3219" spans="4:4" x14ac:dyDescent="0.3">
      <c r="D3219" s="83"/>
    </row>
    <row r="3220" spans="4:4" x14ac:dyDescent="0.3">
      <c r="D3220" s="83"/>
    </row>
    <row r="3221" spans="4:4" x14ac:dyDescent="0.3">
      <c r="D3221" s="83"/>
    </row>
    <row r="3222" spans="4:4" x14ac:dyDescent="0.3">
      <c r="D3222" s="83"/>
    </row>
    <row r="3223" spans="4:4" x14ac:dyDescent="0.3">
      <c r="D3223" s="83"/>
    </row>
    <row r="3224" spans="4:4" x14ac:dyDescent="0.3">
      <c r="D3224" s="83"/>
    </row>
    <row r="3225" spans="4:4" x14ac:dyDescent="0.3">
      <c r="D3225" s="83"/>
    </row>
    <row r="3226" spans="4:4" x14ac:dyDescent="0.3">
      <c r="D3226" s="83"/>
    </row>
    <row r="3227" spans="4:4" x14ac:dyDescent="0.3">
      <c r="D3227" s="83"/>
    </row>
    <row r="3228" spans="4:4" x14ac:dyDescent="0.3">
      <c r="D3228" s="83"/>
    </row>
    <row r="3229" spans="4:4" x14ac:dyDescent="0.3">
      <c r="D3229" s="83"/>
    </row>
    <row r="3230" spans="4:4" x14ac:dyDescent="0.3">
      <c r="D3230" s="83"/>
    </row>
    <row r="3231" spans="4:4" x14ac:dyDescent="0.3">
      <c r="D3231" s="83"/>
    </row>
    <row r="3232" spans="4:4" x14ac:dyDescent="0.3">
      <c r="D3232" s="83"/>
    </row>
    <row r="3233" spans="4:4" x14ac:dyDescent="0.3">
      <c r="D3233" s="83"/>
    </row>
    <row r="3234" spans="4:4" x14ac:dyDescent="0.3">
      <c r="D3234" s="83"/>
    </row>
    <row r="3235" spans="4:4" x14ac:dyDescent="0.3">
      <c r="D3235" s="83"/>
    </row>
    <row r="3236" spans="4:4" x14ac:dyDescent="0.3">
      <c r="D3236" s="83"/>
    </row>
    <row r="3237" spans="4:4" x14ac:dyDescent="0.3">
      <c r="D3237" s="83"/>
    </row>
    <row r="3238" spans="4:4" x14ac:dyDescent="0.3">
      <c r="D3238" s="83"/>
    </row>
    <row r="3239" spans="4:4" x14ac:dyDescent="0.3">
      <c r="D3239" s="83"/>
    </row>
    <row r="3240" spans="4:4" x14ac:dyDescent="0.3">
      <c r="D3240" s="83"/>
    </row>
    <row r="3241" spans="4:4" x14ac:dyDescent="0.3">
      <c r="D3241" s="83"/>
    </row>
    <row r="3242" spans="4:4" x14ac:dyDescent="0.3">
      <c r="D3242" s="83"/>
    </row>
    <row r="3243" spans="4:4" x14ac:dyDescent="0.3">
      <c r="D3243" s="83"/>
    </row>
    <row r="3244" spans="4:4" x14ac:dyDescent="0.3">
      <c r="D3244" s="83"/>
    </row>
    <row r="3245" spans="4:4" x14ac:dyDescent="0.3">
      <c r="D3245" s="83"/>
    </row>
    <row r="3246" spans="4:4" x14ac:dyDescent="0.3">
      <c r="D3246" s="83"/>
    </row>
    <row r="3247" spans="4:4" x14ac:dyDescent="0.3">
      <c r="D3247" s="83"/>
    </row>
    <row r="3248" spans="4:4" x14ac:dyDescent="0.3">
      <c r="D3248" s="83"/>
    </row>
    <row r="3249" spans="4:4" x14ac:dyDescent="0.3">
      <c r="D3249" s="83"/>
    </row>
    <row r="3250" spans="4:4" x14ac:dyDescent="0.3">
      <c r="D3250" s="83"/>
    </row>
    <row r="3251" spans="4:4" x14ac:dyDescent="0.3">
      <c r="D3251" s="83"/>
    </row>
    <row r="3252" spans="4:4" x14ac:dyDescent="0.3">
      <c r="D3252" s="83"/>
    </row>
    <row r="3253" spans="4:4" x14ac:dyDescent="0.3">
      <c r="D3253" s="83"/>
    </row>
    <row r="3254" spans="4:4" x14ac:dyDescent="0.3">
      <c r="D3254" s="83"/>
    </row>
    <row r="3255" spans="4:4" x14ac:dyDescent="0.3">
      <c r="D3255" s="83"/>
    </row>
    <row r="3256" spans="4:4" x14ac:dyDescent="0.3">
      <c r="D3256" s="83"/>
    </row>
    <row r="3257" spans="4:4" x14ac:dyDescent="0.3">
      <c r="D3257" s="83"/>
    </row>
    <row r="3258" spans="4:4" x14ac:dyDescent="0.3">
      <c r="D3258" s="83"/>
    </row>
    <row r="3259" spans="4:4" x14ac:dyDescent="0.3">
      <c r="D3259" s="83"/>
    </row>
    <row r="3260" spans="4:4" x14ac:dyDescent="0.3">
      <c r="D3260" s="83"/>
    </row>
    <row r="3261" spans="4:4" x14ac:dyDescent="0.3">
      <c r="D3261" s="83"/>
    </row>
    <row r="3262" spans="4:4" x14ac:dyDescent="0.3">
      <c r="D3262" s="83"/>
    </row>
    <row r="3263" spans="4:4" x14ac:dyDescent="0.3">
      <c r="D3263" s="83"/>
    </row>
    <row r="3264" spans="4:4" x14ac:dyDescent="0.3">
      <c r="D3264" s="83"/>
    </row>
    <row r="3265" spans="4:4" x14ac:dyDescent="0.3">
      <c r="D3265" s="83"/>
    </row>
    <row r="3266" spans="4:4" x14ac:dyDescent="0.3">
      <c r="D3266" s="83"/>
    </row>
    <row r="3267" spans="4:4" x14ac:dyDescent="0.3">
      <c r="D3267" s="83"/>
    </row>
    <row r="3268" spans="4:4" x14ac:dyDescent="0.3">
      <c r="D3268" s="83"/>
    </row>
    <row r="3269" spans="4:4" x14ac:dyDescent="0.3">
      <c r="D3269" s="83"/>
    </row>
    <row r="3270" spans="4:4" x14ac:dyDescent="0.3">
      <c r="D3270" s="83"/>
    </row>
    <row r="3271" spans="4:4" x14ac:dyDescent="0.3">
      <c r="D3271" s="83"/>
    </row>
    <row r="3272" spans="4:4" x14ac:dyDescent="0.3">
      <c r="D3272" s="83"/>
    </row>
    <row r="3273" spans="4:4" x14ac:dyDescent="0.3">
      <c r="D3273" s="83"/>
    </row>
    <row r="3274" spans="4:4" x14ac:dyDescent="0.3">
      <c r="D3274" s="83"/>
    </row>
    <row r="3275" spans="4:4" x14ac:dyDescent="0.3">
      <c r="D3275" s="83"/>
    </row>
    <row r="3276" spans="4:4" x14ac:dyDescent="0.3">
      <c r="D3276" s="83"/>
    </row>
    <row r="3277" spans="4:4" x14ac:dyDescent="0.3">
      <c r="D3277" s="83"/>
    </row>
    <row r="3278" spans="4:4" x14ac:dyDescent="0.3">
      <c r="D3278" s="83"/>
    </row>
    <row r="3279" spans="4:4" x14ac:dyDescent="0.3">
      <c r="D3279" s="83"/>
    </row>
    <row r="3280" spans="4:4" x14ac:dyDescent="0.3">
      <c r="D3280" s="83"/>
    </row>
    <row r="3281" spans="4:4" x14ac:dyDescent="0.3">
      <c r="D3281" s="83"/>
    </row>
    <row r="3282" spans="4:4" x14ac:dyDescent="0.3">
      <c r="D3282" s="83"/>
    </row>
    <row r="3283" spans="4:4" x14ac:dyDescent="0.3">
      <c r="D3283" s="83"/>
    </row>
    <row r="3284" spans="4:4" x14ac:dyDescent="0.3">
      <c r="D3284" s="83"/>
    </row>
    <row r="3285" spans="4:4" x14ac:dyDescent="0.3">
      <c r="D3285" s="83"/>
    </row>
    <row r="3286" spans="4:4" x14ac:dyDescent="0.3">
      <c r="D3286" s="83"/>
    </row>
    <row r="3287" spans="4:4" x14ac:dyDescent="0.3">
      <c r="D3287" s="83"/>
    </row>
    <row r="3288" spans="4:4" x14ac:dyDescent="0.3">
      <c r="D3288" s="83"/>
    </row>
    <row r="3289" spans="4:4" x14ac:dyDescent="0.3">
      <c r="D3289" s="83"/>
    </row>
    <row r="3290" spans="4:4" x14ac:dyDescent="0.3">
      <c r="D3290" s="83"/>
    </row>
    <row r="3291" spans="4:4" x14ac:dyDescent="0.3">
      <c r="D3291" s="83"/>
    </row>
    <row r="3292" spans="4:4" x14ac:dyDescent="0.3">
      <c r="D3292" s="83"/>
    </row>
    <row r="3293" spans="4:4" x14ac:dyDescent="0.3">
      <c r="D3293" s="83"/>
    </row>
    <row r="3294" spans="4:4" x14ac:dyDescent="0.3">
      <c r="D3294" s="83"/>
    </row>
    <row r="3295" spans="4:4" x14ac:dyDescent="0.3">
      <c r="D3295" s="83"/>
    </row>
    <row r="3296" spans="4:4" x14ac:dyDescent="0.3">
      <c r="D3296" s="83"/>
    </row>
    <row r="3297" spans="4:4" x14ac:dyDescent="0.3">
      <c r="D3297" s="83"/>
    </row>
    <row r="3298" spans="4:4" x14ac:dyDescent="0.3">
      <c r="D3298" s="83"/>
    </row>
    <row r="3299" spans="4:4" x14ac:dyDescent="0.3">
      <c r="D3299" s="83"/>
    </row>
    <row r="3300" spans="4:4" x14ac:dyDescent="0.3">
      <c r="D3300" s="83"/>
    </row>
    <row r="3301" spans="4:4" x14ac:dyDescent="0.3">
      <c r="D3301" s="83"/>
    </row>
    <row r="3302" spans="4:4" x14ac:dyDescent="0.3">
      <c r="D3302" s="83"/>
    </row>
    <row r="3303" spans="4:4" x14ac:dyDescent="0.3">
      <c r="D3303" s="83"/>
    </row>
    <row r="3304" spans="4:4" x14ac:dyDescent="0.3">
      <c r="D3304" s="83"/>
    </row>
    <row r="3305" spans="4:4" x14ac:dyDescent="0.3">
      <c r="D3305" s="83"/>
    </row>
    <row r="3306" spans="4:4" x14ac:dyDescent="0.3">
      <c r="D3306" s="83"/>
    </row>
    <row r="3307" spans="4:4" x14ac:dyDescent="0.3">
      <c r="D3307" s="83"/>
    </row>
    <row r="3308" spans="4:4" x14ac:dyDescent="0.3">
      <c r="D3308" s="83"/>
    </row>
    <row r="3309" spans="4:4" x14ac:dyDescent="0.3">
      <c r="D3309" s="83"/>
    </row>
    <row r="3310" spans="4:4" x14ac:dyDescent="0.3">
      <c r="D3310" s="83"/>
    </row>
    <row r="3311" spans="4:4" x14ac:dyDescent="0.3">
      <c r="D3311" s="83"/>
    </row>
    <row r="3312" spans="4:4" x14ac:dyDescent="0.3">
      <c r="D3312" s="83"/>
    </row>
    <row r="3313" spans="4:4" x14ac:dyDescent="0.3">
      <c r="D3313" s="83"/>
    </row>
    <row r="3314" spans="4:4" x14ac:dyDescent="0.3">
      <c r="D3314" s="83"/>
    </row>
    <row r="3315" spans="4:4" x14ac:dyDescent="0.3">
      <c r="D3315" s="83"/>
    </row>
    <row r="3316" spans="4:4" x14ac:dyDescent="0.3">
      <c r="D3316" s="83"/>
    </row>
    <row r="3317" spans="4:4" x14ac:dyDescent="0.3">
      <c r="D3317" s="83"/>
    </row>
    <row r="3318" spans="4:4" x14ac:dyDescent="0.3">
      <c r="D3318" s="83"/>
    </row>
    <row r="3319" spans="4:4" x14ac:dyDescent="0.3">
      <c r="D3319" s="83"/>
    </row>
    <row r="3320" spans="4:4" x14ac:dyDescent="0.3">
      <c r="D3320" s="83"/>
    </row>
    <row r="3321" spans="4:4" x14ac:dyDescent="0.3">
      <c r="D3321" s="83"/>
    </row>
    <row r="3322" spans="4:4" x14ac:dyDescent="0.3">
      <c r="D3322" s="83"/>
    </row>
    <row r="3323" spans="4:4" x14ac:dyDescent="0.3">
      <c r="D3323" s="83"/>
    </row>
    <row r="3324" spans="4:4" x14ac:dyDescent="0.3">
      <c r="D3324" s="83"/>
    </row>
    <row r="3325" spans="4:4" x14ac:dyDescent="0.3">
      <c r="D3325" s="83"/>
    </row>
    <row r="3326" spans="4:4" x14ac:dyDescent="0.3">
      <c r="D3326" s="83"/>
    </row>
    <row r="3327" spans="4:4" x14ac:dyDescent="0.3">
      <c r="D3327" s="83"/>
    </row>
    <row r="3328" spans="4:4" x14ac:dyDescent="0.3">
      <c r="D3328" s="83"/>
    </row>
    <row r="3329" spans="4:4" x14ac:dyDescent="0.3">
      <c r="D3329" s="83"/>
    </row>
    <row r="3330" spans="4:4" x14ac:dyDescent="0.3">
      <c r="D3330" s="83"/>
    </row>
    <row r="3331" spans="4:4" x14ac:dyDescent="0.3">
      <c r="D3331" s="83"/>
    </row>
    <row r="3332" spans="4:4" x14ac:dyDescent="0.3">
      <c r="D3332" s="83"/>
    </row>
    <row r="3333" spans="4:4" x14ac:dyDescent="0.3">
      <c r="D3333" s="83"/>
    </row>
    <row r="3334" spans="4:4" x14ac:dyDescent="0.3">
      <c r="D3334" s="83"/>
    </row>
    <row r="3335" spans="4:4" x14ac:dyDescent="0.3">
      <c r="D3335" s="83"/>
    </row>
    <row r="3336" spans="4:4" x14ac:dyDescent="0.3">
      <c r="D3336" s="83"/>
    </row>
    <row r="3337" spans="4:4" x14ac:dyDescent="0.3">
      <c r="D3337" s="83"/>
    </row>
    <row r="3338" spans="4:4" x14ac:dyDescent="0.3">
      <c r="D3338" s="83"/>
    </row>
    <row r="3339" spans="4:4" x14ac:dyDescent="0.3">
      <c r="D3339" s="83"/>
    </row>
    <row r="3340" spans="4:4" x14ac:dyDescent="0.3">
      <c r="D3340" s="83"/>
    </row>
    <row r="3341" spans="4:4" x14ac:dyDescent="0.3">
      <c r="D3341" s="83"/>
    </row>
    <row r="3342" spans="4:4" x14ac:dyDescent="0.3">
      <c r="D3342" s="83"/>
    </row>
    <row r="3343" spans="4:4" x14ac:dyDescent="0.3">
      <c r="D3343" s="83"/>
    </row>
    <row r="3344" spans="4:4" x14ac:dyDescent="0.3">
      <c r="D3344" s="83"/>
    </row>
    <row r="3345" spans="4:4" x14ac:dyDescent="0.3">
      <c r="D3345" s="83"/>
    </row>
    <row r="3346" spans="4:4" x14ac:dyDescent="0.3">
      <c r="D3346" s="83"/>
    </row>
    <row r="3347" spans="4:4" x14ac:dyDescent="0.3">
      <c r="D3347" s="83"/>
    </row>
    <row r="3348" spans="4:4" x14ac:dyDescent="0.3">
      <c r="D3348" s="83"/>
    </row>
    <row r="3349" spans="4:4" x14ac:dyDescent="0.3">
      <c r="D3349" s="83"/>
    </row>
    <row r="3350" spans="4:4" x14ac:dyDescent="0.3">
      <c r="D3350" s="83"/>
    </row>
    <row r="3351" spans="4:4" x14ac:dyDescent="0.3">
      <c r="D3351" s="83"/>
    </row>
    <row r="3352" spans="4:4" x14ac:dyDescent="0.3">
      <c r="D3352" s="83"/>
    </row>
    <row r="3353" spans="4:4" x14ac:dyDescent="0.3">
      <c r="D3353" s="83"/>
    </row>
    <row r="3354" spans="4:4" x14ac:dyDescent="0.3">
      <c r="D3354" s="83"/>
    </row>
    <row r="3355" spans="4:4" x14ac:dyDescent="0.3">
      <c r="D3355" s="83"/>
    </row>
    <row r="3356" spans="4:4" x14ac:dyDescent="0.3">
      <c r="D3356" s="83"/>
    </row>
    <row r="3357" spans="4:4" x14ac:dyDescent="0.3">
      <c r="D3357" s="83"/>
    </row>
    <row r="3358" spans="4:4" x14ac:dyDescent="0.3">
      <c r="D3358" s="83"/>
    </row>
    <row r="3359" spans="4:4" x14ac:dyDescent="0.3">
      <c r="D3359" s="83"/>
    </row>
    <row r="3360" spans="4:4" x14ac:dyDescent="0.3">
      <c r="D3360" s="83"/>
    </row>
    <row r="3361" spans="4:4" x14ac:dyDescent="0.3">
      <c r="D3361" s="83"/>
    </row>
    <row r="3362" spans="4:4" x14ac:dyDescent="0.3">
      <c r="D3362" s="83"/>
    </row>
    <row r="3363" spans="4:4" x14ac:dyDescent="0.3">
      <c r="D3363" s="83"/>
    </row>
    <row r="3364" spans="4:4" x14ac:dyDescent="0.3">
      <c r="D3364" s="83"/>
    </row>
    <row r="3365" spans="4:4" x14ac:dyDescent="0.3">
      <c r="D3365" s="83"/>
    </row>
    <row r="3366" spans="4:4" x14ac:dyDescent="0.3">
      <c r="D3366" s="83"/>
    </row>
    <row r="3367" spans="4:4" x14ac:dyDescent="0.3">
      <c r="D3367" s="83"/>
    </row>
    <row r="3368" spans="4:4" x14ac:dyDescent="0.3">
      <c r="D3368" s="83"/>
    </row>
    <row r="3369" spans="4:4" x14ac:dyDescent="0.3">
      <c r="D3369" s="83"/>
    </row>
    <row r="3370" spans="4:4" x14ac:dyDescent="0.3">
      <c r="D3370" s="83"/>
    </row>
    <row r="3371" spans="4:4" x14ac:dyDescent="0.3">
      <c r="D3371" s="83"/>
    </row>
    <row r="3372" spans="4:4" x14ac:dyDescent="0.3">
      <c r="D3372" s="83"/>
    </row>
    <row r="3373" spans="4:4" x14ac:dyDescent="0.3">
      <c r="D3373" s="83"/>
    </row>
    <row r="3374" spans="4:4" x14ac:dyDescent="0.3">
      <c r="D3374" s="83"/>
    </row>
    <row r="3375" spans="4:4" x14ac:dyDescent="0.3">
      <c r="D3375" s="83"/>
    </row>
    <row r="3376" spans="4:4" x14ac:dyDescent="0.3">
      <c r="D3376" s="83"/>
    </row>
    <row r="3377" spans="4:4" x14ac:dyDescent="0.3">
      <c r="D3377" s="83"/>
    </row>
    <row r="3378" spans="4:4" x14ac:dyDescent="0.3">
      <c r="D3378" s="83"/>
    </row>
    <row r="3379" spans="4:4" x14ac:dyDescent="0.3">
      <c r="D3379" s="83"/>
    </row>
    <row r="3380" spans="4:4" x14ac:dyDescent="0.3">
      <c r="D3380" s="83"/>
    </row>
    <row r="3381" spans="4:4" x14ac:dyDescent="0.3">
      <c r="D3381" s="83"/>
    </row>
    <row r="3382" spans="4:4" x14ac:dyDescent="0.3">
      <c r="D3382" s="83"/>
    </row>
    <row r="3383" spans="4:4" x14ac:dyDescent="0.3">
      <c r="D3383" s="83"/>
    </row>
    <row r="3384" spans="4:4" x14ac:dyDescent="0.3">
      <c r="D3384" s="83"/>
    </row>
    <row r="3385" spans="4:4" x14ac:dyDescent="0.3">
      <c r="D3385" s="83"/>
    </row>
    <row r="3386" spans="4:4" x14ac:dyDescent="0.3">
      <c r="D3386" s="83"/>
    </row>
    <row r="3387" spans="4:4" x14ac:dyDescent="0.3">
      <c r="D3387" s="83"/>
    </row>
    <row r="3388" spans="4:4" x14ac:dyDescent="0.3">
      <c r="D3388" s="83"/>
    </row>
    <row r="3389" spans="4:4" x14ac:dyDescent="0.3">
      <c r="D3389" s="83"/>
    </row>
    <row r="3390" spans="4:4" x14ac:dyDescent="0.3">
      <c r="D3390" s="83"/>
    </row>
    <row r="3391" spans="4:4" x14ac:dyDescent="0.3">
      <c r="D3391" s="83"/>
    </row>
    <row r="3392" spans="4:4" x14ac:dyDescent="0.3">
      <c r="D3392" s="83"/>
    </row>
    <row r="3393" spans="4:4" x14ac:dyDescent="0.3">
      <c r="D3393" s="83"/>
    </row>
    <row r="3394" spans="4:4" x14ac:dyDescent="0.3">
      <c r="D3394" s="83"/>
    </row>
    <row r="3395" spans="4:4" x14ac:dyDescent="0.3">
      <c r="D3395" s="83"/>
    </row>
    <row r="3396" spans="4:4" x14ac:dyDescent="0.3">
      <c r="D3396" s="83"/>
    </row>
    <row r="3397" spans="4:4" x14ac:dyDescent="0.3">
      <c r="D3397" s="83"/>
    </row>
    <row r="3398" spans="4:4" x14ac:dyDescent="0.3">
      <c r="D3398" s="83"/>
    </row>
    <row r="3399" spans="4:4" x14ac:dyDescent="0.3">
      <c r="D3399" s="83"/>
    </row>
    <row r="3400" spans="4:4" x14ac:dyDescent="0.3">
      <c r="D3400" s="83"/>
    </row>
    <row r="3401" spans="4:4" x14ac:dyDescent="0.3">
      <c r="D3401" s="83"/>
    </row>
    <row r="3402" spans="4:4" x14ac:dyDescent="0.3">
      <c r="D3402" s="83"/>
    </row>
    <row r="3403" spans="4:4" x14ac:dyDescent="0.3">
      <c r="D3403" s="83"/>
    </row>
    <row r="3404" spans="4:4" x14ac:dyDescent="0.3">
      <c r="D3404" s="83"/>
    </row>
    <row r="3405" spans="4:4" x14ac:dyDescent="0.3">
      <c r="D3405" s="83"/>
    </row>
    <row r="3406" spans="4:4" x14ac:dyDescent="0.3">
      <c r="D3406" s="83"/>
    </row>
    <row r="3407" spans="4:4" x14ac:dyDescent="0.3">
      <c r="D3407" s="83"/>
    </row>
    <row r="3408" spans="4:4" x14ac:dyDescent="0.3">
      <c r="D3408" s="83"/>
    </row>
    <row r="3409" spans="4:4" x14ac:dyDescent="0.3">
      <c r="D3409" s="83"/>
    </row>
    <row r="3410" spans="4:4" x14ac:dyDescent="0.3">
      <c r="D3410" s="83"/>
    </row>
    <row r="3411" spans="4:4" x14ac:dyDescent="0.3">
      <c r="D3411" s="83"/>
    </row>
    <row r="3412" spans="4:4" x14ac:dyDescent="0.3">
      <c r="D3412" s="83"/>
    </row>
    <row r="3413" spans="4:4" x14ac:dyDescent="0.3">
      <c r="D3413" s="83"/>
    </row>
    <row r="3414" spans="4:4" x14ac:dyDescent="0.3">
      <c r="D3414" s="83"/>
    </row>
    <row r="3415" spans="4:4" x14ac:dyDescent="0.3">
      <c r="D3415" s="83"/>
    </row>
    <row r="3416" spans="4:4" x14ac:dyDescent="0.3">
      <c r="D3416" s="83"/>
    </row>
    <row r="3417" spans="4:4" x14ac:dyDescent="0.3">
      <c r="D3417" s="83"/>
    </row>
    <row r="3418" spans="4:4" x14ac:dyDescent="0.3">
      <c r="D3418" s="83"/>
    </row>
    <row r="3419" spans="4:4" x14ac:dyDescent="0.3">
      <c r="D3419" s="83"/>
    </row>
    <row r="3420" spans="4:4" x14ac:dyDescent="0.3">
      <c r="D3420" s="83"/>
    </row>
    <row r="3421" spans="4:4" x14ac:dyDescent="0.3">
      <c r="D3421" s="83"/>
    </row>
    <row r="3422" spans="4:4" x14ac:dyDescent="0.3">
      <c r="D3422" s="83"/>
    </row>
    <row r="3423" spans="4:4" x14ac:dyDescent="0.3">
      <c r="D3423" s="83"/>
    </row>
    <row r="3424" spans="4:4" x14ac:dyDescent="0.3">
      <c r="D3424" s="83"/>
    </row>
    <row r="3425" spans="4:4" x14ac:dyDescent="0.3">
      <c r="D3425" s="83"/>
    </row>
    <row r="3426" spans="4:4" x14ac:dyDescent="0.3">
      <c r="D3426" s="83"/>
    </row>
    <row r="3427" spans="4:4" x14ac:dyDescent="0.3">
      <c r="D3427" s="83"/>
    </row>
    <row r="3428" spans="4:4" x14ac:dyDescent="0.3">
      <c r="D3428" s="83"/>
    </row>
    <row r="3429" spans="4:4" x14ac:dyDescent="0.3">
      <c r="D3429" s="83"/>
    </row>
    <row r="3430" spans="4:4" x14ac:dyDescent="0.3">
      <c r="D3430" s="83"/>
    </row>
    <row r="3431" spans="4:4" x14ac:dyDescent="0.3">
      <c r="D3431" s="83"/>
    </row>
    <row r="3432" spans="4:4" x14ac:dyDescent="0.3">
      <c r="D3432" s="83"/>
    </row>
    <row r="3433" spans="4:4" x14ac:dyDescent="0.3">
      <c r="D3433" s="83"/>
    </row>
    <row r="3434" spans="4:4" x14ac:dyDescent="0.3">
      <c r="D3434" s="83"/>
    </row>
    <row r="3435" spans="4:4" x14ac:dyDescent="0.3">
      <c r="D3435" s="83"/>
    </row>
    <row r="3436" spans="4:4" x14ac:dyDescent="0.3">
      <c r="D3436" s="83"/>
    </row>
    <row r="3437" spans="4:4" x14ac:dyDescent="0.3">
      <c r="D3437" s="83"/>
    </row>
    <row r="3438" spans="4:4" x14ac:dyDescent="0.3">
      <c r="D3438" s="83"/>
    </row>
    <row r="3439" spans="4:4" x14ac:dyDescent="0.3">
      <c r="D3439" s="83"/>
    </row>
    <row r="3440" spans="4:4" x14ac:dyDescent="0.3">
      <c r="D3440" s="83"/>
    </row>
    <row r="3441" spans="4:4" x14ac:dyDescent="0.3">
      <c r="D3441" s="83"/>
    </row>
    <row r="3442" spans="4:4" x14ac:dyDescent="0.3">
      <c r="D3442" s="83"/>
    </row>
    <row r="3443" spans="4:4" x14ac:dyDescent="0.3">
      <c r="D3443" s="83"/>
    </row>
    <row r="3444" spans="4:4" x14ac:dyDescent="0.3">
      <c r="D3444" s="83"/>
    </row>
    <row r="3445" spans="4:4" x14ac:dyDescent="0.3">
      <c r="D3445" s="83"/>
    </row>
    <row r="3446" spans="4:4" x14ac:dyDescent="0.3">
      <c r="D3446" s="83"/>
    </row>
    <row r="3447" spans="4:4" x14ac:dyDescent="0.3">
      <c r="D3447" s="83"/>
    </row>
    <row r="3448" spans="4:4" x14ac:dyDescent="0.3">
      <c r="D3448" s="83"/>
    </row>
    <row r="3449" spans="4:4" x14ac:dyDescent="0.3">
      <c r="D3449" s="83"/>
    </row>
    <row r="3450" spans="4:4" x14ac:dyDescent="0.3">
      <c r="D3450" s="83"/>
    </row>
    <row r="3451" spans="4:4" x14ac:dyDescent="0.3">
      <c r="D3451" s="83"/>
    </row>
    <row r="3452" spans="4:4" x14ac:dyDescent="0.3">
      <c r="D3452" s="83"/>
    </row>
    <row r="3453" spans="4:4" x14ac:dyDescent="0.3">
      <c r="D3453" s="83"/>
    </row>
    <row r="3454" spans="4:4" x14ac:dyDescent="0.3">
      <c r="D3454" s="83"/>
    </row>
    <row r="3455" spans="4:4" x14ac:dyDescent="0.3">
      <c r="D3455" s="83"/>
    </row>
    <row r="3456" spans="4:4" x14ac:dyDescent="0.3">
      <c r="D3456" s="83"/>
    </row>
    <row r="3457" spans="4:4" x14ac:dyDescent="0.3">
      <c r="D3457" s="83"/>
    </row>
    <row r="3458" spans="4:4" x14ac:dyDescent="0.3">
      <c r="D3458" s="83"/>
    </row>
    <row r="3459" spans="4:4" x14ac:dyDescent="0.3">
      <c r="D3459" s="83"/>
    </row>
    <row r="3460" spans="4:4" x14ac:dyDescent="0.3">
      <c r="D3460" s="83"/>
    </row>
    <row r="3461" spans="4:4" x14ac:dyDescent="0.3">
      <c r="D3461" s="83"/>
    </row>
    <row r="3462" spans="4:4" x14ac:dyDescent="0.3">
      <c r="D3462" s="83"/>
    </row>
    <row r="3463" spans="4:4" x14ac:dyDescent="0.3">
      <c r="D3463" s="83"/>
    </row>
    <row r="3464" spans="4:4" x14ac:dyDescent="0.3">
      <c r="D3464" s="83"/>
    </row>
    <row r="3465" spans="4:4" x14ac:dyDescent="0.3">
      <c r="D3465" s="83"/>
    </row>
    <row r="3466" spans="4:4" x14ac:dyDescent="0.3">
      <c r="D3466" s="83"/>
    </row>
    <row r="3467" spans="4:4" x14ac:dyDescent="0.3">
      <c r="D3467" s="83"/>
    </row>
    <row r="3468" spans="4:4" x14ac:dyDescent="0.3">
      <c r="D3468" s="83"/>
    </row>
    <row r="3469" spans="4:4" x14ac:dyDescent="0.3">
      <c r="D3469" s="83"/>
    </row>
    <row r="3470" spans="4:4" x14ac:dyDescent="0.3">
      <c r="D3470" s="83"/>
    </row>
    <row r="3471" spans="4:4" x14ac:dyDescent="0.3">
      <c r="D3471" s="83"/>
    </row>
    <row r="3472" spans="4:4" x14ac:dyDescent="0.3">
      <c r="D3472" s="83"/>
    </row>
    <row r="3473" spans="4:4" x14ac:dyDescent="0.3">
      <c r="D3473" s="83"/>
    </row>
    <row r="3474" spans="4:4" x14ac:dyDescent="0.3">
      <c r="D3474" s="83"/>
    </row>
    <row r="3475" spans="4:4" x14ac:dyDescent="0.3">
      <c r="D3475" s="83"/>
    </row>
    <row r="3476" spans="4:4" x14ac:dyDescent="0.3">
      <c r="D3476" s="83"/>
    </row>
    <row r="3477" spans="4:4" x14ac:dyDescent="0.3">
      <c r="D3477" s="83"/>
    </row>
    <row r="3478" spans="4:4" x14ac:dyDescent="0.3">
      <c r="D3478" s="83"/>
    </row>
    <row r="3479" spans="4:4" x14ac:dyDescent="0.3">
      <c r="D3479" s="83"/>
    </row>
    <row r="3480" spans="4:4" x14ac:dyDescent="0.3">
      <c r="D3480" s="83"/>
    </row>
    <row r="3481" spans="4:4" x14ac:dyDescent="0.3">
      <c r="D3481" s="83"/>
    </row>
    <row r="3482" spans="4:4" x14ac:dyDescent="0.3">
      <c r="D3482" s="83"/>
    </row>
    <row r="3483" spans="4:4" x14ac:dyDescent="0.3">
      <c r="D3483" s="83"/>
    </row>
    <row r="3484" spans="4:4" x14ac:dyDescent="0.3">
      <c r="D3484" s="83"/>
    </row>
    <row r="3485" spans="4:4" x14ac:dyDescent="0.3">
      <c r="D3485" s="83"/>
    </row>
    <row r="3486" spans="4:4" x14ac:dyDescent="0.3">
      <c r="D3486" s="83"/>
    </row>
    <row r="3487" spans="4:4" x14ac:dyDescent="0.3">
      <c r="D3487" s="83"/>
    </row>
    <row r="3488" spans="4:4" x14ac:dyDescent="0.3">
      <c r="D3488" s="83"/>
    </row>
    <row r="3489" spans="4:4" x14ac:dyDescent="0.3">
      <c r="D3489" s="83"/>
    </row>
    <row r="3490" spans="4:4" x14ac:dyDescent="0.3">
      <c r="D3490" s="83"/>
    </row>
    <row r="3491" spans="4:4" x14ac:dyDescent="0.3">
      <c r="D3491" s="83"/>
    </row>
    <row r="3492" spans="4:4" x14ac:dyDescent="0.3">
      <c r="D3492" s="83"/>
    </row>
    <row r="3493" spans="4:4" x14ac:dyDescent="0.3">
      <c r="D3493" s="83"/>
    </row>
    <row r="3494" spans="4:4" x14ac:dyDescent="0.3">
      <c r="D3494" s="83"/>
    </row>
    <row r="3495" spans="4:4" x14ac:dyDescent="0.3">
      <c r="D3495" s="83"/>
    </row>
    <row r="3496" spans="4:4" x14ac:dyDescent="0.3">
      <c r="D3496" s="83"/>
    </row>
    <row r="3497" spans="4:4" x14ac:dyDescent="0.3">
      <c r="D3497" s="83"/>
    </row>
    <row r="3498" spans="4:4" x14ac:dyDescent="0.3">
      <c r="D3498" s="83"/>
    </row>
    <row r="3499" spans="4:4" x14ac:dyDescent="0.3">
      <c r="D3499" s="83"/>
    </row>
    <row r="3500" spans="4:4" x14ac:dyDescent="0.3">
      <c r="D3500" s="83"/>
    </row>
    <row r="3501" spans="4:4" x14ac:dyDescent="0.3">
      <c r="D3501" s="83"/>
    </row>
    <row r="3502" spans="4:4" x14ac:dyDescent="0.3">
      <c r="D3502" s="83"/>
    </row>
    <row r="3503" spans="4:4" x14ac:dyDescent="0.3">
      <c r="D3503" s="83"/>
    </row>
    <row r="3504" spans="4:4" x14ac:dyDescent="0.3">
      <c r="D3504" s="83"/>
    </row>
    <row r="3505" spans="4:4" x14ac:dyDescent="0.3">
      <c r="D3505" s="83"/>
    </row>
    <row r="3506" spans="4:4" x14ac:dyDescent="0.3">
      <c r="D3506" s="83"/>
    </row>
    <row r="3507" spans="4:4" x14ac:dyDescent="0.3">
      <c r="D3507" s="83"/>
    </row>
    <row r="3508" spans="4:4" x14ac:dyDescent="0.3">
      <c r="D3508" s="83"/>
    </row>
    <row r="3509" spans="4:4" x14ac:dyDescent="0.3">
      <c r="D3509" s="83"/>
    </row>
    <row r="3510" spans="4:4" x14ac:dyDescent="0.3">
      <c r="D3510" s="83"/>
    </row>
    <row r="3511" spans="4:4" x14ac:dyDescent="0.3">
      <c r="D3511" s="83"/>
    </row>
    <row r="3512" spans="4:4" x14ac:dyDescent="0.3">
      <c r="D3512" s="83"/>
    </row>
    <row r="3513" spans="4:4" x14ac:dyDescent="0.3">
      <c r="D3513" s="83"/>
    </row>
    <row r="3514" spans="4:4" x14ac:dyDescent="0.3">
      <c r="D3514" s="83"/>
    </row>
    <row r="3515" spans="4:4" x14ac:dyDescent="0.3">
      <c r="D3515" s="83"/>
    </row>
    <row r="3516" spans="4:4" x14ac:dyDescent="0.3">
      <c r="D3516" s="83"/>
    </row>
    <row r="3517" spans="4:4" x14ac:dyDescent="0.3">
      <c r="D3517" s="83"/>
    </row>
    <row r="3518" spans="4:4" x14ac:dyDescent="0.3">
      <c r="D3518" s="83"/>
    </row>
    <row r="3519" spans="4:4" x14ac:dyDescent="0.3">
      <c r="D3519" s="83"/>
    </row>
    <row r="3520" spans="4:4" x14ac:dyDescent="0.3">
      <c r="D3520" s="83"/>
    </row>
    <row r="3521" spans="4:4" x14ac:dyDescent="0.3">
      <c r="D3521" s="83"/>
    </row>
    <row r="3522" spans="4:4" x14ac:dyDescent="0.3">
      <c r="D3522" s="83"/>
    </row>
    <row r="3523" spans="4:4" x14ac:dyDescent="0.3">
      <c r="D3523" s="83"/>
    </row>
    <row r="3524" spans="4:4" x14ac:dyDescent="0.3">
      <c r="D3524" s="83"/>
    </row>
    <row r="3525" spans="4:4" x14ac:dyDescent="0.3">
      <c r="D3525" s="83"/>
    </row>
    <row r="3526" spans="4:4" x14ac:dyDescent="0.3">
      <c r="D3526" s="83"/>
    </row>
    <row r="3527" spans="4:4" x14ac:dyDescent="0.3">
      <c r="D3527" s="83"/>
    </row>
    <row r="3528" spans="4:4" x14ac:dyDescent="0.3">
      <c r="D3528" s="83"/>
    </row>
    <row r="3529" spans="4:4" x14ac:dyDescent="0.3">
      <c r="D3529" s="83"/>
    </row>
    <row r="3530" spans="4:4" x14ac:dyDescent="0.3">
      <c r="D3530" s="83"/>
    </row>
    <row r="3531" spans="4:4" x14ac:dyDescent="0.3">
      <c r="D3531" s="83"/>
    </row>
    <row r="3532" spans="4:4" x14ac:dyDescent="0.3">
      <c r="D3532" s="83"/>
    </row>
    <row r="3533" spans="4:4" x14ac:dyDescent="0.3">
      <c r="D3533" s="83"/>
    </row>
    <row r="3534" spans="4:4" x14ac:dyDescent="0.3">
      <c r="D3534" s="83"/>
    </row>
    <row r="3535" spans="4:4" x14ac:dyDescent="0.3">
      <c r="D3535" s="83"/>
    </row>
    <row r="3536" spans="4:4" x14ac:dyDescent="0.3">
      <c r="D3536" s="83"/>
    </row>
    <row r="3537" spans="4:4" x14ac:dyDescent="0.3">
      <c r="D3537" s="83"/>
    </row>
    <row r="3538" spans="4:4" x14ac:dyDescent="0.3">
      <c r="D3538" s="83"/>
    </row>
    <row r="3539" spans="4:4" x14ac:dyDescent="0.3">
      <c r="D3539" s="83"/>
    </row>
    <row r="3540" spans="4:4" x14ac:dyDescent="0.3">
      <c r="D3540" s="83"/>
    </row>
    <row r="3541" spans="4:4" x14ac:dyDescent="0.3">
      <c r="D3541" s="83"/>
    </row>
    <row r="3542" spans="4:4" x14ac:dyDescent="0.3">
      <c r="D3542" s="83"/>
    </row>
    <row r="3543" spans="4:4" x14ac:dyDescent="0.3">
      <c r="D3543" s="83"/>
    </row>
    <row r="3544" spans="4:4" x14ac:dyDescent="0.3">
      <c r="D3544" s="83"/>
    </row>
    <row r="3545" spans="4:4" x14ac:dyDescent="0.3">
      <c r="D3545" s="83"/>
    </row>
    <row r="3546" spans="4:4" x14ac:dyDescent="0.3">
      <c r="D3546" s="83"/>
    </row>
    <row r="3547" spans="4:4" x14ac:dyDescent="0.3">
      <c r="D3547" s="83"/>
    </row>
    <row r="3548" spans="4:4" x14ac:dyDescent="0.3">
      <c r="D3548" s="83"/>
    </row>
    <row r="3549" spans="4:4" x14ac:dyDescent="0.3">
      <c r="D3549" s="83"/>
    </row>
    <row r="3550" spans="4:4" x14ac:dyDescent="0.3">
      <c r="D3550" s="83"/>
    </row>
    <row r="3551" spans="4:4" x14ac:dyDescent="0.3">
      <c r="D3551" s="83"/>
    </row>
    <row r="3552" spans="4:4" x14ac:dyDescent="0.3">
      <c r="D3552" s="83"/>
    </row>
    <row r="3553" spans="4:4" x14ac:dyDescent="0.3">
      <c r="D3553" s="83"/>
    </row>
    <row r="3554" spans="4:4" x14ac:dyDescent="0.3">
      <c r="D3554" s="83"/>
    </row>
    <row r="3555" spans="4:4" x14ac:dyDescent="0.3">
      <c r="D3555" s="83"/>
    </row>
    <row r="3556" spans="4:4" x14ac:dyDescent="0.3">
      <c r="D3556" s="83"/>
    </row>
    <row r="3557" spans="4:4" x14ac:dyDescent="0.3">
      <c r="D3557" s="83"/>
    </row>
    <row r="3558" spans="4:4" x14ac:dyDescent="0.3">
      <c r="D3558" s="83"/>
    </row>
    <row r="3559" spans="4:4" x14ac:dyDescent="0.3">
      <c r="D3559" s="83"/>
    </row>
    <row r="3560" spans="4:4" x14ac:dyDescent="0.3">
      <c r="D3560" s="83"/>
    </row>
    <row r="3561" spans="4:4" x14ac:dyDescent="0.3">
      <c r="D3561" s="83"/>
    </row>
    <row r="3562" spans="4:4" x14ac:dyDescent="0.3">
      <c r="D3562" s="83"/>
    </row>
    <row r="3563" spans="4:4" x14ac:dyDescent="0.3">
      <c r="D3563" s="83"/>
    </row>
    <row r="3564" spans="4:4" x14ac:dyDescent="0.3">
      <c r="D3564" s="83"/>
    </row>
    <row r="3565" spans="4:4" x14ac:dyDescent="0.3">
      <c r="D3565" s="83"/>
    </row>
    <row r="3566" spans="4:4" x14ac:dyDescent="0.3">
      <c r="D3566" s="83"/>
    </row>
    <row r="3567" spans="4:4" x14ac:dyDescent="0.3">
      <c r="D3567" s="83"/>
    </row>
    <row r="3568" spans="4:4" x14ac:dyDescent="0.3">
      <c r="D3568" s="83"/>
    </row>
    <row r="3569" spans="4:4" x14ac:dyDescent="0.3">
      <c r="D3569" s="83"/>
    </row>
    <row r="3570" spans="4:4" x14ac:dyDescent="0.3">
      <c r="D3570" s="83"/>
    </row>
    <row r="3571" spans="4:4" x14ac:dyDescent="0.3">
      <c r="D3571" s="83"/>
    </row>
    <row r="3572" spans="4:4" x14ac:dyDescent="0.3">
      <c r="D3572" s="83"/>
    </row>
    <row r="3573" spans="4:4" x14ac:dyDescent="0.3">
      <c r="D3573" s="83"/>
    </row>
    <row r="3574" spans="4:4" x14ac:dyDescent="0.3">
      <c r="D3574" s="83"/>
    </row>
    <row r="3575" spans="4:4" x14ac:dyDescent="0.3">
      <c r="D3575" s="83"/>
    </row>
    <row r="3576" spans="4:4" x14ac:dyDescent="0.3">
      <c r="D3576" s="83"/>
    </row>
    <row r="3577" spans="4:4" x14ac:dyDescent="0.3">
      <c r="D3577" s="83"/>
    </row>
    <row r="3578" spans="4:4" x14ac:dyDescent="0.3">
      <c r="D3578" s="83"/>
    </row>
    <row r="3579" spans="4:4" x14ac:dyDescent="0.3">
      <c r="D3579" s="83"/>
    </row>
    <row r="3580" spans="4:4" x14ac:dyDescent="0.3">
      <c r="D3580" s="83"/>
    </row>
    <row r="3581" spans="4:4" x14ac:dyDescent="0.3">
      <c r="D3581" s="83"/>
    </row>
    <row r="3582" spans="4:4" x14ac:dyDescent="0.3">
      <c r="D3582" s="83"/>
    </row>
    <row r="3583" spans="4:4" x14ac:dyDescent="0.3">
      <c r="D3583" s="83"/>
    </row>
    <row r="3584" spans="4:4" x14ac:dyDescent="0.3">
      <c r="D3584" s="83"/>
    </row>
    <row r="3585" spans="4:4" x14ac:dyDescent="0.3">
      <c r="D3585" s="83"/>
    </row>
    <row r="3586" spans="4:4" x14ac:dyDescent="0.3">
      <c r="D3586" s="83"/>
    </row>
    <row r="3587" spans="4:4" x14ac:dyDescent="0.3">
      <c r="D3587" s="83"/>
    </row>
    <row r="3588" spans="4:4" x14ac:dyDescent="0.3">
      <c r="D3588" s="83"/>
    </row>
    <row r="3589" spans="4:4" x14ac:dyDescent="0.3">
      <c r="D3589" s="83"/>
    </row>
    <row r="3590" spans="4:4" x14ac:dyDescent="0.3">
      <c r="D3590" s="83"/>
    </row>
    <row r="3591" spans="4:4" x14ac:dyDescent="0.3">
      <c r="D3591" s="83"/>
    </row>
    <row r="3592" spans="4:4" x14ac:dyDescent="0.3">
      <c r="D3592" s="83"/>
    </row>
    <row r="3593" spans="4:4" x14ac:dyDescent="0.3">
      <c r="D3593" s="83"/>
    </row>
    <row r="3594" spans="4:4" x14ac:dyDescent="0.3">
      <c r="D3594" s="83"/>
    </row>
    <row r="3595" spans="4:4" x14ac:dyDescent="0.3">
      <c r="D3595" s="83"/>
    </row>
    <row r="3596" spans="4:4" x14ac:dyDescent="0.3">
      <c r="D3596" s="83"/>
    </row>
    <row r="3597" spans="4:4" x14ac:dyDescent="0.3">
      <c r="D3597" s="83"/>
    </row>
    <row r="3598" spans="4:4" x14ac:dyDescent="0.3">
      <c r="D3598" s="83"/>
    </row>
    <row r="3599" spans="4:4" x14ac:dyDescent="0.3">
      <c r="D3599" s="83"/>
    </row>
    <row r="3600" spans="4:4" x14ac:dyDescent="0.3">
      <c r="D3600" s="83"/>
    </row>
    <row r="3601" spans="4:4" x14ac:dyDescent="0.3">
      <c r="D3601" s="83"/>
    </row>
    <row r="3602" spans="4:4" x14ac:dyDescent="0.3">
      <c r="D3602" s="83"/>
    </row>
    <row r="3603" spans="4:4" x14ac:dyDescent="0.3">
      <c r="D3603" s="83"/>
    </row>
    <row r="3604" spans="4:4" x14ac:dyDescent="0.3">
      <c r="D3604" s="83"/>
    </row>
    <row r="3605" spans="4:4" x14ac:dyDescent="0.3">
      <c r="D3605" s="83"/>
    </row>
    <row r="3606" spans="4:4" x14ac:dyDescent="0.3">
      <c r="D3606" s="83"/>
    </row>
    <row r="3607" spans="4:4" x14ac:dyDescent="0.3">
      <c r="D3607" s="83"/>
    </row>
    <row r="3608" spans="4:4" x14ac:dyDescent="0.3">
      <c r="D3608" s="83"/>
    </row>
    <row r="3609" spans="4:4" x14ac:dyDescent="0.3">
      <c r="D3609" s="83"/>
    </row>
    <row r="3610" spans="4:4" x14ac:dyDescent="0.3">
      <c r="D3610" s="83"/>
    </row>
    <row r="3611" spans="4:4" x14ac:dyDescent="0.3">
      <c r="D3611" s="83"/>
    </row>
    <row r="3612" spans="4:4" x14ac:dyDescent="0.3">
      <c r="D3612" s="83"/>
    </row>
    <row r="3613" spans="4:4" x14ac:dyDescent="0.3">
      <c r="D3613" s="83"/>
    </row>
    <row r="3614" spans="4:4" x14ac:dyDescent="0.3">
      <c r="D3614" s="83"/>
    </row>
    <row r="3615" spans="4:4" x14ac:dyDescent="0.3">
      <c r="D3615" s="83"/>
    </row>
    <row r="3616" spans="4:4" x14ac:dyDescent="0.3">
      <c r="D3616" s="83"/>
    </row>
    <row r="3617" spans="4:4" x14ac:dyDescent="0.3">
      <c r="D3617" s="83"/>
    </row>
    <row r="3618" spans="4:4" x14ac:dyDescent="0.3">
      <c r="D3618" s="83"/>
    </row>
    <row r="3619" spans="4:4" x14ac:dyDescent="0.3">
      <c r="D3619" s="83"/>
    </row>
    <row r="3620" spans="4:4" x14ac:dyDescent="0.3">
      <c r="D3620" s="83"/>
    </row>
    <row r="3621" spans="4:4" x14ac:dyDescent="0.3">
      <c r="D3621" s="83"/>
    </row>
    <row r="3622" spans="4:4" x14ac:dyDescent="0.3">
      <c r="D3622" s="83"/>
    </row>
    <row r="3623" spans="4:4" x14ac:dyDescent="0.3">
      <c r="D3623" s="83"/>
    </row>
    <row r="3624" spans="4:4" x14ac:dyDescent="0.3">
      <c r="D3624" s="83"/>
    </row>
    <row r="3625" spans="4:4" x14ac:dyDescent="0.3">
      <c r="D3625" s="83"/>
    </row>
    <row r="3626" spans="4:4" x14ac:dyDescent="0.3">
      <c r="D3626" s="83"/>
    </row>
    <row r="3627" spans="4:4" x14ac:dyDescent="0.3">
      <c r="D3627" s="83"/>
    </row>
    <row r="3628" spans="4:4" x14ac:dyDescent="0.3">
      <c r="D3628" s="83"/>
    </row>
    <row r="3629" spans="4:4" x14ac:dyDescent="0.3">
      <c r="D3629" s="83"/>
    </row>
    <row r="3630" spans="4:4" x14ac:dyDescent="0.3">
      <c r="D3630" s="83"/>
    </row>
    <row r="3631" spans="4:4" x14ac:dyDescent="0.3">
      <c r="D3631" s="83"/>
    </row>
    <row r="3632" spans="4:4" x14ac:dyDescent="0.3">
      <c r="D3632" s="83"/>
    </row>
    <row r="3633" spans="4:4" x14ac:dyDescent="0.3">
      <c r="D3633" s="83"/>
    </row>
    <row r="3634" spans="4:4" x14ac:dyDescent="0.3">
      <c r="D3634" s="83"/>
    </row>
    <row r="3635" spans="4:4" x14ac:dyDescent="0.3">
      <c r="D3635" s="83"/>
    </row>
    <row r="3636" spans="4:4" x14ac:dyDescent="0.3">
      <c r="D3636" s="83"/>
    </row>
    <row r="3637" spans="4:4" x14ac:dyDescent="0.3">
      <c r="D3637" s="83"/>
    </row>
    <row r="3638" spans="4:4" x14ac:dyDescent="0.3">
      <c r="D3638" s="83"/>
    </row>
    <row r="3639" spans="4:4" x14ac:dyDescent="0.3">
      <c r="D3639" s="83"/>
    </row>
    <row r="3640" spans="4:4" x14ac:dyDescent="0.3">
      <c r="D3640" s="83"/>
    </row>
    <row r="3641" spans="4:4" x14ac:dyDescent="0.3">
      <c r="D3641" s="83"/>
    </row>
    <row r="3642" spans="4:4" x14ac:dyDescent="0.3">
      <c r="D3642" s="83"/>
    </row>
    <row r="3643" spans="4:4" x14ac:dyDescent="0.3">
      <c r="D3643" s="83"/>
    </row>
    <row r="3644" spans="4:4" x14ac:dyDescent="0.3">
      <c r="D3644" s="83"/>
    </row>
    <row r="3645" spans="4:4" x14ac:dyDescent="0.3">
      <c r="D3645" s="83"/>
    </row>
    <row r="3646" spans="4:4" x14ac:dyDescent="0.3">
      <c r="D3646" s="83"/>
    </row>
    <row r="3647" spans="4:4" x14ac:dyDescent="0.3">
      <c r="D3647" s="83"/>
    </row>
    <row r="3648" spans="4:4" x14ac:dyDescent="0.3">
      <c r="D3648" s="83"/>
    </row>
    <row r="3649" spans="4:4" x14ac:dyDescent="0.3">
      <c r="D3649" s="83"/>
    </row>
    <row r="3650" spans="4:4" x14ac:dyDescent="0.3">
      <c r="D3650" s="83"/>
    </row>
    <row r="3651" spans="4:4" x14ac:dyDescent="0.3">
      <c r="D3651" s="83"/>
    </row>
    <row r="3652" spans="4:4" x14ac:dyDescent="0.3">
      <c r="D3652" s="83"/>
    </row>
    <row r="3653" spans="4:4" x14ac:dyDescent="0.3">
      <c r="D3653" s="83"/>
    </row>
    <row r="3654" spans="4:4" x14ac:dyDescent="0.3">
      <c r="D3654" s="83"/>
    </row>
    <row r="3655" spans="4:4" x14ac:dyDescent="0.3">
      <c r="D3655" s="83"/>
    </row>
    <row r="3656" spans="4:4" x14ac:dyDescent="0.3">
      <c r="D3656" s="83"/>
    </row>
    <row r="3657" spans="4:4" x14ac:dyDescent="0.3">
      <c r="D3657" s="83"/>
    </row>
    <row r="3658" spans="4:4" x14ac:dyDescent="0.3">
      <c r="D3658" s="83"/>
    </row>
    <row r="3659" spans="4:4" x14ac:dyDescent="0.3">
      <c r="D3659" s="83"/>
    </row>
    <row r="3660" spans="4:4" x14ac:dyDescent="0.3">
      <c r="D3660" s="83"/>
    </row>
    <row r="3661" spans="4:4" x14ac:dyDescent="0.3">
      <c r="D3661" s="83"/>
    </row>
    <row r="3662" spans="4:4" x14ac:dyDescent="0.3">
      <c r="D3662" s="83"/>
    </row>
    <row r="3663" spans="4:4" x14ac:dyDescent="0.3">
      <c r="D3663" s="83"/>
    </row>
    <row r="3664" spans="4:4" x14ac:dyDescent="0.3">
      <c r="D3664" s="83"/>
    </row>
    <row r="3665" spans="4:4" x14ac:dyDescent="0.3">
      <c r="D3665" s="83"/>
    </row>
    <row r="3666" spans="4:4" x14ac:dyDescent="0.3">
      <c r="D3666" s="83"/>
    </row>
    <row r="3667" spans="4:4" x14ac:dyDescent="0.3">
      <c r="D3667" s="83"/>
    </row>
    <row r="3668" spans="4:4" x14ac:dyDescent="0.3">
      <c r="D3668" s="83"/>
    </row>
    <row r="3669" spans="4:4" x14ac:dyDescent="0.3">
      <c r="D3669" s="83"/>
    </row>
    <row r="3670" spans="4:4" x14ac:dyDescent="0.3">
      <c r="D3670" s="83"/>
    </row>
    <row r="3671" spans="4:4" x14ac:dyDescent="0.3">
      <c r="D3671" s="83"/>
    </row>
    <row r="3672" spans="4:4" x14ac:dyDescent="0.3">
      <c r="D3672" s="83"/>
    </row>
    <row r="3673" spans="4:4" x14ac:dyDescent="0.3">
      <c r="D3673" s="83"/>
    </row>
    <row r="3674" spans="4:4" x14ac:dyDescent="0.3">
      <c r="D3674" s="83"/>
    </row>
    <row r="3675" spans="4:4" x14ac:dyDescent="0.3">
      <c r="D3675" s="83"/>
    </row>
    <row r="3676" spans="4:4" x14ac:dyDescent="0.3">
      <c r="D3676" s="83"/>
    </row>
    <row r="3677" spans="4:4" x14ac:dyDescent="0.3">
      <c r="D3677" s="83"/>
    </row>
    <row r="3678" spans="4:4" x14ac:dyDescent="0.3">
      <c r="D3678" s="83"/>
    </row>
    <row r="3679" spans="4:4" x14ac:dyDescent="0.3">
      <c r="D3679" s="83"/>
    </row>
    <row r="3680" spans="4:4" x14ac:dyDescent="0.3">
      <c r="D3680" s="83"/>
    </row>
    <row r="3681" spans="4:4" x14ac:dyDescent="0.3">
      <c r="D3681" s="83"/>
    </row>
    <row r="3682" spans="4:4" x14ac:dyDescent="0.3">
      <c r="D3682" s="83"/>
    </row>
    <row r="3683" spans="4:4" x14ac:dyDescent="0.3">
      <c r="D3683" s="83"/>
    </row>
    <row r="3684" spans="4:4" x14ac:dyDescent="0.3">
      <c r="D3684" s="83"/>
    </row>
    <row r="3685" spans="4:4" x14ac:dyDescent="0.3">
      <c r="D3685" s="83"/>
    </row>
    <row r="3686" spans="4:4" x14ac:dyDescent="0.3">
      <c r="D3686" s="83"/>
    </row>
    <row r="3687" spans="4:4" x14ac:dyDescent="0.3">
      <c r="D3687" s="83"/>
    </row>
    <row r="3688" spans="4:4" x14ac:dyDescent="0.3">
      <c r="D3688" s="83"/>
    </row>
    <row r="3689" spans="4:4" x14ac:dyDescent="0.3">
      <c r="D3689" s="83"/>
    </row>
    <row r="3690" spans="4:4" x14ac:dyDescent="0.3">
      <c r="D3690" s="83"/>
    </row>
    <row r="3691" spans="4:4" x14ac:dyDescent="0.3">
      <c r="D3691" s="83"/>
    </row>
    <row r="3692" spans="4:4" x14ac:dyDescent="0.3">
      <c r="D3692" s="83"/>
    </row>
    <row r="3693" spans="4:4" x14ac:dyDescent="0.3">
      <c r="D3693" s="83"/>
    </row>
    <row r="3694" spans="4:4" x14ac:dyDescent="0.3">
      <c r="D3694" s="83"/>
    </row>
    <row r="3695" spans="4:4" x14ac:dyDescent="0.3">
      <c r="D3695" s="83"/>
    </row>
    <row r="3696" spans="4:4" x14ac:dyDescent="0.3">
      <c r="D3696" s="83"/>
    </row>
    <row r="3697" spans="4:4" x14ac:dyDescent="0.3">
      <c r="D3697" s="83"/>
    </row>
    <row r="3698" spans="4:4" x14ac:dyDescent="0.3">
      <c r="D3698" s="83"/>
    </row>
    <row r="3699" spans="4:4" x14ac:dyDescent="0.3">
      <c r="D3699" s="83"/>
    </row>
    <row r="3700" spans="4:4" x14ac:dyDescent="0.3">
      <c r="D3700" s="83"/>
    </row>
    <row r="3701" spans="4:4" x14ac:dyDescent="0.3">
      <c r="D3701" s="83"/>
    </row>
    <row r="3702" spans="4:4" x14ac:dyDescent="0.3">
      <c r="D3702" s="83"/>
    </row>
    <row r="3703" spans="4:4" x14ac:dyDescent="0.3">
      <c r="D3703" s="83"/>
    </row>
    <row r="3704" spans="4:4" x14ac:dyDescent="0.3">
      <c r="D3704" s="83"/>
    </row>
    <row r="3705" spans="4:4" x14ac:dyDescent="0.3">
      <c r="D3705" s="83"/>
    </row>
    <row r="3706" spans="4:4" x14ac:dyDescent="0.3">
      <c r="D3706" s="83"/>
    </row>
    <row r="3707" spans="4:4" x14ac:dyDescent="0.3">
      <c r="D3707" s="83"/>
    </row>
    <row r="3708" spans="4:4" x14ac:dyDescent="0.3">
      <c r="D3708" s="83"/>
    </row>
    <row r="3709" spans="4:4" x14ac:dyDescent="0.3">
      <c r="D3709" s="83"/>
    </row>
    <row r="3710" spans="4:4" x14ac:dyDescent="0.3">
      <c r="D3710" s="83"/>
    </row>
    <row r="3711" spans="4:4" x14ac:dyDescent="0.3">
      <c r="D3711" s="83"/>
    </row>
    <row r="3712" spans="4:4" x14ac:dyDescent="0.3">
      <c r="D3712" s="83"/>
    </row>
    <row r="3713" spans="4:4" x14ac:dyDescent="0.3">
      <c r="D3713" s="83"/>
    </row>
    <row r="3714" spans="4:4" x14ac:dyDescent="0.3">
      <c r="D3714" s="83"/>
    </row>
    <row r="3715" spans="4:4" x14ac:dyDescent="0.3">
      <c r="D3715" s="83"/>
    </row>
    <row r="3716" spans="4:4" x14ac:dyDescent="0.3">
      <c r="D3716" s="83"/>
    </row>
    <row r="3717" spans="4:4" x14ac:dyDescent="0.3">
      <c r="D3717" s="83"/>
    </row>
    <row r="3718" spans="4:4" x14ac:dyDescent="0.3">
      <c r="D3718" s="83"/>
    </row>
    <row r="3719" spans="4:4" x14ac:dyDescent="0.3">
      <c r="D3719" s="83"/>
    </row>
    <row r="3720" spans="4:4" x14ac:dyDescent="0.3">
      <c r="D3720" s="83"/>
    </row>
    <row r="3721" spans="4:4" x14ac:dyDescent="0.3">
      <c r="D3721" s="83"/>
    </row>
    <row r="3722" spans="4:4" x14ac:dyDescent="0.3">
      <c r="D3722" s="83"/>
    </row>
    <row r="3723" spans="4:4" x14ac:dyDescent="0.3">
      <c r="D3723" s="83"/>
    </row>
    <row r="3724" spans="4:4" x14ac:dyDescent="0.3">
      <c r="D3724" s="83"/>
    </row>
    <row r="3725" spans="4:4" x14ac:dyDescent="0.3">
      <c r="D3725" s="83"/>
    </row>
    <row r="3726" spans="4:4" x14ac:dyDescent="0.3">
      <c r="D3726" s="83"/>
    </row>
    <row r="3727" spans="4:4" x14ac:dyDescent="0.3">
      <c r="D3727" s="83"/>
    </row>
    <row r="3728" spans="4:4" x14ac:dyDescent="0.3">
      <c r="D3728" s="83"/>
    </row>
    <row r="3729" spans="4:4" x14ac:dyDescent="0.3">
      <c r="D3729" s="83"/>
    </row>
    <row r="3730" spans="4:4" x14ac:dyDescent="0.3">
      <c r="D3730" s="83"/>
    </row>
    <row r="3731" spans="4:4" x14ac:dyDescent="0.3">
      <c r="D3731" s="83"/>
    </row>
    <row r="3732" spans="4:4" x14ac:dyDescent="0.3">
      <c r="D3732" s="83"/>
    </row>
    <row r="3733" spans="4:4" x14ac:dyDescent="0.3">
      <c r="D3733" s="83"/>
    </row>
    <row r="3734" spans="4:4" x14ac:dyDescent="0.3">
      <c r="D3734" s="83"/>
    </row>
    <row r="3735" spans="4:4" x14ac:dyDescent="0.3">
      <c r="D3735" s="83"/>
    </row>
    <row r="3736" spans="4:4" x14ac:dyDescent="0.3">
      <c r="D3736" s="83"/>
    </row>
    <row r="3737" spans="4:4" x14ac:dyDescent="0.3">
      <c r="D3737" s="83"/>
    </row>
    <row r="3738" spans="4:4" x14ac:dyDescent="0.3">
      <c r="D3738" s="83"/>
    </row>
    <row r="3739" spans="4:4" x14ac:dyDescent="0.3">
      <c r="D3739" s="83"/>
    </row>
    <row r="3740" spans="4:4" x14ac:dyDescent="0.3">
      <c r="D3740" s="83"/>
    </row>
    <row r="3741" spans="4:4" x14ac:dyDescent="0.3">
      <c r="D3741" s="83"/>
    </row>
    <row r="3742" spans="4:4" x14ac:dyDescent="0.3">
      <c r="D3742" s="83"/>
    </row>
    <row r="3743" spans="4:4" x14ac:dyDescent="0.3">
      <c r="D3743" s="83"/>
    </row>
    <row r="3744" spans="4:4" x14ac:dyDescent="0.3">
      <c r="D3744" s="83"/>
    </row>
    <row r="3745" spans="4:4" x14ac:dyDescent="0.3">
      <c r="D3745" s="83"/>
    </row>
    <row r="3746" spans="4:4" x14ac:dyDescent="0.3">
      <c r="D3746" s="83"/>
    </row>
    <row r="3747" spans="4:4" x14ac:dyDescent="0.3">
      <c r="D3747" s="83"/>
    </row>
    <row r="3748" spans="4:4" x14ac:dyDescent="0.3">
      <c r="D3748" s="83"/>
    </row>
    <row r="3749" spans="4:4" x14ac:dyDescent="0.3">
      <c r="D3749" s="83"/>
    </row>
    <row r="3750" spans="4:4" x14ac:dyDescent="0.3">
      <c r="D3750" s="83"/>
    </row>
    <row r="3751" spans="4:4" x14ac:dyDescent="0.3">
      <c r="D3751" s="83"/>
    </row>
    <row r="3752" spans="4:4" x14ac:dyDescent="0.3">
      <c r="D3752" s="83"/>
    </row>
    <row r="3753" spans="4:4" x14ac:dyDescent="0.3">
      <c r="D3753" s="83"/>
    </row>
    <row r="3754" spans="4:4" x14ac:dyDescent="0.3">
      <c r="D3754" s="83"/>
    </row>
    <row r="3755" spans="4:4" x14ac:dyDescent="0.3">
      <c r="D3755" s="83"/>
    </row>
    <row r="3756" spans="4:4" x14ac:dyDescent="0.3">
      <c r="D3756" s="83"/>
    </row>
    <row r="3757" spans="4:4" x14ac:dyDescent="0.3">
      <c r="D3757" s="83"/>
    </row>
    <row r="3758" spans="4:4" x14ac:dyDescent="0.3">
      <c r="D3758" s="83"/>
    </row>
    <row r="3759" spans="4:4" x14ac:dyDescent="0.3">
      <c r="D3759" s="83"/>
    </row>
    <row r="3760" spans="4:4" x14ac:dyDescent="0.3">
      <c r="D3760" s="83"/>
    </row>
    <row r="3761" spans="4:4" x14ac:dyDescent="0.3">
      <c r="D3761" s="83"/>
    </row>
    <row r="3762" spans="4:4" x14ac:dyDescent="0.3">
      <c r="D3762" s="83"/>
    </row>
    <row r="3763" spans="4:4" x14ac:dyDescent="0.3">
      <c r="D3763" s="83"/>
    </row>
    <row r="3764" spans="4:4" x14ac:dyDescent="0.3">
      <c r="D3764" s="83"/>
    </row>
    <row r="3765" spans="4:4" x14ac:dyDescent="0.3">
      <c r="D3765" s="83"/>
    </row>
    <row r="3766" spans="4:4" x14ac:dyDescent="0.3">
      <c r="D3766" s="83"/>
    </row>
    <row r="3767" spans="4:4" x14ac:dyDescent="0.3">
      <c r="D3767" s="83"/>
    </row>
    <row r="3768" spans="4:4" x14ac:dyDescent="0.3">
      <c r="D3768" s="83"/>
    </row>
    <row r="3769" spans="4:4" x14ac:dyDescent="0.3">
      <c r="D3769" s="83"/>
    </row>
    <row r="3770" spans="4:4" x14ac:dyDescent="0.3">
      <c r="D3770" s="83"/>
    </row>
    <row r="3771" spans="4:4" x14ac:dyDescent="0.3">
      <c r="D3771" s="83"/>
    </row>
    <row r="3772" spans="4:4" x14ac:dyDescent="0.3">
      <c r="D3772" s="83"/>
    </row>
    <row r="3773" spans="4:4" x14ac:dyDescent="0.3">
      <c r="D3773" s="83"/>
    </row>
    <row r="3774" spans="4:4" x14ac:dyDescent="0.3">
      <c r="D3774" s="83"/>
    </row>
    <row r="3775" spans="4:4" x14ac:dyDescent="0.3">
      <c r="D3775" s="83"/>
    </row>
    <row r="3776" spans="4:4" x14ac:dyDescent="0.3">
      <c r="D3776" s="83"/>
    </row>
    <row r="3777" spans="4:4" x14ac:dyDescent="0.3">
      <c r="D3777" s="83"/>
    </row>
    <row r="3778" spans="4:4" x14ac:dyDescent="0.3">
      <c r="D3778" s="83"/>
    </row>
    <row r="3779" spans="4:4" x14ac:dyDescent="0.3">
      <c r="D3779" s="83"/>
    </row>
    <row r="3780" spans="4:4" x14ac:dyDescent="0.3">
      <c r="D3780" s="83"/>
    </row>
    <row r="3781" spans="4:4" x14ac:dyDescent="0.3">
      <c r="D3781" s="83"/>
    </row>
    <row r="3782" spans="4:4" x14ac:dyDescent="0.3">
      <c r="D3782" s="83"/>
    </row>
    <row r="3783" spans="4:4" x14ac:dyDescent="0.3">
      <c r="D3783" s="83"/>
    </row>
    <row r="3784" spans="4:4" x14ac:dyDescent="0.3">
      <c r="D3784" s="83"/>
    </row>
    <row r="3785" spans="4:4" x14ac:dyDescent="0.3">
      <c r="D3785" s="83"/>
    </row>
    <row r="3786" spans="4:4" x14ac:dyDescent="0.3">
      <c r="D3786" s="83"/>
    </row>
    <row r="3787" spans="4:4" x14ac:dyDescent="0.3">
      <c r="D3787" s="83"/>
    </row>
    <row r="3788" spans="4:4" x14ac:dyDescent="0.3">
      <c r="D3788" s="83"/>
    </row>
    <row r="3789" spans="4:4" x14ac:dyDescent="0.3">
      <c r="D3789" s="83"/>
    </row>
    <row r="3790" spans="4:4" x14ac:dyDescent="0.3">
      <c r="D3790" s="83"/>
    </row>
    <row r="3791" spans="4:4" x14ac:dyDescent="0.3">
      <c r="D3791" s="83"/>
    </row>
    <row r="3792" spans="4:4" x14ac:dyDescent="0.3">
      <c r="D3792" s="83"/>
    </row>
    <row r="3793" spans="4:4" x14ac:dyDescent="0.3">
      <c r="D3793" s="83"/>
    </row>
    <row r="3794" spans="4:4" x14ac:dyDescent="0.3">
      <c r="D3794" s="83"/>
    </row>
    <row r="3795" spans="4:4" x14ac:dyDescent="0.3">
      <c r="D3795" s="83"/>
    </row>
    <row r="3796" spans="4:4" x14ac:dyDescent="0.3">
      <c r="D3796" s="83"/>
    </row>
    <row r="3797" spans="4:4" x14ac:dyDescent="0.3">
      <c r="D3797" s="83"/>
    </row>
    <row r="3798" spans="4:4" x14ac:dyDescent="0.3">
      <c r="D3798" s="83"/>
    </row>
    <row r="3799" spans="4:4" x14ac:dyDescent="0.3">
      <c r="D3799" s="83"/>
    </row>
    <row r="3800" spans="4:4" x14ac:dyDescent="0.3">
      <c r="D3800" s="83"/>
    </row>
    <row r="3801" spans="4:4" x14ac:dyDescent="0.3">
      <c r="D3801" s="83"/>
    </row>
    <row r="3802" spans="4:4" x14ac:dyDescent="0.3">
      <c r="D3802" s="83"/>
    </row>
    <row r="3803" spans="4:4" x14ac:dyDescent="0.3">
      <c r="D3803" s="83"/>
    </row>
    <row r="3804" spans="4:4" x14ac:dyDescent="0.3">
      <c r="D3804" s="83"/>
    </row>
    <row r="3805" spans="4:4" x14ac:dyDescent="0.3">
      <c r="D3805" s="83"/>
    </row>
    <row r="3806" spans="4:4" x14ac:dyDescent="0.3">
      <c r="D3806" s="83"/>
    </row>
    <row r="3807" spans="4:4" x14ac:dyDescent="0.3">
      <c r="D3807" s="83"/>
    </row>
    <row r="3808" spans="4:4" x14ac:dyDescent="0.3">
      <c r="D3808" s="83"/>
    </row>
    <row r="3809" spans="4:4" x14ac:dyDescent="0.3">
      <c r="D3809" s="83"/>
    </row>
    <row r="3810" spans="4:4" x14ac:dyDescent="0.3">
      <c r="D3810" s="83"/>
    </row>
    <row r="3811" spans="4:4" x14ac:dyDescent="0.3">
      <c r="D3811" s="83"/>
    </row>
    <row r="3812" spans="4:4" x14ac:dyDescent="0.3">
      <c r="D3812" s="83"/>
    </row>
    <row r="3813" spans="4:4" x14ac:dyDescent="0.3">
      <c r="D3813" s="83"/>
    </row>
    <row r="3814" spans="4:4" x14ac:dyDescent="0.3">
      <c r="D3814" s="83"/>
    </row>
    <row r="3815" spans="4:4" x14ac:dyDescent="0.3">
      <c r="D3815" s="83"/>
    </row>
    <row r="3816" spans="4:4" x14ac:dyDescent="0.3">
      <c r="D3816" s="83"/>
    </row>
    <row r="3817" spans="4:4" x14ac:dyDescent="0.3">
      <c r="D3817" s="83"/>
    </row>
    <row r="3818" spans="4:4" x14ac:dyDescent="0.3">
      <c r="D3818" s="83"/>
    </row>
    <row r="3819" spans="4:4" x14ac:dyDescent="0.3">
      <c r="D3819" s="83"/>
    </row>
    <row r="3820" spans="4:4" x14ac:dyDescent="0.3">
      <c r="D3820" s="83"/>
    </row>
    <row r="3821" spans="4:4" x14ac:dyDescent="0.3">
      <c r="D3821" s="83"/>
    </row>
    <row r="3822" spans="4:4" x14ac:dyDescent="0.3">
      <c r="D3822" s="83"/>
    </row>
    <row r="3823" spans="4:4" x14ac:dyDescent="0.3">
      <c r="D3823" s="83"/>
    </row>
    <row r="3824" spans="4:4" x14ac:dyDescent="0.3">
      <c r="D3824" s="83"/>
    </row>
    <row r="3825" spans="4:4" x14ac:dyDescent="0.3">
      <c r="D3825" s="83"/>
    </row>
    <row r="3826" spans="4:4" x14ac:dyDescent="0.3">
      <c r="D3826" s="83"/>
    </row>
    <row r="3827" spans="4:4" x14ac:dyDescent="0.3">
      <c r="D3827" s="83"/>
    </row>
    <row r="3828" spans="4:4" x14ac:dyDescent="0.3">
      <c r="D3828" s="83"/>
    </row>
    <row r="3829" spans="4:4" x14ac:dyDescent="0.3">
      <c r="D3829" s="83"/>
    </row>
    <row r="3830" spans="4:4" x14ac:dyDescent="0.3">
      <c r="D3830" s="83"/>
    </row>
    <row r="3831" spans="4:4" x14ac:dyDescent="0.3">
      <c r="D3831" s="83"/>
    </row>
    <row r="3832" spans="4:4" x14ac:dyDescent="0.3">
      <c r="D3832" s="83"/>
    </row>
    <row r="3833" spans="4:4" x14ac:dyDescent="0.3">
      <c r="D3833" s="83"/>
    </row>
    <row r="3834" spans="4:4" x14ac:dyDescent="0.3">
      <c r="D3834" s="83"/>
    </row>
    <row r="3835" spans="4:4" x14ac:dyDescent="0.3">
      <c r="D3835" s="83"/>
    </row>
    <row r="3836" spans="4:4" x14ac:dyDescent="0.3">
      <c r="D3836" s="83"/>
    </row>
    <row r="3837" spans="4:4" x14ac:dyDescent="0.3">
      <c r="D3837" s="83"/>
    </row>
    <row r="3838" spans="4:4" x14ac:dyDescent="0.3">
      <c r="D3838" s="83"/>
    </row>
    <row r="3839" spans="4:4" x14ac:dyDescent="0.3">
      <c r="D3839" s="83"/>
    </row>
    <row r="3840" spans="4:4" x14ac:dyDescent="0.3">
      <c r="D3840" s="83"/>
    </row>
    <row r="3841" spans="4:4" x14ac:dyDescent="0.3">
      <c r="D3841" s="83"/>
    </row>
    <row r="3842" spans="4:4" x14ac:dyDescent="0.3">
      <c r="D3842" s="83"/>
    </row>
    <row r="3843" spans="4:4" x14ac:dyDescent="0.3">
      <c r="D3843" s="83"/>
    </row>
    <row r="3844" spans="4:4" x14ac:dyDescent="0.3">
      <c r="D3844" s="83"/>
    </row>
    <row r="3845" spans="4:4" x14ac:dyDescent="0.3">
      <c r="D3845" s="83"/>
    </row>
    <row r="3846" spans="4:4" x14ac:dyDescent="0.3">
      <c r="D3846" s="83"/>
    </row>
    <row r="3847" spans="4:4" x14ac:dyDescent="0.3">
      <c r="D3847" s="83"/>
    </row>
    <row r="3848" spans="4:4" x14ac:dyDescent="0.3">
      <c r="D3848" s="83"/>
    </row>
    <row r="3849" spans="4:4" x14ac:dyDescent="0.3">
      <c r="D3849" s="83"/>
    </row>
    <row r="3850" spans="4:4" x14ac:dyDescent="0.3">
      <c r="D3850" s="83"/>
    </row>
    <row r="3851" spans="4:4" x14ac:dyDescent="0.3">
      <c r="D3851" s="83"/>
    </row>
    <row r="3852" spans="4:4" x14ac:dyDescent="0.3">
      <c r="D3852" s="83"/>
    </row>
    <row r="3853" spans="4:4" x14ac:dyDescent="0.3">
      <c r="D3853" s="83"/>
    </row>
    <row r="3854" spans="4:4" x14ac:dyDescent="0.3">
      <c r="D3854" s="83"/>
    </row>
    <row r="3855" spans="4:4" x14ac:dyDescent="0.3">
      <c r="D3855" s="83"/>
    </row>
    <row r="3856" spans="4:4" x14ac:dyDescent="0.3">
      <c r="D3856" s="83"/>
    </row>
    <row r="3857" spans="4:4" x14ac:dyDescent="0.3">
      <c r="D3857" s="83"/>
    </row>
    <row r="3858" spans="4:4" x14ac:dyDescent="0.3">
      <c r="D3858" s="83"/>
    </row>
    <row r="3859" spans="4:4" x14ac:dyDescent="0.3">
      <c r="D3859" s="83"/>
    </row>
    <row r="3860" spans="4:4" x14ac:dyDescent="0.3">
      <c r="D3860" s="83"/>
    </row>
    <row r="3861" spans="4:4" x14ac:dyDescent="0.3">
      <c r="D3861" s="83"/>
    </row>
    <row r="3862" spans="4:4" x14ac:dyDescent="0.3">
      <c r="D3862" s="83"/>
    </row>
    <row r="3863" spans="4:4" x14ac:dyDescent="0.3">
      <c r="D3863" s="83"/>
    </row>
    <row r="3864" spans="4:4" x14ac:dyDescent="0.3">
      <c r="D3864" s="83"/>
    </row>
    <row r="3865" spans="4:4" x14ac:dyDescent="0.3">
      <c r="D3865" s="83"/>
    </row>
    <row r="3866" spans="4:4" x14ac:dyDescent="0.3">
      <c r="D3866" s="83"/>
    </row>
    <row r="3867" spans="4:4" x14ac:dyDescent="0.3">
      <c r="D3867" s="83"/>
    </row>
    <row r="3868" spans="4:4" x14ac:dyDescent="0.3">
      <c r="D3868" s="83"/>
    </row>
    <row r="3869" spans="4:4" x14ac:dyDescent="0.3">
      <c r="D3869" s="83"/>
    </row>
    <row r="3870" spans="4:4" x14ac:dyDescent="0.3">
      <c r="D3870" s="83"/>
    </row>
    <row r="3871" spans="4:4" x14ac:dyDescent="0.3">
      <c r="D3871" s="83"/>
    </row>
    <row r="3872" spans="4:4" x14ac:dyDescent="0.3">
      <c r="D3872" s="83"/>
    </row>
    <row r="3873" spans="4:4" x14ac:dyDescent="0.3">
      <c r="D3873" s="83"/>
    </row>
    <row r="3874" spans="4:4" x14ac:dyDescent="0.3">
      <c r="D3874" s="83"/>
    </row>
    <row r="3875" spans="4:4" x14ac:dyDescent="0.3">
      <c r="D3875" s="83"/>
    </row>
    <row r="3876" spans="4:4" x14ac:dyDescent="0.3">
      <c r="D3876" s="83"/>
    </row>
    <row r="3877" spans="4:4" x14ac:dyDescent="0.3">
      <c r="D3877" s="83"/>
    </row>
    <row r="3878" spans="4:4" x14ac:dyDescent="0.3">
      <c r="D3878" s="83"/>
    </row>
    <row r="3879" spans="4:4" x14ac:dyDescent="0.3">
      <c r="D3879" s="83"/>
    </row>
    <row r="3880" spans="4:4" x14ac:dyDescent="0.3">
      <c r="D3880" s="83"/>
    </row>
    <row r="3881" spans="4:4" x14ac:dyDescent="0.3">
      <c r="D3881" s="83"/>
    </row>
    <row r="3882" spans="4:4" x14ac:dyDescent="0.3">
      <c r="D3882" s="83"/>
    </row>
    <row r="3883" spans="4:4" x14ac:dyDescent="0.3">
      <c r="D3883" s="83"/>
    </row>
    <row r="3884" spans="4:4" x14ac:dyDescent="0.3">
      <c r="D3884" s="83"/>
    </row>
    <row r="3885" spans="4:4" x14ac:dyDescent="0.3">
      <c r="D3885" s="83"/>
    </row>
    <row r="3886" spans="4:4" x14ac:dyDescent="0.3">
      <c r="D3886" s="83"/>
    </row>
    <row r="3887" spans="4:4" x14ac:dyDescent="0.3">
      <c r="D3887" s="83"/>
    </row>
    <row r="3888" spans="4:4" x14ac:dyDescent="0.3">
      <c r="D3888" s="83"/>
    </row>
    <row r="3889" spans="4:4" x14ac:dyDescent="0.3">
      <c r="D3889" s="83"/>
    </row>
    <row r="3890" spans="4:4" x14ac:dyDescent="0.3">
      <c r="D3890" s="83"/>
    </row>
    <row r="3891" spans="4:4" x14ac:dyDescent="0.3">
      <c r="D3891" s="83"/>
    </row>
    <row r="3892" spans="4:4" x14ac:dyDescent="0.3">
      <c r="D3892" s="83"/>
    </row>
    <row r="3893" spans="4:4" x14ac:dyDescent="0.3">
      <c r="D3893" s="83"/>
    </row>
    <row r="3894" spans="4:4" x14ac:dyDescent="0.3">
      <c r="D3894" s="83"/>
    </row>
    <row r="3895" spans="4:4" x14ac:dyDescent="0.3">
      <c r="D3895" s="83"/>
    </row>
    <row r="3896" spans="4:4" x14ac:dyDescent="0.3">
      <c r="D3896" s="83"/>
    </row>
    <row r="3897" spans="4:4" x14ac:dyDescent="0.3">
      <c r="D3897" s="83"/>
    </row>
    <row r="3898" spans="4:4" x14ac:dyDescent="0.3">
      <c r="D3898" s="83"/>
    </row>
    <row r="3899" spans="4:4" x14ac:dyDescent="0.3">
      <c r="D3899" s="83"/>
    </row>
    <row r="3900" spans="4:4" x14ac:dyDescent="0.3">
      <c r="D3900" s="83"/>
    </row>
    <row r="3901" spans="4:4" x14ac:dyDescent="0.3">
      <c r="D3901" s="83"/>
    </row>
    <row r="3902" spans="4:4" x14ac:dyDescent="0.3">
      <c r="D3902" s="83"/>
    </row>
    <row r="3903" spans="4:4" x14ac:dyDescent="0.3">
      <c r="D3903" s="83"/>
    </row>
    <row r="3904" spans="4:4" x14ac:dyDescent="0.3">
      <c r="D3904" s="83"/>
    </row>
    <row r="3905" spans="4:4" x14ac:dyDescent="0.3">
      <c r="D3905" s="83"/>
    </row>
    <row r="3906" spans="4:4" x14ac:dyDescent="0.3">
      <c r="D3906" s="83"/>
    </row>
    <row r="3907" spans="4:4" x14ac:dyDescent="0.3">
      <c r="D3907" s="83"/>
    </row>
    <row r="3908" spans="4:4" x14ac:dyDescent="0.3">
      <c r="D3908" s="83"/>
    </row>
    <row r="3909" spans="4:4" x14ac:dyDescent="0.3">
      <c r="D3909" s="83"/>
    </row>
    <row r="3910" spans="4:4" x14ac:dyDescent="0.3">
      <c r="D3910" s="83"/>
    </row>
    <row r="3911" spans="4:4" x14ac:dyDescent="0.3">
      <c r="D3911" s="83"/>
    </row>
    <row r="3912" spans="4:4" x14ac:dyDescent="0.3">
      <c r="D3912" s="83"/>
    </row>
    <row r="3913" spans="4:4" x14ac:dyDescent="0.3">
      <c r="D3913" s="83"/>
    </row>
    <row r="3914" spans="4:4" x14ac:dyDescent="0.3">
      <c r="D3914" s="83"/>
    </row>
    <row r="3915" spans="4:4" x14ac:dyDescent="0.3">
      <c r="D3915" s="83"/>
    </row>
    <row r="3916" spans="4:4" x14ac:dyDescent="0.3">
      <c r="D3916" s="83"/>
    </row>
    <row r="3917" spans="4:4" x14ac:dyDescent="0.3">
      <c r="D3917" s="83"/>
    </row>
    <row r="3918" spans="4:4" x14ac:dyDescent="0.3">
      <c r="D3918" s="83"/>
    </row>
    <row r="3919" spans="4:4" x14ac:dyDescent="0.3">
      <c r="D3919" s="83"/>
    </row>
    <row r="3920" spans="4:4" x14ac:dyDescent="0.3">
      <c r="D3920" s="83"/>
    </row>
    <row r="3921" spans="4:4" x14ac:dyDescent="0.3">
      <c r="D3921" s="83"/>
    </row>
    <row r="3922" spans="4:4" x14ac:dyDescent="0.3">
      <c r="D3922" s="83"/>
    </row>
    <row r="3923" spans="4:4" x14ac:dyDescent="0.3">
      <c r="D3923" s="83"/>
    </row>
    <row r="3924" spans="4:4" x14ac:dyDescent="0.3">
      <c r="D3924" s="83"/>
    </row>
    <row r="3925" spans="4:4" x14ac:dyDescent="0.3">
      <c r="D3925" s="83"/>
    </row>
    <row r="3926" spans="4:4" x14ac:dyDescent="0.3">
      <c r="D3926" s="83"/>
    </row>
    <row r="3927" spans="4:4" x14ac:dyDescent="0.3">
      <c r="D3927" s="83"/>
    </row>
    <row r="3928" spans="4:4" x14ac:dyDescent="0.3">
      <c r="D3928" s="83"/>
    </row>
    <row r="3929" spans="4:4" x14ac:dyDescent="0.3">
      <c r="D3929" s="83"/>
    </row>
    <row r="3930" spans="4:4" x14ac:dyDescent="0.3">
      <c r="D3930" s="83"/>
    </row>
    <row r="3931" spans="4:4" x14ac:dyDescent="0.3">
      <c r="D3931" s="83"/>
    </row>
    <row r="3932" spans="4:4" x14ac:dyDescent="0.3">
      <c r="D3932" s="83"/>
    </row>
    <row r="3933" spans="4:4" x14ac:dyDescent="0.3">
      <c r="D3933" s="83"/>
    </row>
    <row r="3934" spans="4:4" x14ac:dyDescent="0.3">
      <c r="D3934" s="83"/>
    </row>
    <row r="3935" spans="4:4" x14ac:dyDescent="0.3">
      <c r="D3935" s="83"/>
    </row>
    <row r="3936" spans="4:4" x14ac:dyDescent="0.3">
      <c r="D3936" s="83"/>
    </row>
    <row r="3937" spans="4:4" x14ac:dyDescent="0.3">
      <c r="D3937" s="83"/>
    </row>
    <row r="3938" spans="4:4" x14ac:dyDescent="0.3">
      <c r="D3938" s="83"/>
    </row>
    <row r="3939" spans="4:4" x14ac:dyDescent="0.3">
      <c r="D3939" s="83"/>
    </row>
    <row r="3940" spans="4:4" x14ac:dyDescent="0.3">
      <c r="D3940" s="83"/>
    </row>
    <row r="3941" spans="4:4" x14ac:dyDescent="0.3">
      <c r="D3941" s="83"/>
    </row>
    <row r="3942" spans="4:4" x14ac:dyDescent="0.3">
      <c r="D3942" s="83"/>
    </row>
    <row r="3943" spans="4:4" x14ac:dyDescent="0.3">
      <c r="D3943" s="83"/>
    </row>
    <row r="3944" spans="4:4" x14ac:dyDescent="0.3">
      <c r="D3944" s="83"/>
    </row>
    <row r="3945" spans="4:4" x14ac:dyDescent="0.3">
      <c r="D3945" s="83"/>
    </row>
    <row r="3946" spans="4:4" x14ac:dyDescent="0.3">
      <c r="D3946" s="83"/>
    </row>
    <row r="3947" spans="4:4" x14ac:dyDescent="0.3">
      <c r="D3947" s="83"/>
    </row>
    <row r="3948" spans="4:4" x14ac:dyDescent="0.3">
      <c r="D3948" s="83"/>
    </row>
    <row r="3949" spans="4:4" x14ac:dyDescent="0.3">
      <c r="D3949" s="83"/>
    </row>
    <row r="3950" spans="4:4" x14ac:dyDescent="0.3">
      <c r="D3950" s="83"/>
    </row>
    <row r="3951" spans="4:4" x14ac:dyDescent="0.3">
      <c r="D3951" s="83"/>
    </row>
    <row r="3952" spans="4:4" x14ac:dyDescent="0.3">
      <c r="D3952" s="83"/>
    </row>
    <row r="3953" spans="4:4" x14ac:dyDescent="0.3">
      <c r="D3953" s="83"/>
    </row>
    <row r="3954" spans="4:4" x14ac:dyDescent="0.3">
      <c r="D3954" s="83"/>
    </row>
    <row r="3955" spans="4:4" x14ac:dyDescent="0.3">
      <c r="D3955" s="83"/>
    </row>
    <row r="3956" spans="4:4" x14ac:dyDescent="0.3">
      <c r="D3956" s="83"/>
    </row>
    <row r="3957" spans="4:4" x14ac:dyDescent="0.3">
      <c r="D3957" s="83"/>
    </row>
    <row r="3958" spans="4:4" x14ac:dyDescent="0.3">
      <c r="D3958" s="83"/>
    </row>
    <row r="3959" spans="4:4" x14ac:dyDescent="0.3">
      <c r="D3959" s="83"/>
    </row>
    <row r="3960" spans="4:4" x14ac:dyDescent="0.3">
      <c r="D3960" s="83"/>
    </row>
    <row r="3961" spans="4:4" x14ac:dyDescent="0.3">
      <c r="D3961" s="83"/>
    </row>
    <row r="3962" spans="4:4" x14ac:dyDescent="0.3">
      <c r="D3962" s="83"/>
    </row>
    <row r="3963" spans="4:4" x14ac:dyDescent="0.3">
      <c r="D3963" s="83"/>
    </row>
    <row r="3964" spans="4:4" x14ac:dyDescent="0.3">
      <c r="D3964" s="83"/>
    </row>
    <row r="3965" spans="4:4" x14ac:dyDescent="0.3">
      <c r="D3965" s="83"/>
    </row>
    <row r="3966" spans="4:4" x14ac:dyDescent="0.3">
      <c r="D3966" s="83"/>
    </row>
    <row r="3967" spans="4:4" x14ac:dyDescent="0.3">
      <c r="D3967" s="83"/>
    </row>
    <row r="3968" spans="4:4" x14ac:dyDescent="0.3">
      <c r="D3968" s="83"/>
    </row>
    <row r="3969" spans="4:4" x14ac:dyDescent="0.3">
      <c r="D3969" s="83"/>
    </row>
    <row r="3970" spans="4:4" x14ac:dyDescent="0.3">
      <c r="D3970" s="83"/>
    </row>
    <row r="3971" spans="4:4" x14ac:dyDescent="0.3">
      <c r="D3971" s="83"/>
    </row>
    <row r="3972" spans="4:4" x14ac:dyDescent="0.3">
      <c r="D3972" s="83"/>
    </row>
    <row r="3973" spans="4:4" x14ac:dyDescent="0.3">
      <c r="D3973" s="83"/>
    </row>
    <row r="3974" spans="4:4" x14ac:dyDescent="0.3">
      <c r="D3974" s="83"/>
    </row>
    <row r="3975" spans="4:4" x14ac:dyDescent="0.3">
      <c r="D3975" s="83"/>
    </row>
    <row r="3976" spans="4:4" x14ac:dyDescent="0.3">
      <c r="D3976" s="83"/>
    </row>
    <row r="3977" spans="4:4" x14ac:dyDescent="0.3">
      <c r="D3977" s="83"/>
    </row>
    <row r="3978" spans="4:4" x14ac:dyDescent="0.3">
      <c r="D3978" s="83"/>
    </row>
    <row r="3979" spans="4:4" x14ac:dyDescent="0.3">
      <c r="D3979" s="83"/>
    </row>
    <row r="3980" spans="4:4" x14ac:dyDescent="0.3">
      <c r="D3980" s="83"/>
    </row>
    <row r="3981" spans="4:4" x14ac:dyDescent="0.3">
      <c r="D3981" s="83"/>
    </row>
    <row r="3982" spans="4:4" x14ac:dyDescent="0.3">
      <c r="D3982" s="83"/>
    </row>
    <row r="3983" spans="4:4" x14ac:dyDescent="0.3">
      <c r="D3983" s="83"/>
    </row>
    <row r="3984" spans="4:4" x14ac:dyDescent="0.3">
      <c r="D3984" s="83"/>
    </row>
    <row r="3985" spans="4:4" x14ac:dyDescent="0.3">
      <c r="D3985" s="83"/>
    </row>
    <row r="3986" spans="4:4" x14ac:dyDescent="0.3">
      <c r="D3986" s="83"/>
    </row>
    <row r="3987" spans="4:4" x14ac:dyDescent="0.3">
      <c r="D3987" s="83"/>
    </row>
    <row r="3988" spans="4:4" x14ac:dyDescent="0.3">
      <c r="D3988" s="83"/>
    </row>
    <row r="3989" spans="4:4" x14ac:dyDescent="0.3">
      <c r="D3989" s="83"/>
    </row>
    <row r="3990" spans="4:4" x14ac:dyDescent="0.3">
      <c r="D3990" s="83"/>
    </row>
    <row r="3991" spans="4:4" x14ac:dyDescent="0.3">
      <c r="D3991" s="83"/>
    </row>
    <row r="3992" spans="4:4" x14ac:dyDescent="0.3">
      <c r="D3992" s="83"/>
    </row>
    <row r="3993" spans="4:4" x14ac:dyDescent="0.3">
      <c r="D3993" s="83"/>
    </row>
    <row r="3994" spans="4:4" x14ac:dyDescent="0.3">
      <c r="D3994" s="83"/>
    </row>
    <row r="3995" spans="4:4" x14ac:dyDescent="0.3">
      <c r="D3995" s="83"/>
    </row>
    <row r="3996" spans="4:4" x14ac:dyDescent="0.3">
      <c r="D3996" s="83"/>
    </row>
    <row r="3997" spans="4:4" x14ac:dyDescent="0.3">
      <c r="D3997" s="83"/>
    </row>
    <row r="3998" spans="4:4" x14ac:dyDescent="0.3">
      <c r="D3998" s="83"/>
    </row>
    <row r="3999" spans="4:4" x14ac:dyDescent="0.3">
      <c r="D3999" s="83"/>
    </row>
    <row r="4000" spans="4:4" x14ac:dyDescent="0.3">
      <c r="D4000" s="83"/>
    </row>
    <row r="4001" spans="4:4" x14ac:dyDescent="0.3">
      <c r="D4001" s="83"/>
    </row>
    <row r="4002" spans="4:4" x14ac:dyDescent="0.3">
      <c r="D4002" s="83"/>
    </row>
    <row r="4003" spans="4:4" x14ac:dyDescent="0.3">
      <c r="D4003" s="83"/>
    </row>
    <row r="4004" spans="4:4" x14ac:dyDescent="0.3">
      <c r="D4004" s="83"/>
    </row>
    <row r="4005" spans="4:4" x14ac:dyDescent="0.3">
      <c r="D4005" s="83"/>
    </row>
    <row r="4006" spans="4:4" x14ac:dyDescent="0.3">
      <c r="D4006" s="83"/>
    </row>
    <row r="4007" spans="4:4" x14ac:dyDescent="0.3">
      <c r="D4007" s="83"/>
    </row>
    <row r="4008" spans="4:4" x14ac:dyDescent="0.3">
      <c r="D4008" s="83"/>
    </row>
    <row r="4009" spans="4:4" x14ac:dyDescent="0.3">
      <c r="D4009" s="83"/>
    </row>
    <row r="4010" spans="4:4" x14ac:dyDescent="0.3">
      <c r="D4010" s="83"/>
    </row>
    <row r="4011" spans="4:4" x14ac:dyDescent="0.3">
      <c r="D4011" s="83"/>
    </row>
    <row r="4012" spans="4:4" x14ac:dyDescent="0.3">
      <c r="D4012" s="83"/>
    </row>
    <row r="4013" spans="4:4" x14ac:dyDescent="0.3">
      <c r="D4013" s="83"/>
    </row>
    <row r="4014" spans="4:4" x14ac:dyDescent="0.3">
      <c r="D4014" s="83"/>
    </row>
    <row r="4015" spans="4:4" x14ac:dyDescent="0.3">
      <c r="D4015" s="83"/>
    </row>
    <row r="4016" spans="4:4" x14ac:dyDescent="0.3">
      <c r="D4016" s="83"/>
    </row>
    <row r="4017" spans="4:4" x14ac:dyDescent="0.3">
      <c r="D4017" s="83"/>
    </row>
    <row r="4018" spans="4:4" x14ac:dyDescent="0.3">
      <c r="D4018" s="83"/>
    </row>
    <row r="4019" spans="4:4" x14ac:dyDescent="0.3">
      <c r="D4019" s="83"/>
    </row>
    <row r="4020" spans="4:4" x14ac:dyDescent="0.3">
      <c r="D4020" s="83"/>
    </row>
    <row r="4021" spans="4:4" x14ac:dyDescent="0.3">
      <c r="D4021" s="83"/>
    </row>
    <row r="4022" spans="4:4" x14ac:dyDescent="0.3">
      <c r="D4022" s="83"/>
    </row>
    <row r="4023" spans="4:4" x14ac:dyDescent="0.3">
      <c r="D4023" s="83"/>
    </row>
    <row r="4024" spans="4:4" x14ac:dyDescent="0.3">
      <c r="D4024" s="83"/>
    </row>
    <row r="4025" spans="4:4" x14ac:dyDescent="0.3">
      <c r="D4025" s="83"/>
    </row>
    <row r="4026" spans="4:4" x14ac:dyDescent="0.3">
      <c r="D4026" s="83"/>
    </row>
    <row r="4027" spans="4:4" x14ac:dyDescent="0.3">
      <c r="D4027" s="83"/>
    </row>
    <row r="4028" spans="4:4" x14ac:dyDescent="0.3">
      <c r="D4028" s="83"/>
    </row>
    <row r="4029" spans="4:4" x14ac:dyDescent="0.3">
      <c r="D4029" s="83"/>
    </row>
    <row r="4030" spans="4:4" x14ac:dyDescent="0.3">
      <c r="D4030" s="83"/>
    </row>
    <row r="4031" spans="4:4" x14ac:dyDescent="0.3">
      <c r="D4031" s="83"/>
    </row>
    <row r="4032" spans="4:4" x14ac:dyDescent="0.3">
      <c r="D4032" s="83"/>
    </row>
    <row r="4033" spans="4:4" x14ac:dyDescent="0.3">
      <c r="D4033" s="83"/>
    </row>
    <row r="4034" spans="4:4" x14ac:dyDescent="0.3">
      <c r="D4034" s="83"/>
    </row>
    <row r="4035" spans="4:4" x14ac:dyDescent="0.3">
      <c r="D4035" s="83"/>
    </row>
    <row r="4036" spans="4:4" x14ac:dyDescent="0.3">
      <c r="D4036" s="83"/>
    </row>
    <row r="4037" spans="4:4" x14ac:dyDescent="0.3">
      <c r="D4037" s="83"/>
    </row>
    <row r="4038" spans="4:4" x14ac:dyDescent="0.3">
      <c r="D4038" s="83"/>
    </row>
    <row r="4039" spans="4:4" x14ac:dyDescent="0.3">
      <c r="D4039" s="83"/>
    </row>
    <row r="4040" spans="4:4" x14ac:dyDescent="0.3">
      <c r="D4040" s="83"/>
    </row>
    <row r="4041" spans="4:4" x14ac:dyDescent="0.3">
      <c r="D4041" s="83"/>
    </row>
    <row r="4042" spans="4:4" x14ac:dyDescent="0.3">
      <c r="D4042" s="83"/>
    </row>
    <row r="4043" spans="4:4" x14ac:dyDescent="0.3">
      <c r="D4043" s="83"/>
    </row>
    <row r="4044" spans="4:4" x14ac:dyDescent="0.3">
      <c r="D4044" s="83"/>
    </row>
    <row r="4045" spans="4:4" x14ac:dyDescent="0.3">
      <c r="D4045" s="83"/>
    </row>
    <row r="4046" spans="4:4" x14ac:dyDescent="0.3">
      <c r="D4046" s="83"/>
    </row>
    <row r="4047" spans="4:4" x14ac:dyDescent="0.3">
      <c r="D4047" s="83"/>
    </row>
    <row r="4048" spans="4:4" x14ac:dyDescent="0.3">
      <c r="D4048" s="83"/>
    </row>
    <row r="4049" spans="4:4" x14ac:dyDescent="0.3">
      <c r="D4049" s="83"/>
    </row>
    <row r="4050" spans="4:4" x14ac:dyDescent="0.3">
      <c r="D4050" s="83"/>
    </row>
    <row r="4051" spans="4:4" x14ac:dyDescent="0.3">
      <c r="D4051" s="83"/>
    </row>
    <row r="4052" spans="4:4" x14ac:dyDescent="0.3">
      <c r="D4052" s="83"/>
    </row>
    <row r="4053" spans="4:4" x14ac:dyDescent="0.3">
      <c r="D4053" s="83"/>
    </row>
    <row r="4054" spans="4:4" x14ac:dyDescent="0.3">
      <c r="D4054" s="83"/>
    </row>
    <row r="4055" spans="4:4" x14ac:dyDescent="0.3">
      <c r="D4055" s="83"/>
    </row>
    <row r="4056" spans="4:4" x14ac:dyDescent="0.3">
      <c r="D4056" s="83"/>
    </row>
    <row r="4057" spans="4:4" x14ac:dyDescent="0.3">
      <c r="D4057" s="83"/>
    </row>
    <row r="4058" spans="4:4" x14ac:dyDescent="0.3">
      <c r="D4058" s="83"/>
    </row>
    <row r="4059" spans="4:4" x14ac:dyDescent="0.3">
      <c r="D4059" s="83"/>
    </row>
    <row r="4060" spans="4:4" x14ac:dyDescent="0.3">
      <c r="D4060" s="83"/>
    </row>
    <row r="4061" spans="4:4" x14ac:dyDescent="0.3">
      <c r="D4061" s="83"/>
    </row>
    <row r="4062" spans="4:4" x14ac:dyDescent="0.3">
      <c r="D4062" s="83"/>
    </row>
    <row r="4063" spans="4:4" x14ac:dyDescent="0.3">
      <c r="D4063" s="83"/>
    </row>
    <row r="4064" spans="4:4" x14ac:dyDescent="0.3">
      <c r="D4064" s="83"/>
    </row>
    <row r="4065" spans="4:4" x14ac:dyDescent="0.3">
      <c r="D4065" s="83"/>
    </row>
    <row r="4066" spans="4:4" x14ac:dyDescent="0.3">
      <c r="D4066" s="83"/>
    </row>
    <row r="4067" spans="4:4" x14ac:dyDescent="0.3">
      <c r="D4067" s="83"/>
    </row>
    <row r="4068" spans="4:4" x14ac:dyDescent="0.3">
      <c r="D4068" s="83"/>
    </row>
    <row r="4069" spans="4:4" x14ac:dyDescent="0.3">
      <c r="D4069" s="83"/>
    </row>
    <row r="4070" spans="4:4" x14ac:dyDescent="0.3">
      <c r="D4070" s="83"/>
    </row>
    <row r="4071" spans="4:4" x14ac:dyDescent="0.3">
      <c r="D4071" s="83"/>
    </row>
    <row r="4072" spans="4:4" x14ac:dyDescent="0.3">
      <c r="D4072" s="83"/>
    </row>
    <row r="4073" spans="4:4" x14ac:dyDescent="0.3">
      <c r="D4073" s="83"/>
    </row>
    <row r="4074" spans="4:4" x14ac:dyDescent="0.3">
      <c r="D4074" s="83"/>
    </row>
    <row r="4075" spans="4:4" x14ac:dyDescent="0.3">
      <c r="D4075" s="83"/>
    </row>
    <row r="4076" spans="4:4" x14ac:dyDescent="0.3">
      <c r="D4076" s="83"/>
    </row>
    <row r="4077" spans="4:4" x14ac:dyDescent="0.3">
      <c r="D4077" s="83"/>
    </row>
    <row r="4078" spans="4:4" x14ac:dyDescent="0.3">
      <c r="D4078" s="83"/>
    </row>
    <row r="4079" spans="4:4" x14ac:dyDescent="0.3">
      <c r="D4079" s="83"/>
    </row>
    <row r="4080" spans="4:4" x14ac:dyDescent="0.3">
      <c r="D4080" s="83"/>
    </row>
    <row r="4081" spans="4:4" x14ac:dyDescent="0.3">
      <c r="D4081" s="83"/>
    </row>
    <row r="4082" spans="4:4" x14ac:dyDescent="0.3">
      <c r="D4082" s="83"/>
    </row>
    <row r="4083" spans="4:4" x14ac:dyDescent="0.3">
      <c r="D4083" s="83"/>
    </row>
    <row r="4084" spans="4:4" x14ac:dyDescent="0.3">
      <c r="D4084" s="83"/>
    </row>
    <row r="4085" spans="4:4" x14ac:dyDescent="0.3">
      <c r="D4085" s="83"/>
    </row>
    <row r="4086" spans="4:4" x14ac:dyDescent="0.3">
      <c r="D4086" s="83"/>
    </row>
    <row r="4087" spans="4:4" x14ac:dyDescent="0.3">
      <c r="D4087" s="83"/>
    </row>
    <row r="4088" spans="4:4" x14ac:dyDescent="0.3">
      <c r="D4088" s="83"/>
    </row>
    <row r="4089" spans="4:4" x14ac:dyDescent="0.3">
      <c r="D4089" s="83"/>
    </row>
    <row r="4090" spans="4:4" x14ac:dyDescent="0.3">
      <c r="D4090" s="83"/>
    </row>
    <row r="4091" spans="4:4" x14ac:dyDescent="0.3">
      <c r="D4091" s="83"/>
    </row>
    <row r="4092" spans="4:4" x14ac:dyDescent="0.3">
      <c r="D4092" s="83"/>
    </row>
    <row r="4093" spans="4:4" x14ac:dyDescent="0.3">
      <c r="D4093" s="83"/>
    </row>
    <row r="4094" spans="4:4" x14ac:dyDescent="0.3">
      <c r="D4094" s="83"/>
    </row>
    <row r="4095" spans="4:4" x14ac:dyDescent="0.3">
      <c r="D4095" s="83"/>
    </row>
    <row r="4096" spans="4:4" x14ac:dyDescent="0.3">
      <c r="D4096" s="83"/>
    </row>
    <row r="4097" spans="4:4" x14ac:dyDescent="0.3">
      <c r="D4097" s="83"/>
    </row>
    <row r="4098" spans="4:4" x14ac:dyDescent="0.3">
      <c r="D4098" s="83"/>
    </row>
    <row r="4099" spans="4:4" x14ac:dyDescent="0.3">
      <c r="D4099" s="83"/>
    </row>
    <row r="4100" spans="4:4" x14ac:dyDescent="0.3">
      <c r="D4100" s="83"/>
    </row>
    <row r="4101" spans="4:4" x14ac:dyDescent="0.3">
      <c r="D4101" s="83"/>
    </row>
    <row r="4102" spans="4:4" x14ac:dyDescent="0.3">
      <c r="D4102" s="83"/>
    </row>
    <row r="4103" spans="4:4" x14ac:dyDescent="0.3">
      <c r="D4103" s="83"/>
    </row>
    <row r="4104" spans="4:4" x14ac:dyDescent="0.3">
      <c r="D4104" s="83"/>
    </row>
    <row r="4105" spans="4:4" x14ac:dyDescent="0.3">
      <c r="D4105" s="83"/>
    </row>
    <row r="4106" spans="4:4" x14ac:dyDescent="0.3">
      <c r="D4106" s="83"/>
    </row>
    <row r="4107" spans="4:4" x14ac:dyDescent="0.3">
      <c r="D4107" s="83"/>
    </row>
    <row r="4108" spans="4:4" x14ac:dyDescent="0.3">
      <c r="D4108" s="83"/>
    </row>
    <row r="4109" spans="4:4" x14ac:dyDescent="0.3">
      <c r="D4109" s="83"/>
    </row>
    <row r="4110" spans="4:4" x14ac:dyDescent="0.3">
      <c r="D4110" s="83"/>
    </row>
    <row r="4111" spans="4:4" x14ac:dyDescent="0.3">
      <c r="D4111" s="83"/>
    </row>
    <row r="4112" spans="4:4" x14ac:dyDescent="0.3">
      <c r="D4112" s="83"/>
    </row>
    <row r="4113" spans="4:4" x14ac:dyDescent="0.3">
      <c r="D4113" s="83"/>
    </row>
    <row r="4114" spans="4:4" x14ac:dyDescent="0.3">
      <c r="D4114" s="83"/>
    </row>
    <row r="4115" spans="4:4" x14ac:dyDescent="0.3">
      <c r="D4115" s="83"/>
    </row>
    <row r="4116" spans="4:4" x14ac:dyDescent="0.3">
      <c r="D4116" s="83"/>
    </row>
    <row r="4117" spans="4:4" x14ac:dyDescent="0.3">
      <c r="D4117" s="83"/>
    </row>
    <row r="4118" spans="4:4" x14ac:dyDescent="0.3">
      <c r="D4118" s="83"/>
    </row>
    <row r="4119" spans="4:4" x14ac:dyDescent="0.3">
      <c r="D4119" s="83"/>
    </row>
    <row r="4120" spans="4:4" x14ac:dyDescent="0.3">
      <c r="D4120" s="83"/>
    </row>
    <row r="4121" spans="4:4" x14ac:dyDescent="0.3">
      <c r="D4121" s="83"/>
    </row>
    <row r="4122" spans="4:4" x14ac:dyDescent="0.3">
      <c r="D4122" s="83"/>
    </row>
    <row r="4123" spans="4:4" x14ac:dyDescent="0.3">
      <c r="D4123" s="83"/>
    </row>
    <row r="4124" spans="4:4" x14ac:dyDescent="0.3">
      <c r="D4124" s="83"/>
    </row>
    <row r="4125" spans="4:4" x14ac:dyDescent="0.3">
      <c r="D4125" s="83"/>
    </row>
    <row r="4126" spans="4:4" x14ac:dyDescent="0.3">
      <c r="D4126" s="83"/>
    </row>
    <row r="4127" spans="4:4" x14ac:dyDescent="0.3">
      <c r="D4127" s="83"/>
    </row>
    <row r="4128" spans="4:4" x14ac:dyDescent="0.3">
      <c r="D4128" s="83"/>
    </row>
    <row r="4129" spans="4:4" x14ac:dyDescent="0.3">
      <c r="D4129" s="83"/>
    </row>
    <row r="4130" spans="4:4" x14ac:dyDescent="0.3">
      <c r="D4130" s="83"/>
    </row>
    <row r="4131" spans="4:4" x14ac:dyDescent="0.3">
      <c r="D4131" s="83"/>
    </row>
    <row r="4132" spans="4:4" x14ac:dyDescent="0.3">
      <c r="D4132" s="83"/>
    </row>
    <row r="4133" spans="4:4" x14ac:dyDescent="0.3">
      <c r="D4133" s="83"/>
    </row>
    <row r="4134" spans="4:4" x14ac:dyDescent="0.3">
      <c r="D4134" s="83"/>
    </row>
    <row r="4135" spans="4:4" x14ac:dyDescent="0.3">
      <c r="D4135" s="83"/>
    </row>
    <row r="4136" spans="4:4" x14ac:dyDescent="0.3">
      <c r="D4136" s="83"/>
    </row>
    <row r="4137" spans="4:4" x14ac:dyDescent="0.3">
      <c r="D4137" s="83"/>
    </row>
    <row r="4138" spans="4:4" x14ac:dyDescent="0.3">
      <c r="D4138" s="83"/>
    </row>
    <row r="4139" spans="4:4" x14ac:dyDescent="0.3">
      <c r="D4139" s="83"/>
    </row>
    <row r="4140" spans="4:4" x14ac:dyDescent="0.3">
      <c r="D4140" s="83"/>
    </row>
    <row r="4141" spans="4:4" x14ac:dyDescent="0.3">
      <c r="D4141" s="83"/>
    </row>
    <row r="4142" spans="4:4" x14ac:dyDescent="0.3">
      <c r="D4142" s="83"/>
    </row>
    <row r="4143" spans="4:4" x14ac:dyDescent="0.3">
      <c r="D4143" s="83"/>
    </row>
    <row r="4144" spans="4:4" x14ac:dyDescent="0.3">
      <c r="D4144" s="83"/>
    </row>
    <row r="4145" spans="4:4" x14ac:dyDescent="0.3">
      <c r="D4145" s="83"/>
    </row>
    <row r="4146" spans="4:4" x14ac:dyDescent="0.3">
      <c r="D4146" s="83"/>
    </row>
    <row r="4147" spans="4:4" x14ac:dyDescent="0.3">
      <c r="D4147" s="83"/>
    </row>
    <row r="4148" spans="4:4" x14ac:dyDescent="0.3">
      <c r="D4148" s="83"/>
    </row>
    <row r="4149" spans="4:4" x14ac:dyDescent="0.3">
      <c r="D4149" s="83"/>
    </row>
    <row r="4150" spans="4:4" x14ac:dyDescent="0.3">
      <c r="D4150" s="83"/>
    </row>
    <row r="4151" spans="4:4" x14ac:dyDescent="0.3">
      <c r="D4151" s="83"/>
    </row>
    <row r="4152" spans="4:4" x14ac:dyDescent="0.3">
      <c r="D4152" s="83"/>
    </row>
    <row r="4153" spans="4:4" x14ac:dyDescent="0.3">
      <c r="D4153" s="83"/>
    </row>
    <row r="4154" spans="4:4" x14ac:dyDescent="0.3">
      <c r="D4154" s="83"/>
    </row>
    <row r="4155" spans="4:4" x14ac:dyDescent="0.3">
      <c r="D4155" s="83"/>
    </row>
    <row r="4156" spans="4:4" x14ac:dyDescent="0.3">
      <c r="D4156" s="83"/>
    </row>
    <row r="4157" spans="4:4" x14ac:dyDescent="0.3">
      <c r="D4157" s="83"/>
    </row>
    <row r="4158" spans="4:4" x14ac:dyDescent="0.3">
      <c r="D4158" s="83"/>
    </row>
    <row r="4159" spans="4:4" x14ac:dyDescent="0.3">
      <c r="D4159" s="83"/>
    </row>
    <row r="4160" spans="4:4" x14ac:dyDescent="0.3">
      <c r="D4160" s="83"/>
    </row>
    <row r="4161" spans="4:4" x14ac:dyDescent="0.3">
      <c r="D4161" s="83"/>
    </row>
    <row r="4162" spans="4:4" x14ac:dyDescent="0.3">
      <c r="D4162" s="83"/>
    </row>
    <row r="4163" spans="4:4" x14ac:dyDescent="0.3">
      <c r="D4163" s="83"/>
    </row>
    <row r="4164" spans="4:4" x14ac:dyDescent="0.3">
      <c r="D4164" s="83"/>
    </row>
    <row r="4165" spans="4:4" x14ac:dyDescent="0.3">
      <c r="D4165" s="83"/>
    </row>
    <row r="4166" spans="4:4" x14ac:dyDescent="0.3">
      <c r="D4166" s="83"/>
    </row>
    <row r="4167" spans="4:4" x14ac:dyDescent="0.3">
      <c r="D4167" s="83"/>
    </row>
    <row r="4168" spans="4:4" x14ac:dyDescent="0.3">
      <c r="D4168" s="83"/>
    </row>
    <row r="4169" spans="4:4" x14ac:dyDescent="0.3">
      <c r="D4169" s="83"/>
    </row>
    <row r="4170" spans="4:4" x14ac:dyDescent="0.3">
      <c r="D4170" s="83"/>
    </row>
    <row r="4171" spans="4:4" x14ac:dyDescent="0.3">
      <c r="D4171" s="83"/>
    </row>
    <row r="4172" spans="4:4" x14ac:dyDescent="0.3">
      <c r="D4172" s="83"/>
    </row>
    <row r="4173" spans="4:4" x14ac:dyDescent="0.3">
      <c r="D4173" s="83"/>
    </row>
    <row r="4174" spans="4:4" x14ac:dyDescent="0.3">
      <c r="D4174" s="83"/>
    </row>
    <row r="4175" spans="4:4" x14ac:dyDescent="0.3">
      <c r="D4175" s="83"/>
    </row>
    <row r="4176" spans="4:4" x14ac:dyDescent="0.3">
      <c r="D4176" s="83"/>
    </row>
    <row r="4177" spans="4:4" x14ac:dyDescent="0.3">
      <c r="D4177" s="83"/>
    </row>
    <row r="4178" spans="4:4" x14ac:dyDescent="0.3">
      <c r="D4178" s="83"/>
    </row>
    <row r="4179" spans="4:4" x14ac:dyDescent="0.3">
      <c r="D4179" s="83"/>
    </row>
    <row r="4180" spans="4:4" x14ac:dyDescent="0.3">
      <c r="D4180" s="83"/>
    </row>
    <row r="4181" spans="4:4" x14ac:dyDescent="0.3">
      <c r="D4181" s="83"/>
    </row>
    <row r="4182" spans="4:4" x14ac:dyDescent="0.3">
      <c r="D4182" s="83"/>
    </row>
    <row r="4183" spans="4:4" x14ac:dyDescent="0.3">
      <c r="D4183" s="83"/>
    </row>
    <row r="4184" spans="4:4" x14ac:dyDescent="0.3">
      <c r="D4184" s="83"/>
    </row>
    <row r="4185" spans="4:4" x14ac:dyDescent="0.3">
      <c r="D4185" s="83"/>
    </row>
    <row r="4186" spans="4:4" x14ac:dyDescent="0.3">
      <c r="D4186" s="83"/>
    </row>
    <row r="4187" spans="4:4" x14ac:dyDescent="0.3">
      <c r="D4187" s="83"/>
    </row>
    <row r="4188" spans="4:4" x14ac:dyDescent="0.3">
      <c r="D4188" s="83"/>
    </row>
    <row r="4189" spans="4:4" x14ac:dyDescent="0.3">
      <c r="D4189" s="83"/>
    </row>
    <row r="4190" spans="4:4" x14ac:dyDescent="0.3">
      <c r="D4190" s="83"/>
    </row>
    <row r="4191" spans="4:4" x14ac:dyDescent="0.3">
      <c r="D4191" s="83"/>
    </row>
    <row r="4192" spans="4:4" x14ac:dyDescent="0.3">
      <c r="D4192" s="83"/>
    </row>
    <row r="4193" spans="4:4" x14ac:dyDescent="0.3">
      <c r="D4193" s="83"/>
    </row>
    <row r="4194" spans="4:4" x14ac:dyDescent="0.3">
      <c r="D4194" s="83"/>
    </row>
    <row r="4195" spans="4:4" x14ac:dyDescent="0.3">
      <c r="D4195" s="83"/>
    </row>
    <row r="4196" spans="4:4" x14ac:dyDescent="0.3">
      <c r="D4196" s="83"/>
    </row>
    <row r="4197" spans="4:4" x14ac:dyDescent="0.3">
      <c r="D4197" s="83"/>
    </row>
    <row r="4198" spans="4:4" x14ac:dyDescent="0.3">
      <c r="D4198" s="83"/>
    </row>
    <row r="4199" spans="4:4" x14ac:dyDescent="0.3">
      <c r="D4199" s="83"/>
    </row>
    <row r="4200" spans="4:4" x14ac:dyDescent="0.3">
      <c r="D4200" s="83"/>
    </row>
    <row r="4201" spans="4:4" x14ac:dyDescent="0.3">
      <c r="D4201" s="83"/>
    </row>
    <row r="4202" spans="4:4" x14ac:dyDescent="0.3">
      <c r="D4202" s="83"/>
    </row>
    <row r="4203" spans="4:4" x14ac:dyDescent="0.3">
      <c r="D4203" s="83"/>
    </row>
    <row r="4204" spans="4:4" x14ac:dyDescent="0.3">
      <c r="D4204" s="83"/>
    </row>
    <row r="4205" spans="4:4" x14ac:dyDescent="0.3">
      <c r="D4205" s="83"/>
    </row>
    <row r="4206" spans="4:4" x14ac:dyDescent="0.3">
      <c r="D4206" s="83"/>
    </row>
    <row r="4207" spans="4:4" x14ac:dyDescent="0.3">
      <c r="D4207" s="83"/>
    </row>
    <row r="4208" spans="4:4" x14ac:dyDescent="0.3">
      <c r="D4208" s="83"/>
    </row>
    <row r="4209" spans="4:4" x14ac:dyDescent="0.3">
      <c r="D4209" s="83"/>
    </row>
    <row r="4210" spans="4:4" x14ac:dyDescent="0.3">
      <c r="D4210" s="83"/>
    </row>
    <row r="4211" spans="4:4" x14ac:dyDescent="0.3">
      <c r="D4211" s="83"/>
    </row>
    <row r="4212" spans="4:4" x14ac:dyDescent="0.3">
      <c r="D4212" s="83"/>
    </row>
    <row r="4213" spans="4:4" x14ac:dyDescent="0.3">
      <c r="D4213" s="83"/>
    </row>
    <row r="4214" spans="4:4" x14ac:dyDescent="0.3">
      <c r="D4214" s="83"/>
    </row>
    <row r="4215" spans="4:4" x14ac:dyDescent="0.3">
      <c r="D4215" s="83"/>
    </row>
    <row r="4216" spans="4:4" x14ac:dyDescent="0.3">
      <c r="D4216" s="83"/>
    </row>
    <row r="4217" spans="4:4" x14ac:dyDescent="0.3">
      <c r="D4217" s="83"/>
    </row>
    <row r="4218" spans="4:4" x14ac:dyDescent="0.3">
      <c r="D4218" s="83"/>
    </row>
    <row r="4219" spans="4:4" x14ac:dyDescent="0.3">
      <c r="D4219" s="83"/>
    </row>
    <row r="4220" spans="4:4" x14ac:dyDescent="0.3">
      <c r="D4220" s="83"/>
    </row>
    <row r="4221" spans="4:4" x14ac:dyDescent="0.3">
      <c r="D4221" s="83"/>
    </row>
    <row r="4222" spans="4:4" x14ac:dyDescent="0.3">
      <c r="D4222" s="83"/>
    </row>
    <row r="4223" spans="4:4" x14ac:dyDescent="0.3">
      <c r="D4223" s="83"/>
    </row>
    <row r="4224" spans="4:4" x14ac:dyDescent="0.3">
      <c r="D4224" s="83"/>
    </row>
    <row r="4225" spans="4:4" x14ac:dyDescent="0.3">
      <c r="D4225" s="83"/>
    </row>
    <row r="4226" spans="4:4" x14ac:dyDescent="0.3">
      <c r="D4226" s="83"/>
    </row>
    <row r="4227" spans="4:4" x14ac:dyDescent="0.3">
      <c r="D4227" s="83"/>
    </row>
    <row r="4228" spans="4:4" x14ac:dyDescent="0.3">
      <c r="D4228" s="83"/>
    </row>
    <row r="4229" spans="4:4" x14ac:dyDescent="0.3">
      <c r="D4229" s="83"/>
    </row>
    <row r="4230" spans="4:4" x14ac:dyDescent="0.3">
      <c r="D4230" s="83"/>
    </row>
    <row r="4231" spans="4:4" x14ac:dyDescent="0.3">
      <c r="D4231" s="83"/>
    </row>
    <row r="4232" spans="4:4" x14ac:dyDescent="0.3">
      <c r="D4232" s="83"/>
    </row>
    <row r="4233" spans="4:4" x14ac:dyDescent="0.3">
      <c r="D4233" s="83"/>
    </row>
    <row r="4234" spans="4:4" x14ac:dyDescent="0.3">
      <c r="D4234" s="83"/>
    </row>
    <row r="4235" spans="4:4" x14ac:dyDescent="0.3">
      <c r="D4235" s="83"/>
    </row>
    <row r="4236" spans="4:4" x14ac:dyDescent="0.3">
      <c r="D4236" s="83"/>
    </row>
    <row r="4237" spans="4:4" x14ac:dyDescent="0.3">
      <c r="D4237" s="83"/>
    </row>
    <row r="4238" spans="4:4" x14ac:dyDescent="0.3">
      <c r="D4238" s="83"/>
    </row>
    <row r="4239" spans="4:4" x14ac:dyDescent="0.3">
      <c r="D4239" s="83"/>
    </row>
    <row r="4240" spans="4:4" x14ac:dyDescent="0.3">
      <c r="D4240" s="83"/>
    </row>
    <row r="4241" spans="4:4" x14ac:dyDescent="0.3">
      <c r="D4241" s="83"/>
    </row>
    <row r="4242" spans="4:4" x14ac:dyDescent="0.3">
      <c r="D4242" s="83"/>
    </row>
    <row r="4243" spans="4:4" x14ac:dyDescent="0.3">
      <c r="D4243" s="83"/>
    </row>
    <row r="4244" spans="4:4" x14ac:dyDescent="0.3">
      <c r="D4244" s="83"/>
    </row>
    <row r="4245" spans="4:4" x14ac:dyDescent="0.3">
      <c r="D4245" s="83"/>
    </row>
    <row r="4246" spans="4:4" x14ac:dyDescent="0.3">
      <c r="D4246" s="83"/>
    </row>
    <row r="4247" spans="4:4" x14ac:dyDescent="0.3">
      <c r="D4247" s="83"/>
    </row>
    <row r="4248" spans="4:4" x14ac:dyDescent="0.3">
      <c r="D4248" s="83"/>
    </row>
    <row r="4249" spans="4:4" x14ac:dyDescent="0.3">
      <c r="D4249" s="83"/>
    </row>
    <row r="4250" spans="4:4" x14ac:dyDescent="0.3">
      <c r="D4250" s="83"/>
    </row>
    <row r="4251" spans="4:4" x14ac:dyDescent="0.3">
      <c r="D4251" s="83"/>
    </row>
    <row r="4252" spans="4:4" x14ac:dyDescent="0.3">
      <c r="D4252" s="83"/>
    </row>
    <row r="4253" spans="4:4" x14ac:dyDescent="0.3">
      <c r="D4253" s="83"/>
    </row>
    <row r="4254" spans="4:4" x14ac:dyDescent="0.3">
      <c r="D4254" s="83"/>
    </row>
    <row r="4255" spans="4:4" x14ac:dyDescent="0.3">
      <c r="D4255" s="83"/>
    </row>
    <row r="4256" spans="4:4" x14ac:dyDescent="0.3">
      <c r="D4256" s="83"/>
    </row>
    <row r="4257" spans="4:4" x14ac:dyDescent="0.3">
      <c r="D4257" s="83"/>
    </row>
    <row r="4258" spans="4:4" x14ac:dyDescent="0.3">
      <c r="D4258" s="83"/>
    </row>
    <row r="4259" spans="4:4" x14ac:dyDescent="0.3">
      <c r="D4259" s="83"/>
    </row>
    <row r="4260" spans="4:4" x14ac:dyDescent="0.3">
      <c r="D4260" s="83"/>
    </row>
    <row r="4261" spans="4:4" x14ac:dyDescent="0.3">
      <c r="D4261" s="83"/>
    </row>
    <row r="4262" spans="4:4" x14ac:dyDescent="0.3">
      <c r="D4262" s="83"/>
    </row>
    <row r="4263" spans="4:4" x14ac:dyDescent="0.3">
      <c r="D4263" s="83"/>
    </row>
    <row r="4264" spans="4:4" x14ac:dyDescent="0.3">
      <c r="D4264" s="83"/>
    </row>
    <row r="4265" spans="4:4" x14ac:dyDescent="0.3">
      <c r="D4265" s="83"/>
    </row>
    <row r="4266" spans="4:4" x14ac:dyDescent="0.3">
      <c r="D4266" s="83"/>
    </row>
    <row r="4267" spans="4:4" x14ac:dyDescent="0.3">
      <c r="D4267" s="83"/>
    </row>
    <row r="4268" spans="4:4" x14ac:dyDescent="0.3">
      <c r="D4268" s="83"/>
    </row>
    <row r="4269" spans="4:4" x14ac:dyDescent="0.3">
      <c r="D4269" s="83"/>
    </row>
    <row r="4270" spans="4:4" x14ac:dyDescent="0.3">
      <c r="D4270" s="83"/>
    </row>
    <row r="4271" spans="4:4" x14ac:dyDescent="0.3">
      <c r="D4271" s="83"/>
    </row>
    <row r="4272" spans="4:4" x14ac:dyDescent="0.3">
      <c r="D4272" s="83"/>
    </row>
    <row r="4273" spans="4:4" x14ac:dyDescent="0.3">
      <c r="D4273" s="83"/>
    </row>
    <row r="4274" spans="4:4" x14ac:dyDescent="0.3">
      <c r="D4274" s="83"/>
    </row>
    <row r="4275" spans="4:4" x14ac:dyDescent="0.3">
      <c r="D4275" s="83"/>
    </row>
    <row r="4276" spans="4:4" x14ac:dyDescent="0.3">
      <c r="D4276" s="83"/>
    </row>
    <row r="4277" spans="4:4" x14ac:dyDescent="0.3">
      <c r="D4277" s="83"/>
    </row>
    <row r="4278" spans="4:4" x14ac:dyDescent="0.3">
      <c r="D4278" s="83"/>
    </row>
    <row r="4279" spans="4:4" x14ac:dyDescent="0.3">
      <c r="D4279" s="83"/>
    </row>
    <row r="4280" spans="4:4" x14ac:dyDescent="0.3">
      <c r="D4280" s="83"/>
    </row>
    <row r="4281" spans="4:4" x14ac:dyDescent="0.3">
      <c r="D4281" s="83"/>
    </row>
    <row r="4282" spans="4:4" x14ac:dyDescent="0.3">
      <c r="D4282" s="83"/>
    </row>
    <row r="4283" spans="4:4" x14ac:dyDescent="0.3">
      <c r="D4283" s="83"/>
    </row>
    <row r="4284" spans="4:4" x14ac:dyDescent="0.3">
      <c r="D4284" s="83"/>
    </row>
    <row r="4285" spans="4:4" x14ac:dyDescent="0.3">
      <c r="D4285" s="83"/>
    </row>
    <row r="4286" spans="4:4" x14ac:dyDescent="0.3">
      <c r="D4286" s="83"/>
    </row>
    <row r="4287" spans="4:4" x14ac:dyDescent="0.3">
      <c r="D4287" s="83"/>
    </row>
    <row r="4288" spans="4:4" x14ac:dyDescent="0.3">
      <c r="D4288" s="83"/>
    </row>
    <row r="4289" spans="4:4" x14ac:dyDescent="0.3">
      <c r="D4289" s="83"/>
    </row>
    <row r="4290" spans="4:4" x14ac:dyDescent="0.3">
      <c r="D4290" s="83"/>
    </row>
    <row r="4291" spans="4:4" x14ac:dyDescent="0.3">
      <c r="D4291" s="83"/>
    </row>
    <row r="4292" spans="4:4" x14ac:dyDescent="0.3">
      <c r="D4292" s="83"/>
    </row>
    <row r="4293" spans="4:4" x14ac:dyDescent="0.3">
      <c r="D4293" s="83"/>
    </row>
    <row r="4294" spans="4:4" x14ac:dyDescent="0.3">
      <c r="D4294" s="83"/>
    </row>
    <row r="4295" spans="4:4" x14ac:dyDescent="0.3">
      <c r="D4295" s="83"/>
    </row>
    <row r="4296" spans="4:4" x14ac:dyDescent="0.3">
      <c r="D4296" s="83"/>
    </row>
    <row r="4297" spans="4:4" x14ac:dyDescent="0.3">
      <c r="D4297" s="83"/>
    </row>
    <row r="4298" spans="4:4" x14ac:dyDescent="0.3">
      <c r="D4298" s="83"/>
    </row>
    <row r="4299" spans="4:4" x14ac:dyDescent="0.3">
      <c r="D4299" s="83"/>
    </row>
    <row r="4300" spans="4:4" x14ac:dyDescent="0.3">
      <c r="D4300" s="83"/>
    </row>
    <row r="4301" spans="4:4" x14ac:dyDescent="0.3">
      <c r="D4301" s="83"/>
    </row>
    <row r="4302" spans="4:4" x14ac:dyDescent="0.3">
      <c r="D4302" s="83"/>
    </row>
    <row r="4303" spans="4:4" x14ac:dyDescent="0.3">
      <c r="D4303" s="83"/>
    </row>
    <row r="4304" spans="4:4" x14ac:dyDescent="0.3">
      <c r="D4304" s="83"/>
    </row>
    <row r="4305" spans="4:4" x14ac:dyDescent="0.3">
      <c r="D4305" s="83"/>
    </row>
    <row r="4306" spans="4:4" x14ac:dyDescent="0.3">
      <c r="D4306" s="83"/>
    </row>
    <row r="4307" spans="4:4" x14ac:dyDescent="0.3">
      <c r="D4307" s="83"/>
    </row>
    <row r="4308" spans="4:4" x14ac:dyDescent="0.3">
      <c r="D4308" s="83"/>
    </row>
    <row r="4309" spans="4:4" x14ac:dyDescent="0.3">
      <c r="D4309" s="83"/>
    </row>
    <row r="4310" spans="4:4" x14ac:dyDescent="0.3">
      <c r="D4310" s="83"/>
    </row>
    <row r="4311" spans="4:4" x14ac:dyDescent="0.3">
      <c r="D4311" s="83"/>
    </row>
    <row r="4312" spans="4:4" x14ac:dyDescent="0.3">
      <c r="D4312" s="83"/>
    </row>
    <row r="4313" spans="4:4" x14ac:dyDescent="0.3">
      <c r="D4313" s="83"/>
    </row>
    <row r="4314" spans="4:4" x14ac:dyDescent="0.3">
      <c r="D4314" s="83"/>
    </row>
    <row r="4315" spans="4:4" x14ac:dyDescent="0.3">
      <c r="D4315" s="83"/>
    </row>
    <row r="4316" spans="4:4" x14ac:dyDescent="0.3">
      <c r="D4316" s="83"/>
    </row>
    <row r="4317" spans="4:4" x14ac:dyDescent="0.3">
      <c r="D4317" s="83"/>
    </row>
    <row r="4318" spans="4:4" x14ac:dyDescent="0.3">
      <c r="D4318" s="83"/>
    </row>
    <row r="4319" spans="4:4" x14ac:dyDescent="0.3">
      <c r="D4319" s="83"/>
    </row>
    <row r="4320" spans="4:4" x14ac:dyDescent="0.3">
      <c r="D4320" s="83"/>
    </row>
    <row r="4321" spans="4:4" x14ac:dyDescent="0.3">
      <c r="D4321" s="83"/>
    </row>
    <row r="4322" spans="4:4" x14ac:dyDescent="0.3">
      <c r="D4322" s="83"/>
    </row>
    <row r="4323" spans="4:4" x14ac:dyDescent="0.3">
      <c r="D4323" s="83"/>
    </row>
    <row r="4324" spans="4:4" x14ac:dyDescent="0.3">
      <c r="D4324" s="83"/>
    </row>
    <row r="4325" spans="4:4" x14ac:dyDescent="0.3">
      <c r="D4325" s="83"/>
    </row>
    <row r="4326" spans="4:4" x14ac:dyDescent="0.3">
      <c r="D4326" s="83"/>
    </row>
    <row r="4327" spans="4:4" x14ac:dyDescent="0.3">
      <c r="D4327" s="83"/>
    </row>
    <row r="4328" spans="4:4" x14ac:dyDescent="0.3">
      <c r="D4328" s="83"/>
    </row>
    <row r="4329" spans="4:4" x14ac:dyDescent="0.3">
      <c r="D4329" s="83"/>
    </row>
    <row r="4330" spans="4:4" x14ac:dyDescent="0.3">
      <c r="D4330" s="83"/>
    </row>
    <row r="4331" spans="4:4" x14ac:dyDescent="0.3">
      <c r="D4331" s="83"/>
    </row>
    <row r="4332" spans="4:4" x14ac:dyDescent="0.3">
      <c r="D4332" s="83"/>
    </row>
    <row r="4333" spans="4:4" x14ac:dyDescent="0.3">
      <c r="D4333" s="83"/>
    </row>
    <row r="4334" spans="4:4" x14ac:dyDescent="0.3">
      <c r="D4334" s="83"/>
    </row>
    <row r="4335" spans="4:4" x14ac:dyDescent="0.3">
      <c r="D4335" s="83"/>
    </row>
    <row r="4336" spans="4:4" x14ac:dyDescent="0.3">
      <c r="D4336" s="83"/>
    </row>
    <row r="4337" spans="4:4" x14ac:dyDescent="0.3">
      <c r="D4337" s="83"/>
    </row>
    <row r="4338" spans="4:4" x14ac:dyDescent="0.3">
      <c r="D4338" s="83"/>
    </row>
    <row r="4339" spans="4:4" x14ac:dyDescent="0.3">
      <c r="D4339" s="83"/>
    </row>
    <row r="4340" spans="4:4" x14ac:dyDescent="0.3">
      <c r="D4340" s="83"/>
    </row>
    <row r="4341" spans="4:4" x14ac:dyDescent="0.3">
      <c r="D4341" s="83"/>
    </row>
    <row r="4342" spans="4:4" x14ac:dyDescent="0.3">
      <c r="D4342" s="83"/>
    </row>
    <row r="4343" spans="4:4" x14ac:dyDescent="0.3">
      <c r="D4343" s="83"/>
    </row>
    <row r="4344" spans="4:4" x14ac:dyDescent="0.3">
      <c r="D4344" s="83"/>
    </row>
    <row r="4345" spans="4:4" x14ac:dyDescent="0.3">
      <c r="D4345" s="83"/>
    </row>
    <row r="4346" spans="4:4" x14ac:dyDescent="0.3">
      <c r="D4346" s="83"/>
    </row>
    <row r="4347" spans="4:4" x14ac:dyDescent="0.3">
      <c r="D4347" s="83"/>
    </row>
    <row r="4348" spans="4:4" x14ac:dyDescent="0.3">
      <c r="D4348" s="83"/>
    </row>
    <row r="4349" spans="4:4" x14ac:dyDescent="0.3">
      <c r="D4349" s="83"/>
    </row>
    <row r="4350" spans="4:4" x14ac:dyDescent="0.3">
      <c r="D4350" s="83"/>
    </row>
    <row r="4351" spans="4:4" x14ac:dyDescent="0.3">
      <c r="D4351" s="83"/>
    </row>
    <row r="4352" spans="4:4" x14ac:dyDescent="0.3">
      <c r="D4352" s="83"/>
    </row>
    <row r="4353" spans="4:4" x14ac:dyDescent="0.3">
      <c r="D4353" s="83"/>
    </row>
    <row r="4354" spans="4:4" x14ac:dyDescent="0.3">
      <c r="D4354" s="83"/>
    </row>
    <row r="4355" spans="4:4" x14ac:dyDescent="0.3">
      <c r="D4355" s="83"/>
    </row>
    <row r="4356" spans="4:4" x14ac:dyDescent="0.3">
      <c r="D4356" s="83"/>
    </row>
    <row r="4357" spans="4:4" x14ac:dyDescent="0.3">
      <c r="D4357" s="83"/>
    </row>
    <row r="4358" spans="4:4" x14ac:dyDescent="0.3">
      <c r="D4358" s="83"/>
    </row>
    <row r="4359" spans="4:4" x14ac:dyDescent="0.3">
      <c r="D4359" s="83"/>
    </row>
    <row r="4360" spans="4:4" x14ac:dyDescent="0.3">
      <c r="D4360" s="83"/>
    </row>
    <row r="4361" spans="4:4" x14ac:dyDescent="0.3">
      <c r="D4361" s="83"/>
    </row>
    <row r="4362" spans="4:4" x14ac:dyDescent="0.3">
      <c r="D4362" s="83"/>
    </row>
    <row r="4363" spans="4:4" x14ac:dyDescent="0.3">
      <c r="D4363" s="83"/>
    </row>
    <row r="4364" spans="4:4" x14ac:dyDescent="0.3">
      <c r="D4364" s="83"/>
    </row>
    <row r="4365" spans="4:4" x14ac:dyDescent="0.3">
      <c r="D4365" s="83"/>
    </row>
    <row r="4366" spans="4:4" x14ac:dyDescent="0.3">
      <c r="D4366" s="83"/>
    </row>
    <row r="4367" spans="4:4" x14ac:dyDescent="0.3">
      <c r="D4367" s="83"/>
    </row>
    <row r="4368" spans="4:4" x14ac:dyDescent="0.3">
      <c r="D4368" s="83"/>
    </row>
    <row r="4369" spans="4:4" x14ac:dyDescent="0.3">
      <c r="D4369" s="83"/>
    </row>
    <row r="4370" spans="4:4" x14ac:dyDescent="0.3">
      <c r="D4370" s="83"/>
    </row>
    <row r="4371" spans="4:4" x14ac:dyDescent="0.3">
      <c r="D4371" s="83"/>
    </row>
    <row r="4372" spans="4:4" x14ac:dyDescent="0.3">
      <c r="D4372" s="83"/>
    </row>
    <row r="4373" spans="4:4" x14ac:dyDescent="0.3">
      <c r="D4373" s="83"/>
    </row>
    <row r="4374" spans="4:4" x14ac:dyDescent="0.3">
      <c r="D4374" s="83"/>
    </row>
    <row r="4375" spans="4:4" x14ac:dyDescent="0.3">
      <c r="D4375" s="83"/>
    </row>
    <row r="4376" spans="4:4" x14ac:dyDescent="0.3">
      <c r="D4376" s="83"/>
    </row>
    <row r="4377" spans="4:4" x14ac:dyDescent="0.3">
      <c r="D4377" s="83"/>
    </row>
    <row r="4378" spans="4:4" x14ac:dyDescent="0.3">
      <c r="D4378" s="83"/>
    </row>
    <row r="4379" spans="4:4" x14ac:dyDescent="0.3">
      <c r="D4379" s="83"/>
    </row>
    <row r="4380" spans="4:4" x14ac:dyDescent="0.3">
      <c r="D4380" s="83"/>
    </row>
    <row r="4381" spans="4:4" x14ac:dyDescent="0.3">
      <c r="D4381" s="83"/>
    </row>
    <row r="4382" spans="4:4" x14ac:dyDescent="0.3">
      <c r="D4382" s="83"/>
    </row>
    <row r="4383" spans="4:4" x14ac:dyDescent="0.3">
      <c r="D4383" s="83"/>
    </row>
    <row r="4384" spans="4:4" x14ac:dyDescent="0.3">
      <c r="D4384" s="83"/>
    </row>
    <row r="4385" spans="4:4" x14ac:dyDescent="0.3">
      <c r="D4385" s="83"/>
    </row>
    <row r="4386" spans="4:4" x14ac:dyDescent="0.3">
      <c r="D4386" s="83"/>
    </row>
    <row r="4387" spans="4:4" x14ac:dyDescent="0.3">
      <c r="D4387" s="83"/>
    </row>
    <row r="4388" spans="4:4" x14ac:dyDescent="0.3">
      <c r="D4388" s="83"/>
    </row>
    <row r="4389" spans="4:4" x14ac:dyDescent="0.3">
      <c r="D4389" s="83"/>
    </row>
    <row r="4390" spans="4:4" x14ac:dyDescent="0.3">
      <c r="D4390" s="83"/>
    </row>
    <row r="4391" spans="4:4" x14ac:dyDescent="0.3">
      <c r="D4391" s="83"/>
    </row>
    <row r="4392" spans="4:4" x14ac:dyDescent="0.3">
      <c r="D4392" s="83"/>
    </row>
    <row r="4393" spans="4:4" x14ac:dyDescent="0.3">
      <c r="D4393" s="83"/>
    </row>
    <row r="4394" spans="4:4" x14ac:dyDescent="0.3">
      <c r="D4394" s="83"/>
    </row>
    <row r="4395" spans="4:4" x14ac:dyDescent="0.3">
      <c r="D4395" s="83"/>
    </row>
    <row r="4396" spans="4:4" x14ac:dyDescent="0.3">
      <c r="D4396" s="83"/>
    </row>
    <row r="4397" spans="4:4" x14ac:dyDescent="0.3">
      <c r="D4397" s="83"/>
    </row>
    <row r="4398" spans="4:4" x14ac:dyDescent="0.3">
      <c r="D4398" s="83"/>
    </row>
    <row r="4399" spans="4:4" x14ac:dyDescent="0.3">
      <c r="D4399" s="83"/>
    </row>
    <row r="4400" spans="4:4" x14ac:dyDescent="0.3">
      <c r="D4400" s="83"/>
    </row>
    <row r="4401" spans="4:4" x14ac:dyDescent="0.3">
      <c r="D4401" s="83"/>
    </row>
    <row r="4402" spans="4:4" x14ac:dyDescent="0.3">
      <c r="D4402" s="83"/>
    </row>
    <row r="4403" spans="4:4" x14ac:dyDescent="0.3">
      <c r="D4403" s="83"/>
    </row>
    <row r="4404" spans="4:4" x14ac:dyDescent="0.3">
      <c r="D4404" s="83"/>
    </row>
    <row r="4405" spans="4:4" x14ac:dyDescent="0.3">
      <c r="D4405" s="83"/>
    </row>
    <row r="4406" spans="4:4" x14ac:dyDescent="0.3">
      <c r="D4406" s="83"/>
    </row>
    <row r="4407" spans="4:4" x14ac:dyDescent="0.3">
      <c r="D4407" s="83"/>
    </row>
    <row r="4408" spans="4:4" x14ac:dyDescent="0.3">
      <c r="D4408" s="83"/>
    </row>
    <row r="4409" spans="4:4" x14ac:dyDescent="0.3">
      <c r="D4409" s="83"/>
    </row>
    <row r="4410" spans="4:4" x14ac:dyDescent="0.3">
      <c r="D4410" s="83"/>
    </row>
    <row r="4411" spans="4:4" x14ac:dyDescent="0.3">
      <c r="D4411" s="83"/>
    </row>
    <row r="4412" spans="4:4" x14ac:dyDescent="0.3">
      <c r="D4412" s="83"/>
    </row>
    <row r="4413" spans="4:4" x14ac:dyDescent="0.3">
      <c r="D4413" s="83"/>
    </row>
    <row r="4414" spans="4:4" x14ac:dyDescent="0.3">
      <c r="D4414" s="83"/>
    </row>
    <row r="4415" spans="4:4" x14ac:dyDescent="0.3">
      <c r="D4415" s="83"/>
    </row>
    <row r="4416" spans="4:4" x14ac:dyDescent="0.3">
      <c r="D4416" s="83"/>
    </row>
    <row r="4417" spans="4:4" x14ac:dyDescent="0.3">
      <c r="D4417" s="83"/>
    </row>
    <row r="4418" spans="4:4" x14ac:dyDescent="0.3">
      <c r="D4418" s="83"/>
    </row>
    <row r="4419" spans="4:4" x14ac:dyDescent="0.3">
      <c r="D4419" s="83"/>
    </row>
    <row r="4420" spans="4:4" x14ac:dyDescent="0.3">
      <c r="D4420" s="83"/>
    </row>
    <row r="4421" spans="4:4" x14ac:dyDescent="0.3">
      <c r="D4421" s="83"/>
    </row>
    <row r="4422" spans="4:4" x14ac:dyDescent="0.3">
      <c r="D4422" s="83"/>
    </row>
    <row r="4423" spans="4:4" x14ac:dyDescent="0.3">
      <c r="D4423" s="83"/>
    </row>
    <row r="4424" spans="4:4" x14ac:dyDescent="0.3">
      <c r="D4424" s="83"/>
    </row>
    <row r="4425" spans="4:4" x14ac:dyDescent="0.3">
      <c r="D4425" s="83"/>
    </row>
    <row r="4426" spans="4:4" x14ac:dyDescent="0.3">
      <c r="D4426" s="83"/>
    </row>
    <row r="4427" spans="4:4" x14ac:dyDescent="0.3">
      <c r="D4427" s="83"/>
    </row>
    <row r="4428" spans="4:4" x14ac:dyDescent="0.3">
      <c r="D4428" s="83"/>
    </row>
    <row r="4429" spans="4:4" x14ac:dyDescent="0.3">
      <c r="D4429" s="83"/>
    </row>
    <row r="4430" spans="4:4" x14ac:dyDescent="0.3">
      <c r="D4430" s="83"/>
    </row>
    <row r="4431" spans="4:4" x14ac:dyDescent="0.3">
      <c r="D4431" s="83"/>
    </row>
    <row r="4432" spans="4:4" x14ac:dyDescent="0.3">
      <c r="D4432" s="83"/>
    </row>
    <row r="4433" spans="4:4" x14ac:dyDescent="0.3">
      <c r="D4433" s="83"/>
    </row>
    <row r="4434" spans="4:4" x14ac:dyDescent="0.3">
      <c r="D4434" s="83"/>
    </row>
    <row r="4435" spans="4:4" x14ac:dyDescent="0.3">
      <c r="D4435" s="83"/>
    </row>
    <row r="4436" spans="4:4" x14ac:dyDescent="0.3">
      <c r="D4436" s="83"/>
    </row>
    <row r="4437" spans="4:4" x14ac:dyDescent="0.3">
      <c r="D4437" s="83"/>
    </row>
    <row r="4438" spans="4:4" x14ac:dyDescent="0.3">
      <c r="D4438" s="83"/>
    </row>
    <row r="4439" spans="4:4" x14ac:dyDescent="0.3">
      <c r="D4439" s="83"/>
    </row>
    <row r="4440" spans="4:4" x14ac:dyDescent="0.3">
      <c r="D4440" s="83"/>
    </row>
    <row r="4441" spans="4:4" x14ac:dyDescent="0.3">
      <c r="D4441" s="83"/>
    </row>
    <row r="4442" spans="4:4" x14ac:dyDescent="0.3">
      <c r="D4442" s="83"/>
    </row>
    <row r="4443" spans="4:4" x14ac:dyDescent="0.3">
      <c r="D4443" s="83"/>
    </row>
    <row r="4444" spans="4:4" x14ac:dyDescent="0.3">
      <c r="D4444" s="83"/>
    </row>
    <row r="4445" spans="4:4" x14ac:dyDescent="0.3">
      <c r="D4445" s="83"/>
    </row>
    <row r="4446" spans="4:4" x14ac:dyDescent="0.3">
      <c r="D4446" s="83"/>
    </row>
    <row r="4447" spans="4:4" x14ac:dyDescent="0.3">
      <c r="D4447" s="83"/>
    </row>
    <row r="4448" spans="4:4" x14ac:dyDescent="0.3">
      <c r="D4448" s="83"/>
    </row>
    <row r="4449" spans="4:4" x14ac:dyDescent="0.3">
      <c r="D4449" s="83"/>
    </row>
    <row r="4450" spans="4:4" x14ac:dyDescent="0.3">
      <c r="D4450" s="83"/>
    </row>
    <row r="4451" spans="4:4" x14ac:dyDescent="0.3">
      <c r="D4451" s="83"/>
    </row>
    <row r="4452" spans="4:4" x14ac:dyDescent="0.3">
      <c r="D4452" s="83"/>
    </row>
    <row r="4453" spans="4:4" x14ac:dyDescent="0.3">
      <c r="D4453" s="83"/>
    </row>
    <row r="4454" spans="4:4" x14ac:dyDescent="0.3">
      <c r="D4454" s="83"/>
    </row>
    <row r="4455" spans="4:4" x14ac:dyDescent="0.3">
      <c r="D4455" s="83"/>
    </row>
    <row r="4456" spans="4:4" x14ac:dyDescent="0.3">
      <c r="D4456" s="83"/>
    </row>
    <row r="4457" spans="4:4" x14ac:dyDescent="0.3">
      <c r="D4457" s="83"/>
    </row>
    <row r="4458" spans="4:4" x14ac:dyDescent="0.3">
      <c r="D4458" s="83"/>
    </row>
    <row r="4459" spans="4:4" x14ac:dyDescent="0.3">
      <c r="D4459" s="83"/>
    </row>
    <row r="4460" spans="4:4" x14ac:dyDescent="0.3">
      <c r="D4460" s="83"/>
    </row>
    <row r="4461" spans="4:4" x14ac:dyDescent="0.3">
      <c r="D4461" s="83"/>
    </row>
    <row r="4462" spans="4:4" x14ac:dyDescent="0.3">
      <c r="D4462" s="83"/>
    </row>
    <row r="4463" spans="4:4" x14ac:dyDescent="0.3">
      <c r="D4463" s="83"/>
    </row>
    <row r="4464" spans="4:4" x14ac:dyDescent="0.3">
      <c r="D4464" s="83"/>
    </row>
    <row r="4465" spans="4:4" x14ac:dyDescent="0.3">
      <c r="D4465" s="83"/>
    </row>
    <row r="4466" spans="4:4" x14ac:dyDescent="0.3">
      <c r="D4466" s="83"/>
    </row>
    <row r="4467" spans="4:4" x14ac:dyDescent="0.3">
      <c r="D4467" s="83"/>
    </row>
    <row r="4468" spans="4:4" x14ac:dyDescent="0.3">
      <c r="D4468" s="83"/>
    </row>
    <row r="4469" spans="4:4" x14ac:dyDescent="0.3">
      <c r="D4469" s="83"/>
    </row>
    <row r="4470" spans="4:4" x14ac:dyDescent="0.3">
      <c r="D4470" s="83"/>
    </row>
    <row r="4471" spans="4:4" x14ac:dyDescent="0.3">
      <c r="D4471" s="83"/>
    </row>
    <row r="4472" spans="4:4" x14ac:dyDescent="0.3">
      <c r="D4472" s="83"/>
    </row>
    <row r="4473" spans="4:4" x14ac:dyDescent="0.3">
      <c r="D4473" s="83"/>
    </row>
    <row r="4474" spans="4:4" x14ac:dyDescent="0.3">
      <c r="D4474" s="83"/>
    </row>
    <row r="4475" spans="4:4" x14ac:dyDescent="0.3">
      <c r="D4475" s="83"/>
    </row>
    <row r="4476" spans="4:4" x14ac:dyDescent="0.3">
      <c r="D4476" s="83"/>
    </row>
    <row r="4477" spans="4:4" x14ac:dyDescent="0.3">
      <c r="D4477" s="83"/>
    </row>
    <row r="4478" spans="4:4" x14ac:dyDescent="0.3">
      <c r="D4478" s="83"/>
    </row>
    <row r="4479" spans="4:4" x14ac:dyDescent="0.3">
      <c r="D4479" s="83"/>
    </row>
    <row r="4480" spans="4:4" x14ac:dyDescent="0.3">
      <c r="D4480" s="83"/>
    </row>
    <row r="4481" spans="4:4" x14ac:dyDescent="0.3">
      <c r="D4481" s="83"/>
    </row>
    <row r="4482" spans="4:4" x14ac:dyDescent="0.3">
      <c r="D4482" s="83"/>
    </row>
    <row r="4483" spans="4:4" x14ac:dyDescent="0.3">
      <c r="D4483" s="83"/>
    </row>
    <row r="4484" spans="4:4" x14ac:dyDescent="0.3">
      <c r="D4484" s="83"/>
    </row>
    <row r="4485" spans="4:4" x14ac:dyDescent="0.3">
      <c r="D4485" s="83"/>
    </row>
    <row r="4486" spans="4:4" x14ac:dyDescent="0.3">
      <c r="D4486" s="83"/>
    </row>
    <row r="4487" spans="4:4" x14ac:dyDescent="0.3">
      <c r="D4487" s="83"/>
    </row>
    <row r="4488" spans="4:4" x14ac:dyDescent="0.3">
      <c r="D4488" s="83"/>
    </row>
    <row r="4489" spans="4:4" x14ac:dyDescent="0.3">
      <c r="D4489" s="83"/>
    </row>
    <row r="4490" spans="4:4" x14ac:dyDescent="0.3">
      <c r="D4490" s="83"/>
    </row>
    <row r="4491" spans="4:4" x14ac:dyDescent="0.3">
      <c r="D4491" s="83"/>
    </row>
    <row r="4492" spans="4:4" x14ac:dyDescent="0.3">
      <c r="D4492" s="83"/>
    </row>
    <row r="4493" spans="4:4" x14ac:dyDescent="0.3">
      <c r="D4493" s="83"/>
    </row>
    <row r="4494" spans="4:4" x14ac:dyDescent="0.3">
      <c r="D4494" s="83"/>
    </row>
    <row r="4495" spans="4:4" x14ac:dyDescent="0.3">
      <c r="D4495" s="83"/>
    </row>
    <row r="4496" spans="4:4" x14ac:dyDescent="0.3">
      <c r="D4496" s="83"/>
    </row>
    <row r="4497" spans="4:4" x14ac:dyDescent="0.3">
      <c r="D4497" s="83"/>
    </row>
    <row r="4498" spans="4:4" x14ac:dyDescent="0.3">
      <c r="D4498" s="83"/>
    </row>
    <row r="4499" spans="4:4" x14ac:dyDescent="0.3">
      <c r="D4499" s="83"/>
    </row>
    <row r="4500" spans="4:4" x14ac:dyDescent="0.3">
      <c r="D4500" s="83"/>
    </row>
    <row r="4501" spans="4:4" x14ac:dyDescent="0.3">
      <c r="D4501" s="83"/>
    </row>
    <row r="4502" spans="4:4" x14ac:dyDescent="0.3">
      <c r="D4502" s="83"/>
    </row>
    <row r="4503" spans="4:4" x14ac:dyDescent="0.3">
      <c r="D4503" s="83"/>
    </row>
    <row r="4504" spans="4:4" x14ac:dyDescent="0.3">
      <c r="D4504" s="83"/>
    </row>
    <row r="4505" spans="4:4" x14ac:dyDescent="0.3">
      <c r="D4505" s="83"/>
    </row>
    <row r="4506" spans="4:4" x14ac:dyDescent="0.3">
      <c r="D4506" s="83"/>
    </row>
    <row r="4507" spans="4:4" x14ac:dyDescent="0.3">
      <c r="D4507" s="83"/>
    </row>
    <row r="4508" spans="4:4" x14ac:dyDescent="0.3">
      <c r="D4508" s="83"/>
    </row>
    <row r="4509" spans="4:4" x14ac:dyDescent="0.3">
      <c r="D4509" s="83"/>
    </row>
    <row r="4510" spans="4:4" x14ac:dyDescent="0.3">
      <c r="D4510" s="83"/>
    </row>
    <row r="4511" spans="4:4" x14ac:dyDescent="0.3">
      <c r="D4511" s="83"/>
    </row>
    <row r="4512" spans="4:4" x14ac:dyDescent="0.3">
      <c r="D4512" s="83"/>
    </row>
    <row r="4513" spans="4:4" x14ac:dyDescent="0.3">
      <c r="D4513" s="83"/>
    </row>
    <row r="4514" spans="4:4" x14ac:dyDescent="0.3">
      <c r="D4514" s="83"/>
    </row>
    <row r="4515" spans="4:4" x14ac:dyDescent="0.3">
      <c r="D4515" s="83"/>
    </row>
    <row r="4516" spans="4:4" x14ac:dyDescent="0.3">
      <c r="D4516" s="83"/>
    </row>
    <row r="4517" spans="4:4" x14ac:dyDescent="0.3">
      <c r="D4517" s="83"/>
    </row>
    <row r="4518" spans="4:4" x14ac:dyDescent="0.3">
      <c r="D4518" s="83"/>
    </row>
    <row r="4519" spans="4:4" x14ac:dyDescent="0.3">
      <c r="D4519" s="83"/>
    </row>
    <row r="4520" spans="4:4" x14ac:dyDescent="0.3">
      <c r="D4520" s="83"/>
    </row>
    <row r="4521" spans="4:4" x14ac:dyDescent="0.3">
      <c r="D4521" s="83"/>
    </row>
    <row r="4522" spans="4:4" x14ac:dyDescent="0.3">
      <c r="D4522" s="83"/>
    </row>
    <row r="4523" spans="4:4" x14ac:dyDescent="0.3">
      <c r="D4523" s="83"/>
    </row>
    <row r="4524" spans="4:4" x14ac:dyDescent="0.3">
      <c r="D4524" s="83"/>
    </row>
    <row r="4525" spans="4:4" x14ac:dyDescent="0.3">
      <c r="D4525" s="83"/>
    </row>
    <row r="4526" spans="4:4" x14ac:dyDescent="0.3">
      <c r="D4526" s="83"/>
    </row>
    <row r="4527" spans="4:4" x14ac:dyDescent="0.3">
      <c r="D4527" s="83"/>
    </row>
    <row r="4528" spans="4:4" x14ac:dyDescent="0.3">
      <c r="D4528" s="83"/>
    </row>
    <row r="4529" spans="4:4" x14ac:dyDescent="0.3">
      <c r="D4529" s="83"/>
    </row>
    <row r="4530" spans="4:4" x14ac:dyDescent="0.3">
      <c r="D4530" s="83"/>
    </row>
    <row r="4531" spans="4:4" x14ac:dyDescent="0.3">
      <c r="D4531" s="83"/>
    </row>
    <row r="4532" spans="4:4" x14ac:dyDescent="0.3">
      <c r="D4532" s="83"/>
    </row>
    <row r="4533" spans="4:4" x14ac:dyDescent="0.3">
      <c r="D4533" s="83"/>
    </row>
    <row r="4534" spans="4:4" x14ac:dyDescent="0.3">
      <c r="D4534" s="83"/>
    </row>
    <row r="4535" spans="4:4" x14ac:dyDescent="0.3">
      <c r="D4535" s="83"/>
    </row>
    <row r="4536" spans="4:4" x14ac:dyDescent="0.3">
      <c r="D4536" s="83"/>
    </row>
    <row r="4537" spans="4:4" x14ac:dyDescent="0.3">
      <c r="D4537" s="83"/>
    </row>
    <row r="4538" spans="4:4" x14ac:dyDescent="0.3">
      <c r="D4538" s="83"/>
    </row>
    <row r="4539" spans="4:4" x14ac:dyDescent="0.3">
      <c r="D4539" s="83"/>
    </row>
    <row r="4540" spans="4:4" x14ac:dyDescent="0.3">
      <c r="D4540" s="83"/>
    </row>
    <row r="4541" spans="4:4" x14ac:dyDescent="0.3">
      <c r="D4541" s="83"/>
    </row>
    <row r="4542" spans="4:4" x14ac:dyDescent="0.3">
      <c r="D4542" s="83"/>
    </row>
    <row r="4543" spans="4:4" x14ac:dyDescent="0.3">
      <c r="D4543" s="83"/>
    </row>
    <row r="4544" spans="4:4" x14ac:dyDescent="0.3">
      <c r="D4544" s="83"/>
    </row>
    <row r="4545" spans="4:4" x14ac:dyDescent="0.3">
      <c r="D4545" s="83"/>
    </row>
    <row r="4546" spans="4:4" x14ac:dyDescent="0.3">
      <c r="D4546" s="83"/>
    </row>
    <row r="4547" spans="4:4" x14ac:dyDescent="0.3">
      <c r="D4547" s="83"/>
    </row>
    <row r="4548" spans="4:4" x14ac:dyDescent="0.3">
      <c r="D4548" s="83"/>
    </row>
    <row r="4549" spans="4:4" x14ac:dyDescent="0.3">
      <c r="D4549" s="83"/>
    </row>
    <row r="4550" spans="4:4" x14ac:dyDescent="0.3">
      <c r="D4550" s="83"/>
    </row>
    <row r="4551" spans="4:4" x14ac:dyDescent="0.3">
      <c r="D4551" s="83"/>
    </row>
    <row r="4552" spans="4:4" x14ac:dyDescent="0.3">
      <c r="D4552" s="83"/>
    </row>
    <row r="4553" spans="4:4" x14ac:dyDescent="0.3">
      <c r="D4553" s="83"/>
    </row>
    <row r="4554" spans="4:4" x14ac:dyDescent="0.3">
      <c r="D4554" s="83"/>
    </row>
    <row r="4555" spans="4:4" x14ac:dyDescent="0.3">
      <c r="D4555" s="83"/>
    </row>
    <row r="4556" spans="4:4" x14ac:dyDescent="0.3">
      <c r="D4556" s="83"/>
    </row>
    <row r="4557" spans="4:4" x14ac:dyDescent="0.3">
      <c r="D4557" s="83"/>
    </row>
    <row r="4558" spans="4:4" x14ac:dyDescent="0.3">
      <c r="D4558" s="83"/>
    </row>
    <row r="4559" spans="4:4" x14ac:dyDescent="0.3">
      <c r="D4559" s="83"/>
    </row>
    <row r="4560" spans="4:4" x14ac:dyDescent="0.3">
      <c r="D4560" s="83"/>
    </row>
    <row r="4561" spans="4:4" x14ac:dyDescent="0.3">
      <c r="D4561" s="83"/>
    </row>
    <row r="4562" spans="4:4" x14ac:dyDescent="0.3">
      <c r="D4562" s="83"/>
    </row>
    <row r="4563" spans="4:4" x14ac:dyDescent="0.3">
      <c r="D4563" s="83"/>
    </row>
    <row r="4564" spans="4:4" x14ac:dyDescent="0.3">
      <c r="D4564" s="83"/>
    </row>
    <row r="4565" spans="4:4" x14ac:dyDescent="0.3">
      <c r="D4565" s="83"/>
    </row>
    <row r="4566" spans="4:4" x14ac:dyDescent="0.3">
      <c r="D4566" s="83"/>
    </row>
    <row r="4567" spans="4:4" x14ac:dyDescent="0.3">
      <c r="D4567" s="83"/>
    </row>
    <row r="4568" spans="4:4" x14ac:dyDescent="0.3">
      <c r="D4568" s="83"/>
    </row>
    <row r="4569" spans="4:4" x14ac:dyDescent="0.3">
      <c r="D4569" s="83"/>
    </row>
    <row r="4570" spans="4:4" x14ac:dyDescent="0.3">
      <c r="D4570" s="83"/>
    </row>
    <row r="4571" spans="4:4" x14ac:dyDescent="0.3">
      <c r="D4571" s="83"/>
    </row>
    <row r="4572" spans="4:4" x14ac:dyDescent="0.3">
      <c r="D4572" s="83"/>
    </row>
    <row r="4573" spans="4:4" x14ac:dyDescent="0.3">
      <c r="D4573" s="83"/>
    </row>
    <row r="4574" spans="4:4" x14ac:dyDescent="0.3">
      <c r="D4574" s="83"/>
    </row>
    <row r="4575" spans="4:4" x14ac:dyDescent="0.3">
      <c r="D4575" s="83"/>
    </row>
    <row r="4576" spans="4:4" x14ac:dyDescent="0.3">
      <c r="D4576" s="83"/>
    </row>
    <row r="4577" spans="4:4" x14ac:dyDescent="0.3">
      <c r="D4577" s="83"/>
    </row>
    <row r="4578" spans="4:4" x14ac:dyDescent="0.3">
      <c r="D4578" s="83"/>
    </row>
    <row r="4579" spans="4:4" x14ac:dyDescent="0.3">
      <c r="D4579" s="83"/>
    </row>
    <row r="4580" spans="4:4" x14ac:dyDescent="0.3">
      <c r="D4580" s="83"/>
    </row>
    <row r="4581" spans="4:4" x14ac:dyDescent="0.3">
      <c r="D4581" s="83"/>
    </row>
    <row r="4582" spans="4:4" x14ac:dyDescent="0.3">
      <c r="D4582" s="83"/>
    </row>
    <row r="4583" spans="4:4" x14ac:dyDescent="0.3">
      <c r="D4583" s="83"/>
    </row>
    <row r="4584" spans="4:4" x14ac:dyDescent="0.3">
      <c r="D4584" s="83"/>
    </row>
    <row r="4585" spans="4:4" x14ac:dyDescent="0.3">
      <c r="D4585" s="83"/>
    </row>
    <row r="4586" spans="4:4" x14ac:dyDescent="0.3">
      <c r="D4586" s="83"/>
    </row>
    <row r="4587" spans="4:4" x14ac:dyDescent="0.3">
      <c r="D4587" s="83"/>
    </row>
    <row r="4588" spans="4:4" x14ac:dyDescent="0.3">
      <c r="D4588" s="83"/>
    </row>
    <row r="4589" spans="4:4" x14ac:dyDescent="0.3">
      <c r="D4589" s="83"/>
    </row>
    <row r="4590" spans="4:4" x14ac:dyDescent="0.3">
      <c r="D4590" s="83"/>
    </row>
    <row r="4591" spans="4:4" x14ac:dyDescent="0.3">
      <c r="D4591" s="83"/>
    </row>
    <row r="4592" spans="4:4" x14ac:dyDescent="0.3">
      <c r="D4592" s="83"/>
    </row>
    <row r="4593" spans="4:4" x14ac:dyDescent="0.3">
      <c r="D4593" s="83"/>
    </row>
    <row r="4594" spans="4:4" x14ac:dyDescent="0.3">
      <c r="D4594" s="83"/>
    </row>
    <row r="4595" spans="4:4" x14ac:dyDescent="0.3">
      <c r="D4595" s="83"/>
    </row>
    <row r="4596" spans="4:4" x14ac:dyDescent="0.3">
      <c r="D4596" s="83"/>
    </row>
    <row r="4597" spans="4:4" x14ac:dyDescent="0.3">
      <c r="D4597" s="83"/>
    </row>
    <row r="4598" spans="4:4" x14ac:dyDescent="0.3">
      <c r="D4598" s="83"/>
    </row>
    <row r="4599" spans="4:4" x14ac:dyDescent="0.3">
      <c r="D4599" s="83"/>
    </row>
    <row r="4600" spans="4:4" x14ac:dyDescent="0.3">
      <c r="D4600" s="83"/>
    </row>
    <row r="4601" spans="4:4" x14ac:dyDescent="0.3">
      <c r="D4601" s="83"/>
    </row>
    <row r="4602" spans="4:4" x14ac:dyDescent="0.3">
      <c r="D4602" s="83"/>
    </row>
    <row r="4603" spans="4:4" x14ac:dyDescent="0.3">
      <c r="D4603" s="83"/>
    </row>
    <row r="4604" spans="4:4" x14ac:dyDescent="0.3">
      <c r="D4604" s="83"/>
    </row>
    <row r="4605" spans="4:4" x14ac:dyDescent="0.3">
      <c r="D4605" s="83"/>
    </row>
    <row r="4606" spans="4:4" x14ac:dyDescent="0.3">
      <c r="D4606" s="83"/>
    </row>
    <row r="4607" spans="4:4" x14ac:dyDescent="0.3">
      <c r="D4607" s="83"/>
    </row>
    <row r="4608" spans="4:4" x14ac:dyDescent="0.3">
      <c r="D4608" s="83"/>
    </row>
    <row r="4609" spans="4:4" x14ac:dyDescent="0.3">
      <c r="D4609" s="83"/>
    </row>
    <row r="4610" spans="4:4" x14ac:dyDescent="0.3">
      <c r="D4610" s="83"/>
    </row>
    <row r="4611" spans="4:4" x14ac:dyDescent="0.3">
      <c r="D4611" s="83"/>
    </row>
    <row r="4612" spans="4:4" x14ac:dyDescent="0.3">
      <c r="D4612" s="83"/>
    </row>
    <row r="4613" spans="4:4" x14ac:dyDescent="0.3">
      <c r="D4613" s="83"/>
    </row>
    <row r="4614" spans="4:4" x14ac:dyDescent="0.3">
      <c r="D4614" s="83"/>
    </row>
    <row r="4615" spans="4:4" x14ac:dyDescent="0.3">
      <c r="D4615" s="83"/>
    </row>
    <row r="4616" spans="4:4" x14ac:dyDescent="0.3">
      <c r="D4616" s="83"/>
    </row>
    <row r="4617" spans="4:4" x14ac:dyDescent="0.3">
      <c r="D4617" s="83"/>
    </row>
    <row r="4618" spans="4:4" x14ac:dyDescent="0.3">
      <c r="D4618" s="83"/>
    </row>
    <row r="4619" spans="4:4" x14ac:dyDescent="0.3">
      <c r="D4619" s="83"/>
    </row>
    <row r="4620" spans="4:4" x14ac:dyDescent="0.3">
      <c r="D4620" s="83"/>
    </row>
    <row r="4621" spans="4:4" x14ac:dyDescent="0.3">
      <c r="D4621" s="83"/>
    </row>
    <row r="4622" spans="4:4" x14ac:dyDescent="0.3">
      <c r="D4622" s="83"/>
    </row>
    <row r="4623" spans="4:4" x14ac:dyDescent="0.3">
      <c r="D4623" s="83"/>
    </row>
    <row r="4624" spans="4:4" x14ac:dyDescent="0.3">
      <c r="D4624" s="83"/>
    </row>
    <row r="4625" spans="4:4" x14ac:dyDescent="0.3">
      <c r="D4625" s="83"/>
    </row>
    <row r="4626" spans="4:4" x14ac:dyDescent="0.3">
      <c r="D4626" s="83"/>
    </row>
    <row r="4627" spans="4:4" x14ac:dyDescent="0.3">
      <c r="D4627" s="83"/>
    </row>
    <row r="4628" spans="4:4" x14ac:dyDescent="0.3">
      <c r="D4628" s="83"/>
    </row>
    <row r="4629" spans="4:4" x14ac:dyDescent="0.3">
      <c r="D4629" s="83"/>
    </row>
    <row r="4630" spans="4:4" x14ac:dyDescent="0.3">
      <c r="D4630" s="83"/>
    </row>
    <row r="4631" spans="4:4" x14ac:dyDescent="0.3">
      <c r="D4631" s="83"/>
    </row>
    <row r="4632" spans="4:4" x14ac:dyDescent="0.3">
      <c r="D4632" s="83"/>
    </row>
    <row r="4633" spans="4:4" x14ac:dyDescent="0.3">
      <c r="D4633" s="83"/>
    </row>
    <row r="4634" spans="4:4" x14ac:dyDescent="0.3">
      <c r="D4634" s="83"/>
    </row>
    <row r="4635" spans="4:4" x14ac:dyDescent="0.3">
      <c r="D4635" s="83"/>
    </row>
    <row r="4636" spans="4:4" x14ac:dyDescent="0.3">
      <c r="D4636" s="83"/>
    </row>
    <row r="4637" spans="4:4" x14ac:dyDescent="0.3">
      <c r="D4637" s="83"/>
    </row>
    <row r="4638" spans="4:4" x14ac:dyDescent="0.3">
      <c r="D4638" s="83"/>
    </row>
    <row r="4639" spans="4:4" x14ac:dyDescent="0.3">
      <c r="D4639" s="83"/>
    </row>
    <row r="4640" spans="4:4" x14ac:dyDescent="0.3">
      <c r="D4640" s="83"/>
    </row>
    <row r="4641" spans="4:4" x14ac:dyDescent="0.3">
      <c r="D4641" s="83"/>
    </row>
    <row r="4642" spans="4:4" x14ac:dyDescent="0.3">
      <c r="D4642" s="83"/>
    </row>
    <row r="4643" spans="4:4" x14ac:dyDescent="0.3">
      <c r="D4643" s="83"/>
    </row>
    <row r="4644" spans="4:4" x14ac:dyDescent="0.3">
      <c r="D4644" s="83"/>
    </row>
    <row r="4645" spans="4:4" x14ac:dyDescent="0.3">
      <c r="D4645" s="83"/>
    </row>
    <row r="4646" spans="4:4" x14ac:dyDescent="0.3">
      <c r="D4646" s="83"/>
    </row>
    <row r="4647" spans="4:4" x14ac:dyDescent="0.3">
      <c r="D4647" s="83"/>
    </row>
    <row r="4648" spans="4:4" x14ac:dyDescent="0.3">
      <c r="D4648" s="83"/>
    </row>
    <row r="4649" spans="4:4" x14ac:dyDescent="0.3">
      <c r="D4649" s="83"/>
    </row>
    <row r="4650" spans="4:4" x14ac:dyDescent="0.3">
      <c r="D4650" s="83"/>
    </row>
    <row r="4651" spans="4:4" x14ac:dyDescent="0.3">
      <c r="D4651" s="83"/>
    </row>
    <row r="4652" spans="4:4" x14ac:dyDescent="0.3">
      <c r="D4652" s="83"/>
    </row>
    <row r="4653" spans="4:4" x14ac:dyDescent="0.3">
      <c r="D4653" s="83"/>
    </row>
    <row r="4654" spans="4:4" x14ac:dyDescent="0.3">
      <c r="D4654" s="83"/>
    </row>
    <row r="4655" spans="4:4" x14ac:dyDescent="0.3">
      <c r="D4655" s="83"/>
    </row>
    <row r="4656" spans="4:4" x14ac:dyDescent="0.3">
      <c r="D4656" s="83"/>
    </row>
    <row r="4657" spans="4:4" x14ac:dyDescent="0.3">
      <c r="D4657" s="83"/>
    </row>
    <row r="4658" spans="4:4" x14ac:dyDescent="0.3">
      <c r="D4658" s="83"/>
    </row>
    <row r="4659" spans="4:4" x14ac:dyDescent="0.3">
      <c r="D4659" s="83"/>
    </row>
    <row r="4660" spans="4:4" x14ac:dyDescent="0.3">
      <c r="D4660" s="83"/>
    </row>
    <row r="4661" spans="4:4" x14ac:dyDescent="0.3">
      <c r="D4661" s="83"/>
    </row>
    <row r="4662" spans="4:4" x14ac:dyDescent="0.3">
      <c r="D4662" s="83"/>
    </row>
    <row r="4663" spans="4:4" x14ac:dyDescent="0.3">
      <c r="D4663" s="83"/>
    </row>
    <row r="4664" spans="4:4" x14ac:dyDescent="0.3">
      <c r="D4664" s="83"/>
    </row>
    <row r="4665" spans="4:4" x14ac:dyDescent="0.3">
      <c r="D4665" s="83"/>
    </row>
    <row r="4666" spans="4:4" x14ac:dyDescent="0.3">
      <c r="D4666" s="83"/>
    </row>
    <row r="4667" spans="4:4" x14ac:dyDescent="0.3">
      <c r="D4667" s="83"/>
    </row>
    <row r="4668" spans="4:4" x14ac:dyDescent="0.3">
      <c r="D4668" s="83"/>
    </row>
    <row r="4669" spans="4:4" x14ac:dyDescent="0.3">
      <c r="D4669" s="83"/>
    </row>
    <row r="4670" spans="4:4" x14ac:dyDescent="0.3">
      <c r="D4670" s="83"/>
    </row>
    <row r="4671" spans="4:4" x14ac:dyDescent="0.3">
      <c r="D4671" s="83"/>
    </row>
    <row r="4672" spans="4:4" x14ac:dyDescent="0.3">
      <c r="D4672" s="83"/>
    </row>
    <row r="4673" spans="4:4" x14ac:dyDescent="0.3">
      <c r="D4673" s="83"/>
    </row>
    <row r="4674" spans="4:4" x14ac:dyDescent="0.3">
      <c r="D4674" s="83"/>
    </row>
    <row r="4675" spans="4:4" x14ac:dyDescent="0.3">
      <c r="D4675" s="83"/>
    </row>
    <row r="4676" spans="4:4" x14ac:dyDescent="0.3">
      <c r="D4676" s="83"/>
    </row>
    <row r="4677" spans="4:4" x14ac:dyDescent="0.3">
      <c r="D4677" s="83"/>
    </row>
    <row r="4678" spans="4:4" x14ac:dyDescent="0.3">
      <c r="D4678" s="83"/>
    </row>
    <row r="4679" spans="4:4" x14ac:dyDescent="0.3">
      <c r="D4679" s="83"/>
    </row>
    <row r="4680" spans="4:4" x14ac:dyDescent="0.3">
      <c r="D4680" s="83"/>
    </row>
    <row r="4681" spans="4:4" x14ac:dyDescent="0.3">
      <c r="D4681" s="83"/>
    </row>
    <row r="4682" spans="4:4" x14ac:dyDescent="0.3">
      <c r="D4682" s="83"/>
    </row>
    <row r="4683" spans="4:4" x14ac:dyDescent="0.3">
      <c r="D4683" s="83"/>
    </row>
    <row r="4684" spans="4:4" x14ac:dyDescent="0.3">
      <c r="D4684" s="83"/>
    </row>
    <row r="4685" spans="4:4" x14ac:dyDescent="0.3">
      <c r="D4685" s="83"/>
    </row>
    <row r="4686" spans="4:4" x14ac:dyDescent="0.3">
      <c r="D4686" s="83"/>
    </row>
    <row r="4687" spans="4:4" x14ac:dyDescent="0.3">
      <c r="D4687" s="83"/>
    </row>
    <row r="4688" spans="4:4" x14ac:dyDescent="0.3">
      <c r="D4688" s="83"/>
    </row>
    <row r="4689" spans="4:4" x14ac:dyDescent="0.3">
      <c r="D4689" s="83"/>
    </row>
    <row r="4690" spans="4:4" x14ac:dyDescent="0.3">
      <c r="D4690" s="83"/>
    </row>
    <row r="4691" spans="4:4" x14ac:dyDescent="0.3">
      <c r="D4691" s="83"/>
    </row>
    <row r="4692" spans="4:4" x14ac:dyDescent="0.3">
      <c r="D4692" s="83"/>
    </row>
    <row r="4693" spans="4:4" x14ac:dyDescent="0.3">
      <c r="D4693" s="83"/>
    </row>
    <row r="4694" spans="4:4" x14ac:dyDescent="0.3">
      <c r="D4694" s="83"/>
    </row>
    <row r="4695" spans="4:4" x14ac:dyDescent="0.3">
      <c r="D4695" s="83"/>
    </row>
    <row r="4696" spans="4:4" x14ac:dyDescent="0.3">
      <c r="D4696" s="83"/>
    </row>
    <row r="4697" spans="4:4" x14ac:dyDescent="0.3">
      <c r="D4697" s="83"/>
    </row>
    <row r="4698" spans="4:4" x14ac:dyDescent="0.3">
      <c r="D4698" s="83"/>
    </row>
    <row r="4699" spans="4:4" x14ac:dyDescent="0.3">
      <c r="D4699" s="83"/>
    </row>
    <row r="4700" spans="4:4" x14ac:dyDescent="0.3">
      <c r="D4700" s="83"/>
    </row>
    <row r="4701" spans="4:4" x14ac:dyDescent="0.3">
      <c r="D4701" s="83"/>
    </row>
    <row r="4702" spans="4:4" x14ac:dyDescent="0.3">
      <c r="D4702" s="83"/>
    </row>
    <row r="4703" spans="4:4" x14ac:dyDescent="0.3">
      <c r="D4703" s="83"/>
    </row>
    <row r="4704" spans="4:4" x14ac:dyDescent="0.3">
      <c r="D4704" s="83"/>
    </row>
    <row r="4705" spans="4:4" x14ac:dyDescent="0.3">
      <c r="D4705" s="83"/>
    </row>
    <row r="4706" spans="4:4" x14ac:dyDescent="0.3">
      <c r="D4706" s="83"/>
    </row>
    <row r="4707" spans="4:4" x14ac:dyDescent="0.3">
      <c r="D4707" s="83"/>
    </row>
    <row r="4708" spans="4:4" x14ac:dyDescent="0.3">
      <c r="D4708" s="83"/>
    </row>
    <row r="4709" spans="4:4" x14ac:dyDescent="0.3">
      <c r="D4709" s="83"/>
    </row>
    <row r="4710" spans="4:4" x14ac:dyDescent="0.3">
      <c r="D4710" s="83"/>
    </row>
    <row r="4711" spans="4:4" x14ac:dyDescent="0.3">
      <c r="D4711" s="83"/>
    </row>
    <row r="4712" spans="4:4" x14ac:dyDescent="0.3">
      <c r="D4712" s="83"/>
    </row>
    <row r="4713" spans="4:4" x14ac:dyDescent="0.3">
      <c r="D4713" s="83"/>
    </row>
    <row r="4714" spans="4:4" x14ac:dyDescent="0.3">
      <c r="D4714" s="83"/>
    </row>
    <row r="4715" spans="4:4" x14ac:dyDescent="0.3">
      <c r="D4715" s="83"/>
    </row>
    <row r="4716" spans="4:4" x14ac:dyDescent="0.3">
      <c r="D4716" s="83"/>
    </row>
    <row r="4717" spans="4:4" x14ac:dyDescent="0.3">
      <c r="D4717" s="83"/>
    </row>
    <row r="4718" spans="4:4" x14ac:dyDescent="0.3">
      <c r="D4718" s="83"/>
    </row>
    <row r="4719" spans="4:4" x14ac:dyDescent="0.3">
      <c r="D4719" s="83"/>
    </row>
    <row r="4720" spans="4:4" x14ac:dyDescent="0.3">
      <c r="D4720" s="83"/>
    </row>
    <row r="4721" spans="4:4" x14ac:dyDescent="0.3">
      <c r="D4721" s="83"/>
    </row>
    <row r="4722" spans="4:4" x14ac:dyDescent="0.3">
      <c r="D4722" s="83"/>
    </row>
    <row r="4723" spans="4:4" x14ac:dyDescent="0.3">
      <c r="D4723" s="83"/>
    </row>
    <row r="4724" spans="4:4" x14ac:dyDescent="0.3">
      <c r="D4724" s="83"/>
    </row>
    <row r="4725" spans="4:4" x14ac:dyDescent="0.3">
      <c r="D4725" s="83"/>
    </row>
    <row r="4726" spans="4:4" x14ac:dyDescent="0.3">
      <c r="D4726" s="83"/>
    </row>
    <row r="4727" spans="4:4" x14ac:dyDescent="0.3">
      <c r="D4727" s="83"/>
    </row>
    <row r="4728" spans="4:4" x14ac:dyDescent="0.3">
      <c r="D4728" s="83"/>
    </row>
    <row r="4729" spans="4:4" x14ac:dyDescent="0.3">
      <c r="D4729" s="83"/>
    </row>
    <row r="4730" spans="4:4" x14ac:dyDescent="0.3">
      <c r="D4730" s="83"/>
    </row>
    <row r="4731" spans="4:4" x14ac:dyDescent="0.3">
      <c r="D4731" s="83"/>
    </row>
    <row r="4732" spans="4:4" x14ac:dyDescent="0.3">
      <c r="D4732" s="83"/>
    </row>
    <row r="4733" spans="4:4" x14ac:dyDescent="0.3">
      <c r="D4733" s="83"/>
    </row>
    <row r="4734" spans="4:4" x14ac:dyDescent="0.3">
      <c r="D4734" s="83"/>
    </row>
    <row r="4735" spans="4:4" x14ac:dyDescent="0.3">
      <c r="D4735" s="83"/>
    </row>
    <row r="4736" spans="4:4" x14ac:dyDescent="0.3">
      <c r="D4736" s="83"/>
    </row>
    <row r="4737" spans="4:4" x14ac:dyDescent="0.3">
      <c r="D4737" s="83"/>
    </row>
    <row r="4738" spans="4:4" x14ac:dyDescent="0.3">
      <c r="D4738" s="83"/>
    </row>
    <row r="4739" spans="4:4" x14ac:dyDescent="0.3">
      <c r="D4739" s="83"/>
    </row>
    <row r="4740" spans="4:4" x14ac:dyDescent="0.3">
      <c r="D4740" s="83"/>
    </row>
    <row r="4741" spans="4:4" x14ac:dyDescent="0.3">
      <c r="D4741" s="83"/>
    </row>
    <row r="4742" spans="4:4" x14ac:dyDescent="0.3">
      <c r="D4742" s="83"/>
    </row>
    <row r="4743" spans="4:4" x14ac:dyDescent="0.3">
      <c r="D4743" s="83"/>
    </row>
    <row r="4744" spans="4:4" x14ac:dyDescent="0.3">
      <c r="D4744" s="83"/>
    </row>
    <row r="4745" spans="4:4" x14ac:dyDescent="0.3">
      <c r="D4745" s="83"/>
    </row>
    <row r="4746" spans="4:4" x14ac:dyDescent="0.3">
      <c r="D4746" s="83"/>
    </row>
    <row r="4747" spans="4:4" x14ac:dyDescent="0.3">
      <c r="D4747" s="83"/>
    </row>
    <row r="4748" spans="4:4" x14ac:dyDescent="0.3">
      <c r="D4748" s="83"/>
    </row>
    <row r="4749" spans="4:4" x14ac:dyDescent="0.3">
      <c r="D4749" s="83"/>
    </row>
    <row r="4750" spans="4:4" x14ac:dyDescent="0.3">
      <c r="D4750" s="83"/>
    </row>
    <row r="4751" spans="4:4" x14ac:dyDescent="0.3">
      <c r="D4751" s="83"/>
    </row>
    <row r="4752" spans="4:4" x14ac:dyDescent="0.3">
      <c r="D4752" s="83"/>
    </row>
    <row r="4753" spans="4:4" x14ac:dyDescent="0.3">
      <c r="D4753" s="83"/>
    </row>
    <row r="4754" spans="4:4" x14ac:dyDescent="0.3">
      <c r="D4754" s="83"/>
    </row>
    <row r="4755" spans="4:4" x14ac:dyDescent="0.3">
      <c r="D4755" s="83"/>
    </row>
    <row r="4756" spans="4:4" x14ac:dyDescent="0.3">
      <c r="D4756" s="83"/>
    </row>
    <row r="4757" spans="4:4" x14ac:dyDescent="0.3">
      <c r="D4757" s="83"/>
    </row>
    <row r="4758" spans="4:4" x14ac:dyDescent="0.3">
      <c r="D4758" s="83"/>
    </row>
    <row r="4759" spans="4:4" x14ac:dyDescent="0.3">
      <c r="D4759" s="83"/>
    </row>
    <row r="4760" spans="4:4" x14ac:dyDescent="0.3">
      <c r="D4760" s="83"/>
    </row>
    <row r="4761" spans="4:4" x14ac:dyDescent="0.3">
      <c r="D4761" s="83"/>
    </row>
    <row r="4762" spans="4:4" x14ac:dyDescent="0.3">
      <c r="D4762" s="83"/>
    </row>
    <row r="4763" spans="4:4" x14ac:dyDescent="0.3">
      <c r="D4763" s="83"/>
    </row>
    <row r="4764" spans="4:4" x14ac:dyDescent="0.3">
      <c r="D4764" s="83"/>
    </row>
    <row r="4765" spans="4:4" x14ac:dyDescent="0.3">
      <c r="D4765" s="83"/>
    </row>
    <row r="4766" spans="4:4" x14ac:dyDescent="0.3">
      <c r="D4766" s="83"/>
    </row>
    <row r="4767" spans="4:4" x14ac:dyDescent="0.3">
      <c r="D4767" s="83"/>
    </row>
    <row r="4768" spans="4:4" x14ac:dyDescent="0.3">
      <c r="D4768" s="83"/>
    </row>
    <row r="4769" spans="4:4" x14ac:dyDescent="0.3">
      <c r="D4769" s="83"/>
    </row>
    <row r="4770" spans="4:4" x14ac:dyDescent="0.3">
      <c r="D4770" s="83"/>
    </row>
    <row r="4771" spans="4:4" x14ac:dyDescent="0.3">
      <c r="D4771" s="83"/>
    </row>
    <row r="4772" spans="4:4" x14ac:dyDescent="0.3">
      <c r="D4772" s="83"/>
    </row>
    <row r="4773" spans="4:4" x14ac:dyDescent="0.3">
      <c r="D4773" s="83"/>
    </row>
    <row r="4774" spans="4:4" x14ac:dyDescent="0.3">
      <c r="D4774" s="83"/>
    </row>
    <row r="4775" spans="4:4" x14ac:dyDescent="0.3">
      <c r="D4775" s="83"/>
    </row>
    <row r="4776" spans="4:4" x14ac:dyDescent="0.3">
      <c r="D4776" s="83"/>
    </row>
    <row r="4777" spans="4:4" x14ac:dyDescent="0.3">
      <c r="D4777" s="83"/>
    </row>
    <row r="4778" spans="4:4" x14ac:dyDescent="0.3">
      <c r="D4778" s="83"/>
    </row>
    <row r="4779" spans="4:4" x14ac:dyDescent="0.3">
      <c r="D4779" s="83"/>
    </row>
    <row r="4780" spans="4:4" x14ac:dyDescent="0.3">
      <c r="D4780" s="83"/>
    </row>
    <row r="4781" spans="4:4" x14ac:dyDescent="0.3">
      <c r="D4781" s="83"/>
    </row>
    <row r="4782" spans="4:4" x14ac:dyDescent="0.3">
      <c r="D4782" s="83"/>
    </row>
    <row r="4783" spans="4:4" x14ac:dyDescent="0.3">
      <c r="D4783" s="83"/>
    </row>
    <row r="4784" spans="4:4" x14ac:dyDescent="0.3">
      <c r="D4784" s="83"/>
    </row>
    <row r="4785" spans="4:4" x14ac:dyDescent="0.3">
      <c r="D4785" s="83"/>
    </row>
    <row r="4786" spans="4:4" x14ac:dyDescent="0.3">
      <c r="D4786" s="83"/>
    </row>
    <row r="4787" spans="4:4" x14ac:dyDescent="0.3">
      <c r="D4787" s="83"/>
    </row>
    <row r="4788" spans="4:4" x14ac:dyDescent="0.3">
      <c r="D4788" s="83"/>
    </row>
    <row r="4789" spans="4:4" x14ac:dyDescent="0.3">
      <c r="D4789" s="83"/>
    </row>
    <row r="4790" spans="4:4" x14ac:dyDescent="0.3">
      <c r="D4790" s="83"/>
    </row>
    <row r="4791" spans="4:4" x14ac:dyDescent="0.3">
      <c r="D4791" s="83"/>
    </row>
    <row r="4792" spans="4:4" x14ac:dyDescent="0.3">
      <c r="D4792" s="83"/>
    </row>
    <row r="4793" spans="4:4" x14ac:dyDescent="0.3">
      <c r="D4793" s="83"/>
    </row>
    <row r="4794" spans="4:4" x14ac:dyDescent="0.3">
      <c r="D4794" s="83"/>
    </row>
    <row r="4795" spans="4:4" x14ac:dyDescent="0.3">
      <c r="D4795" s="83"/>
    </row>
    <row r="4796" spans="4:4" x14ac:dyDescent="0.3">
      <c r="D4796" s="83"/>
    </row>
    <row r="4797" spans="4:4" x14ac:dyDescent="0.3">
      <c r="D4797" s="83"/>
    </row>
    <row r="4798" spans="4:4" x14ac:dyDescent="0.3">
      <c r="D4798" s="83"/>
    </row>
    <row r="4799" spans="4:4" x14ac:dyDescent="0.3">
      <c r="D4799" s="83"/>
    </row>
    <row r="4800" spans="4:4" x14ac:dyDescent="0.3">
      <c r="D4800" s="83"/>
    </row>
    <row r="4801" spans="4:4" x14ac:dyDescent="0.3">
      <c r="D4801" s="83"/>
    </row>
    <row r="4802" spans="4:4" x14ac:dyDescent="0.3">
      <c r="D4802" s="83"/>
    </row>
    <row r="4803" spans="4:4" x14ac:dyDescent="0.3">
      <c r="D4803" s="83"/>
    </row>
    <row r="4804" spans="4:4" x14ac:dyDescent="0.3">
      <c r="D4804" s="83"/>
    </row>
    <row r="4805" spans="4:4" x14ac:dyDescent="0.3">
      <c r="D4805" s="83"/>
    </row>
    <row r="4806" spans="4:4" x14ac:dyDescent="0.3">
      <c r="D4806" s="83"/>
    </row>
    <row r="4807" spans="4:4" x14ac:dyDescent="0.3">
      <c r="D4807" s="83"/>
    </row>
    <row r="4808" spans="4:4" x14ac:dyDescent="0.3">
      <c r="D4808" s="83"/>
    </row>
    <row r="4809" spans="4:4" x14ac:dyDescent="0.3">
      <c r="D4809" s="83"/>
    </row>
    <row r="4810" spans="4:4" x14ac:dyDescent="0.3">
      <c r="D4810" s="83"/>
    </row>
    <row r="4811" spans="4:4" x14ac:dyDescent="0.3">
      <c r="D4811" s="83"/>
    </row>
    <row r="4812" spans="4:4" x14ac:dyDescent="0.3">
      <c r="D4812" s="83"/>
    </row>
    <row r="4813" spans="4:4" x14ac:dyDescent="0.3">
      <c r="D4813" s="83"/>
    </row>
    <row r="4814" spans="4:4" x14ac:dyDescent="0.3">
      <c r="D4814" s="83"/>
    </row>
    <row r="4815" spans="4:4" x14ac:dyDescent="0.3">
      <c r="D4815" s="83"/>
    </row>
    <row r="4816" spans="4:4" x14ac:dyDescent="0.3">
      <c r="D4816" s="83"/>
    </row>
    <row r="4817" spans="4:4" x14ac:dyDescent="0.3">
      <c r="D4817" s="83"/>
    </row>
    <row r="4818" spans="4:4" x14ac:dyDescent="0.3">
      <c r="D4818" s="83"/>
    </row>
    <row r="4819" spans="4:4" x14ac:dyDescent="0.3">
      <c r="D4819" s="83"/>
    </row>
    <row r="4820" spans="4:4" x14ac:dyDescent="0.3">
      <c r="D4820" s="83"/>
    </row>
    <row r="4821" spans="4:4" x14ac:dyDescent="0.3">
      <c r="D4821" s="83"/>
    </row>
    <row r="4822" spans="4:4" x14ac:dyDescent="0.3">
      <c r="D4822" s="83"/>
    </row>
    <row r="4823" spans="4:4" x14ac:dyDescent="0.3">
      <c r="D4823" s="83"/>
    </row>
    <row r="4824" spans="4:4" x14ac:dyDescent="0.3">
      <c r="D4824" s="83"/>
    </row>
    <row r="4825" spans="4:4" x14ac:dyDescent="0.3">
      <c r="D4825" s="83"/>
    </row>
    <row r="4826" spans="4:4" x14ac:dyDescent="0.3">
      <c r="D4826" s="83"/>
    </row>
    <row r="4827" spans="4:4" x14ac:dyDescent="0.3">
      <c r="D4827" s="83"/>
    </row>
    <row r="4828" spans="4:4" x14ac:dyDescent="0.3">
      <c r="D4828" s="83"/>
    </row>
    <row r="4829" spans="4:4" x14ac:dyDescent="0.3">
      <c r="D4829" s="83"/>
    </row>
    <row r="4830" spans="4:4" x14ac:dyDescent="0.3">
      <c r="D4830" s="83"/>
    </row>
    <row r="4831" spans="4:4" x14ac:dyDescent="0.3">
      <c r="D4831" s="83"/>
    </row>
    <row r="4832" spans="4:4" x14ac:dyDescent="0.3">
      <c r="D4832" s="83"/>
    </row>
    <row r="4833" spans="4:4" x14ac:dyDescent="0.3">
      <c r="D4833" s="83"/>
    </row>
    <row r="4834" spans="4:4" x14ac:dyDescent="0.3">
      <c r="D4834" s="83"/>
    </row>
    <row r="4835" spans="4:4" x14ac:dyDescent="0.3">
      <c r="D4835" s="83"/>
    </row>
    <row r="4836" spans="4:4" x14ac:dyDescent="0.3">
      <c r="D4836" s="83"/>
    </row>
    <row r="4837" spans="4:4" x14ac:dyDescent="0.3">
      <c r="D4837" s="83"/>
    </row>
    <row r="4838" spans="4:4" x14ac:dyDescent="0.3">
      <c r="D4838" s="83"/>
    </row>
    <row r="4839" spans="4:4" x14ac:dyDescent="0.3">
      <c r="D4839" s="83"/>
    </row>
    <row r="4840" spans="4:4" x14ac:dyDescent="0.3">
      <c r="D4840" s="83"/>
    </row>
    <row r="4841" spans="4:4" x14ac:dyDescent="0.3">
      <c r="D4841" s="83"/>
    </row>
    <row r="4842" spans="4:4" x14ac:dyDescent="0.3">
      <c r="D4842" s="83"/>
    </row>
    <row r="4843" spans="4:4" x14ac:dyDescent="0.3">
      <c r="D4843" s="83"/>
    </row>
    <row r="4844" spans="4:4" x14ac:dyDescent="0.3">
      <c r="D4844" s="83"/>
    </row>
    <row r="4845" spans="4:4" x14ac:dyDescent="0.3">
      <c r="D4845" s="83"/>
    </row>
    <row r="4846" spans="4:4" x14ac:dyDescent="0.3">
      <c r="D4846" s="83"/>
    </row>
    <row r="4847" spans="4:4" x14ac:dyDescent="0.3">
      <c r="D4847" s="83"/>
    </row>
    <row r="4848" spans="4:4" x14ac:dyDescent="0.3">
      <c r="D4848" s="83"/>
    </row>
    <row r="4849" spans="4:4" x14ac:dyDescent="0.3">
      <c r="D4849" s="83"/>
    </row>
    <row r="4850" spans="4:4" x14ac:dyDescent="0.3">
      <c r="D4850" s="83"/>
    </row>
    <row r="4851" spans="4:4" x14ac:dyDescent="0.3">
      <c r="D4851" s="83"/>
    </row>
    <row r="4852" spans="4:4" x14ac:dyDescent="0.3">
      <c r="D4852" s="83"/>
    </row>
    <row r="4853" spans="4:4" x14ac:dyDescent="0.3">
      <c r="D4853" s="83"/>
    </row>
    <row r="4854" spans="4:4" x14ac:dyDescent="0.3">
      <c r="D4854" s="83"/>
    </row>
    <row r="4855" spans="4:4" x14ac:dyDescent="0.3">
      <c r="D4855" s="83"/>
    </row>
    <row r="4856" spans="4:4" x14ac:dyDescent="0.3">
      <c r="D4856" s="83"/>
    </row>
    <row r="4857" spans="4:4" x14ac:dyDescent="0.3">
      <c r="D4857" s="83"/>
    </row>
    <row r="4858" spans="4:4" x14ac:dyDescent="0.3">
      <c r="D4858" s="83"/>
    </row>
    <row r="4859" spans="4:4" x14ac:dyDescent="0.3">
      <c r="D4859" s="83"/>
    </row>
    <row r="4860" spans="4:4" x14ac:dyDescent="0.3">
      <c r="D4860" s="83"/>
    </row>
    <row r="4861" spans="4:4" x14ac:dyDescent="0.3">
      <c r="D4861" s="83"/>
    </row>
    <row r="4862" spans="4:4" x14ac:dyDescent="0.3">
      <c r="D4862" s="83"/>
    </row>
    <row r="4863" spans="4:4" x14ac:dyDescent="0.3">
      <c r="D4863" s="83"/>
    </row>
    <row r="4864" spans="4:4" x14ac:dyDescent="0.3">
      <c r="D4864" s="83"/>
    </row>
    <row r="4865" spans="4:4" x14ac:dyDescent="0.3">
      <c r="D4865" s="83"/>
    </row>
    <row r="4866" spans="4:4" x14ac:dyDescent="0.3">
      <c r="D4866" s="83"/>
    </row>
    <row r="4867" spans="4:4" x14ac:dyDescent="0.3">
      <c r="D4867" s="83"/>
    </row>
    <row r="4868" spans="4:4" x14ac:dyDescent="0.3">
      <c r="D4868" s="83"/>
    </row>
    <row r="4869" spans="4:4" x14ac:dyDescent="0.3">
      <c r="D4869" s="83"/>
    </row>
    <row r="4870" spans="4:4" x14ac:dyDescent="0.3">
      <c r="D4870" s="83"/>
    </row>
    <row r="4871" spans="4:4" x14ac:dyDescent="0.3">
      <c r="D4871" s="83"/>
    </row>
    <row r="4872" spans="4:4" x14ac:dyDescent="0.3">
      <c r="D4872" s="83"/>
    </row>
    <row r="4873" spans="4:4" x14ac:dyDescent="0.3">
      <c r="D4873" s="83"/>
    </row>
    <row r="4874" spans="4:4" x14ac:dyDescent="0.3">
      <c r="D4874" s="83"/>
    </row>
    <row r="4875" spans="4:4" x14ac:dyDescent="0.3">
      <c r="D4875" s="83"/>
    </row>
    <row r="4876" spans="4:4" x14ac:dyDescent="0.3">
      <c r="D4876" s="83"/>
    </row>
    <row r="4877" spans="4:4" x14ac:dyDescent="0.3">
      <c r="D4877" s="83"/>
    </row>
    <row r="4878" spans="4:4" x14ac:dyDescent="0.3">
      <c r="D4878" s="83"/>
    </row>
    <row r="4879" spans="4:4" x14ac:dyDescent="0.3">
      <c r="D4879" s="83"/>
    </row>
    <row r="4880" spans="4:4" x14ac:dyDescent="0.3">
      <c r="D4880" s="83"/>
    </row>
    <row r="4881" spans="4:4" x14ac:dyDescent="0.3">
      <c r="D4881" s="83"/>
    </row>
    <row r="4882" spans="4:4" x14ac:dyDescent="0.3">
      <c r="D4882" s="83"/>
    </row>
    <row r="4883" spans="4:4" x14ac:dyDescent="0.3">
      <c r="D4883" s="83"/>
    </row>
    <row r="4884" spans="4:4" x14ac:dyDescent="0.3">
      <c r="D4884" s="83"/>
    </row>
    <row r="4885" spans="4:4" x14ac:dyDescent="0.3">
      <c r="D4885" s="83"/>
    </row>
    <row r="4886" spans="4:4" x14ac:dyDescent="0.3">
      <c r="D4886" s="83"/>
    </row>
    <row r="4887" spans="4:4" x14ac:dyDescent="0.3">
      <c r="D4887" s="83"/>
    </row>
    <row r="4888" spans="4:4" x14ac:dyDescent="0.3">
      <c r="D4888" s="83"/>
    </row>
    <row r="4889" spans="4:4" x14ac:dyDescent="0.3">
      <c r="D4889" s="83"/>
    </row>
    <row r="4890" spans="4:4" x14ac:dyDescent="0.3">
      <c r="D4890" s="83"/>
    </row>
    <row r="4891" spans="4:4" x14ac:dyDescent="0.3">
      <c r="D4891" s="83"/>
    </row>
    <row r="4892" spans="4:4" x14ac:dyDescent="0.3">
      <c r="D4892" s="83"/>
    </row>
    <row r="4893" spans="4:4" x14ac:dyDescent="0.3">
      <c r="D4893" s="83"/>
    </row>
    <row r="4894" spans="4:4" x14ac:dyDescent="0.3">
      <c r="D4894" s="83"/>
    </row>
    <row r="4895" spans="4:4" x14ac:dyDescent="0.3">
      <c r="D4895" s="83"/>
    </row>
    <row r="4896" spans="4:4" x14ac:dyDescent="0.3">
      <c r="D4896" s="83"/>
    </row>
    <row r="4897" spans="4:4" x14ac:dyDescent="0.3">
      <c r="D4897" s="83"/>
    </row>
    <row r="4898" spans="4:4" x14ac:dyDescent="0.3">
      <c r="D4898" s="83"/>
    </row>
    <row r="4899" spans="4:4" x14ac:dyDescent="0.3">
      <c r="D4899" s="83"/>
    </row>
    <row r="4900" spans="4:4" x14ac:dyDescent="0.3">
      <c r="D4900" s="83"/>
    </row>
    <row r="4901" spans="4:4" x14ac:dyDescent="0.3">
      <c r="D4901" s="83"/>
    </row>
    <row r="4902" spans="4:4" x14ac:dyDescent="0.3">
      <c r="D4902" s="83"/>
    </row>
    <row r="4903" spans="4:4" x14ac:dyDescent="0.3">
      <c r="D4903" s="83"/>
    </row>
    <row r="4904" spans="4:4" x14ac:dyDescent="0.3">
      <c r="D4904" s="83"/>
    </row>
    <row r="4905" spans="4:4" x14ac:dyDescent="0.3">
      <c r="D4905" s="83"/>
    </row>
    <row r="4906" spans="4:4" x14ac:dyDescent="0.3">
      <c r="D4906" s="83"/>
    </row>
    <row r="4907" spans="4:4" x14ac:dyDescent="0.3">
      <c r="D4907" s="83"/>
    </row>
    <row r="4908" spans="4:4" x14ac:dyDescent="0.3">
      <c r="D4908" s="83"/>
    </row>
    <row r="4909" spans="4:4" x14ac:dyDescent="0.3">
      <c r="D4909" s="83"/>
    </row>
    <row r="4910" spans="4:4" x14ac:dyDescent="0.3">
      <c r="D4910" s="83"/>
    </row>
    <row r="4911" spans="4:4" x14ac:dyDescent="0.3">
      <c r="D4911" s="83"/>
    </row>
    <row r="4912" spans="4:4" x14ac:dyDescent="0.3">
      <c r="D4912" s="83"/>
    </row>
    <row r="4913" spans="4:4" x14ac:dyDescent="0.3">
      <c r="D4913" s="83"/>
    </row>
    <row r="4914" spans="4:4" x14ac:dyDescent="0.3">
      <c r="D4914" s="83"/>
    </row>
    <row r="4915" spans="4:4" x14ac:dyDescent="0.3">
      <c r="D4915" s="83"/>
    </row>
    <row r="4916" spans="4:4" x14ac:dyDescent="0.3">
      <c r="D4916" s="83"/>
    </row>
    <row r="4917" spans="4:4" x14ac:dyDescent="0.3">
      <c r="D4917" s="83"/>
    </row>
    <row r="4918" spans="4:4" x14ac:dyDescent="0.3">
      <c r="D4918" s="83"/>
    </row>
    <row r="4919" spans="4:4" x14ac:dyDescent="0.3">
      <c r="D4919" s="83"/>
    </row>
    <row r="4920" spans="4:4" x14ac:dyDescent="0.3">
      <c r="D4920" s="83"/>
    </row>
    <row r="4921" spans="4:4" x14ac:dyDescent="0.3">
      <c r="D4921" s="83"/>
    </row>
    <row r="4922" spans="4:4" x14ac:dyDescent="0.3">
      <c r="D4922" s="83"/>
    </row>
    <row r="4923" spans="4:4" x14ac:dyDescent="0.3">
      <c r="D4923" s="83"/>
    </row>
    <row r="4924" spans="4:4" x14ac:dyDescent="0.3">
      <c r="D4924" s="83"/>
    </row>
    <row r="4925" spans="4:4" x14ac:dyDescent="0.3">
      <c r="D4925" s="83"/>
    </row>
    <row r="4926" spans="4:4" x14ac:dyDescent="0.3">
      <c r="D4926" s="83"/>
    </row>
    <row r="4927" spans="4:4" x14ac:dyDescent="0.3">
      <c r="D4927" s="83"/>
    </row>
    <row r="4928" spans="4:4" x14ac:dyDescent="0.3">
      <c r="D4928" s="83"/>
    </row>
    <row r="4929" spans="4:4" x14ac:dyDescent="0.3">
      <c r="D4929" s="83"/>
    </row>
    <row r="4930" spans="4:4" x14ac:dyDescent="0.3">
      <c r="D4930" s="83"/>
    </row>
    <row r="4931" spans="4:4" x14ac:dyDescent="0.3">
      <c r="D4931" s="83"/>
    </row>
    <row r="4932" spans="4:4" x14ac:dyDescent="0.3">
      <c r="D4932" s="83"/>
    </row>
    <row r="4933" spans="4:4" x14ac:dyDescent="0.3">
      <c r="D4933" s="83"/>
    </row>
    <row r="4934" spans="4:4" x14ac:dyDescent="0.3">
      <c r="D4934" s="83"/>
    </row>
    <row r="4935" spans="4:4" x14ac:dyDescent="0.3">
      <c r="D4935" s="83"/>
    </row>
    <row r="4936" spans="4:4" x14ac:dyDescent="0.3">
      <c r="D4936" s="83"/>
    </row>
    <row r="4937" spans="4:4" x14ac:dyDescent="0.3">
      <c r="D4937" s="83"/>
    </row>
    <row r="4938" spans="4:4" x14ac:dyDescent="0.3">
      <c r="D4938" s="83"/>
    </row>
    <row r="4939" spans="4:4" x14ac:dyDescent="0.3">
      <c r="D4939" s="83"/>
    </row>
    <row r="4940" spans="4:4" x14ac:dyDescent="0.3">
      <c r="D4940" s="83"/>
    </row>
    <row r="4941" spans="4:4" x14ac:dyDescent="0.3">
      <c r="D4941" s="83"/>
    </row>
    <row r="4942" spans="4:4" x14ac:dyDescent="0.3">
      <c r="D4942" s="83"/>
    </row>
    <row r="4943" spans="4:4" x14ac:dyDescent="0.3">
      <c r="D4943" s="83"/>
    </row>
    <row r="4944" spans="4:4" x14ac:dyDescent="0.3">
      <c r="D4944" s="83"/>
    </row>
    <row r="4945" spans="4:4" x14ac:dyDescent="0.3">
      <c r="D4945" s="83"/>
    </row>
    <row r="4946" spans="4:4" x14ac:dyDescent="0.3">
      <c r="D4946" s="83"/>
    </row>
    <row r="4947" spans="4:4" x14ac:dyDescent="0.3">
      <c r="D4947" s="83"/>
    </row>
    <row r="4948" spans="4:4" x14ac:dyDescent="0.3">
      <c r="D4948" s="83"/>
    </row>
    <row r="4949" spans="4:4" x14ac:dyDescent="0.3">
      <c r="D4949" s="83"/>
    </row>
    <row r="4950" spans="4:4" x14ac:dyDescent="0.3">
      <c r="D4950" s="83"/>
    </row>
    <row r="4951" spans="4:4" x14ac:dyDescent="0.3">
      <c r="D4951" s="83"/>
    </row>
    <row r="4952" spans="4:4" x14ac:dyDescent="0.3">
      <c r="D4952" s="83"/>
    </row>
    <row r="4953" spans="4:4" x14ac:dyDescent="0.3">
      <c r="D4953" s="83"/>
    </row>
    <row r="4954" spans="4:4" x14ac:dyDescent="0.3">
      <c r="D4954" s="83"/>
    </row>
    <row r="4955" spans="4:4" x14ac:dyDescent="0.3">
      <c r="D4955" s="83"/>
    </row>
    <row r="4956" spans="4:4" x14ac:dyDescent="0.3">
      <c r="D4956" s="83"/>
    </row>
    <row r="4957" spans="4:4" x14ac:dyDescent="0.3">
      <c r="D4957" s="83"/>
    </row>
    <row r="4958" spans="4:4" x14ac:dyDescent="0.3">
      <c r="D4958" s="83"/>
    </row>
    <row r="4959" spans="4:4" x14ac:dyDescent="0.3">
      <c r="D4959" s="83"/>
    </row>
    <row r="4960" spans="4:4" x14ac:dyDescent="0.3">
      <c r="D4960" s="83"/>
    </row>
    <row r="4961" spans="4:4" x14ac:dyDescent="0.3">
      <c r="D4961" s="83"/>
    </row>
    <row r="4962" spans="4:4" x14ac:dyDescent="0.3">
      <c r="D4962" s="83"/>
    </row>
    <row r="4963" spans="4:4" x14ac:dyDescent="0.3">
      <c r="D4963" s="83"/>
    </row>
    <row r="4964" spans="4:4" x14ac:dyDescent="0.3">
      <c r="D4964" s="83"/>
    </row>
    <row r="4965" spans="4:4" x14ac:dyDescent="0.3">
      <c r="D4965" s="83"/>
    </row>
    <row r="4966" spans="4:4" x14ac:dyDescent="0.3">
      <c r="D4966" s="83"/>
    </row>
    <row r="4967" spans="4:4" x14ac:dyDescent="0.3">
      <c r="D4967" s="83"/>
    </row>
    <row r="4968" spans="4:4" x14ac:dyDescent="0.3">
      <c r="D4968" s="83"/>
    </row>
    <row r="4969" spans="4:4" x14ac:dyDescent="0.3">
      <c r="D4969" s="83"/>
    </row>
    <row r="4970" spans="4:4" x14ac:dyDescent="0.3">
      <c r="D4970" s="83"/>
    </row>
    <row r="4971" spans="4:4" x14ac:dyDescent="0.3">
      <c r="D4971" s="83"/>
    </row>
    <row r="4972" spans="4:4" x14ac:dyDescent="0.3">
      <c r="D4972" s="83"/>
    </row>
    <row r="4973" spans="4:4" x14ac:dyDescent="0.3">
      <c r="D4973" s="83"/>
    </row>
    <row r="4974" spans="4:4" x14ac:dyDescent="0.3">
      <c r="D4974" s="83"/>
    </row>
    <row r="4975" spans="4:4" x14ac:dyDescent="0.3">
      <c r="D4975" s="83"/>
    </row>
    <row r="4976" spans="4:4" x14ac:dyDescent="0.3">
      <c r="D4976" s="83"/>
    </row>
    <row r="4977" spans="4:4" x14ac:dyDescent="0.3">
      <c r="D4977" s="83"/>
    </row>
    <row r="4978" spans="4:4" x14ac:dyDescent="0.3">
      <c r="D4978" s="83"/>
    </row>
    <row r="4979" spans="4:4" x14ac:dyDescent="0.3">
      <c r="D4979" s="83"/>
    </row>
    <row r="4980" spans="4:4" x14ac:dyDescent="0.3">
      <c r="D4980" s="83"/>
    </row>
    <row r="4981" spans="4:4" x14ac:dyDescent="0.3">
      <c r="D4981" s="83"/>
    </row>
    <row r="4982" spans="4:4" x14ac:dyDescent="0.3">
      <c r="D4982" s="83"/>
    </row>
    <row r="4983" spans="4:4" x14ac:dyDescent="0.3">
      <c r="D4983" s="83"/>
    </row>
    <row r="4984" spans="4:4" x14ac:dyDescent="0.3">
      <c r="D4984" s="83"/>
    </row>
    <row r="4985" spans="4:4" x14ac:dyDescent="0.3">
      <c r="D4985" s="83"/>
    </row>
    <row r="4986" spans="4:4" x14ac:dyDescent="0.3">
      <c r="D4986" s="83"/>
    </row>
    <row r="4987" spans="4:4" x14ac:dyDescent="0.3">
      <c r="D4987" s="83"/>
    </row>
    <row r="4988" spans="4:4" x14ac:dyDescent="0.3">
      <c r="D4988" s="83"/>
    </row>
    <row r="4989" spans="4:4" x14ac:dyDescent="0.3">
      <c r="D4989" s="83"/>
    </row>
    <row r="4990" spans="4:4" x14ac:dyDescent="0.3">
      <c r="D4990" s="83"/>
    </row>
    <row r="4991" spans="4:4" x14ac:dyDescent="0.3">
      <c r="D4991" s="83"/>
    </row>
    <row r="4992" spans="4:4" x14ac:dyDescent="0.3">
      <c r="D4992" s="83"/>
    </row>
    <row r="4993" spans="4:4" x14ac:dyDescent="0.3">
      <c r="D4993" s="83"/>
    </row>
    <row r="4994" spans="4:4" x14ac:dyDescent="0.3">
      <c r="D4994" s="83"/>
    </row>
    <row r="4995" spans="4:4" x14ac:dyDescent="0.3">
      <c r="D4995" s="83"/>
    </row>
    <row r="4996" spans="4:4" x14ac:dyDescent="0.3">
      <c r="D4996" s="83"/>
    </row>
    <row r="4997" spans="4:4" x14ac:dyDescent="0.3">
      <c r="D4997" s="83"/>
    </row>
    <row r="4998" spans="4:4" x14ac:dyDescent="0.3">
      <c r="D4998" s="83"/>
    </row>
    <row r="4999" spans="4:4" x14ac:dyDescent="0.3">
      <c r="D4999" s="83"/>
    </row>
    <row r="5000" spans="4:4" x14ac:dyDescent="0.3">
      <c r="D5000" s="83"/>
    </row>
  </sheetData>
  <sheetProtection algorithmName="SHA-512" hashValue="6NzYu/qER3Jb2gYUuaSvpQaE/mRBPqP5jp7naTxdg5DfjGL0RmqdnDzJI3vB6+Ur2LOHCTUB4610M6PoQ344gw==" saltValue="GH9TpKVOjS5HbgmPy9ExTA==" spinCount="100000" sheet="1" objects="1" scenarios="1"/>
  <protectedRanges>
    <protectedRange sqref="F9:F43" name="Oblast1"/>
  </protectedRanges>
  <mergeCells count="4">
    <mergeCell ref="A1:G1"/>
    <mergeCell ref="C2:G2"/>
    <mergeCell ref="C3:G3"/>
    <mergeCell ref="C4:G4"/>
  </mergeCells>
  <pageMargins left="0.59027779999999996" right="0.1965278" top="0.78749999999999998" bottom="0.78749999999999998" header="0.3" footer="0.3"/>
  <pageSetup paperSize="9" scale="95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  <pageSetUpPr fitToPage="1"/>
  </sheetPr>
  <dimension ref="A1:BG5000"/>
  <sheetViews>
    <sheetView zoomScale="80" zoomScaleNormal="80" workbookViewId="0">
      <pane ySplit="7" topLeftCell="A38" activePane="bottomLeft" state="frozen"/>
      <selection pane="bottomLeft" activeCell="S8" sqref="A8:S8"/>
    </sheetView>
  </sheetViews>
  <sheetFormatPr defaultColWidth="8.83203125" defaultRowHeight="13.5" outlineLevelRow="1" x14ac:dyDescent="0.3"/>
  <cols>
    <col min="1" max="1" width="3.5" customWidth="1"/>
    <col min="2" max="2" width="12.83203125" style="138" customWidth="1"/>
    <col min="3" max="3" width="63.33203125" style="138" customWidth="1"/>
    <col min="4" max="4" width="4.83203125" customWidth="1"/>
    <col min="5" max="5" width="10.83203125" customWidth="1"/>
    <col min="6" max="6" width="9.83203125" customWidth="1"/>
    <col min="7" max="7" width="12.83203125" customWidth="1"/>
    <col min="8" max="17" width="0" hidden="1" customWidth="1"/>
    <col min="18" max="18" width="6.83203125" customWidth="1"/>
    <col min="19" max="19" width="8.5" customWidth="1"/>
    <col min="20" max="23" width="0" hidden="1" customWidth="1"/>
    <col min="28" max="28" width="0" hidden="1" customWidth="1"/>
    <col min="30" max="40" width="0" hidden="1" customWidth="1"/>
    <col min="52" max="52" width="98.83203125" customWidth="1"/>
  </cols>
  <sheetData>
    <row r="1" spans="1:59" ht="15.75" customHeight="1" x14ac:dyDescent="0.3">
      <c r="A1" s="307" t="s">
        <v>121</v>
      </c>
      <c r="B1" s="307"/>
      <c r="C1" s="307"/>
      <c r="D1" s="307"/>
      <c r="E1" s="307"/>
      <c r="F1" s="307"/>
      <c r="G1" s="307"/>
      <c r="AF1" t="s">
        <v>122</v>
      </c>
    </row>
    <row r="2" spans="1:59" ht="25.15" customHeight="1" x14ac:dyDescent="0.3">
      <c r="A2" s="139" t="s">
        <v>118</v>
      </c>
      <c r="B2" s="134" t="s">
        <v>5</v>
      </c>
      <c r="C2" s="308" t="s">
        <v>6</v>
      </c>
      <c r="D2" s="309"/>
      <c r="E2" s="309"/>
      <c r="F2" s="309"/>
      <c r="G2" s="310"/>
      <c r="AF2" t="s">
        <v>123</v>
      </c>
    </row>
    <row r="3" spans="1:59" ht="25.15" customHeight="1" x14ac:dyDescent="0.3">
      <c r="A3" s="139" t="s">
        <v>119</v>
      </c>
      <c r="B3" s="134" t="s">
        <v>55</v>
      </c>
      <c r="C3" s="308"/>
      <c r="D3" s="309"/>
      <c r="E3" s="309"/>
      <c r="F3" s="309"/>
      <c r="G3" s="310"/>
      <c r="AB3" s="138" t="s">
        <v>123</v>
      </c>
      <c r="AF3" t="s">
        <v>124</v>
      </c>
    </row>
    <row r="4" spans="1:59" ht="25.15" customHeight="1" x14ac:dyDescent="0.3">
      <c r="A4" s="140" t="s">
        <v>120</v>
      </c>
      <c r="B4" s="141" t="s">
        <v>64</v>
      </c>
      <c r="C4" s="311" t="s">
        <v>65</v>
      </c>
      <c r="D4" s="312"/>
      <c r="E4" s="312"/>
      <c r="F4" s="312"/>
      <c r="G4" s="313"/>
      <c r="AF4" t="s">
        <v>125</v>
      </c>
    </row>
    <row r="5" spans="1:59" x14ac:dyDescent="0.3">
      <c r="D5" s="83"/>
    </row>
    <row r="6" spans="1:59" ht="40.5" x14ac:dyDescent="0.3">
      <c r="A6" s="142" t="s">
        <v>126</v>
      </c>
      <c r="B6" s="143" t="s">
        <v>127</v>
      </c>
      <c r="C6" s="143" t="s">
        <v>128</v>
      </c>
      <c r="D6" s="144" t="s">
        <v>129</v>
      </c>
      <c r="E6" s="142" t="s">
        <v>130</v>
      </c>
      <c r="F6" s="145" t="s">
        <v>131</v>
      </c>
      <c r="G6" s="142" t="s">
        <v>25</v>
      </c>
      <c r="H6" s="146" t="s">
        <v>132</v>
      </c>
      <c r="I6" s="146" t="s">
        <v>133</v>
      </c>
      <c r="J6" s="146" t="s">
        <v>134</v>
      </c>
      <c r="K6" s="146" t="s">
        <v>135</v>
      </c>
      <c r="L6" s="146" t="s">
        <v>136</v>
      </c>
      <c r="M6" s="146" t="s">
        <v>137</v>
      </c>
      <c r="N6" s="146" t="s">
        <v>138</v>
      </c>
      <c r="O6" s="146" t="s">
        <v>139</v>
      </c>
      <c r="P6" s="146" t="s">
        <v>140</v>
      </c>
      <c r="Q6" s="146" t="s">
        <v>141</v>
      </c>
      <c r="R6" s="146" t="s">
        <v>142</v>
      </c>
      <c r="S6" s="146" t="s">
        <v>143</v>
      </c>
      <c r="T6" s="146" t="s">
        <v>144</v>
      </c>
      <c r="U6" s="146" t="s">
        <v>145</v>
      </c>
      <c r="V6" s="146" t="s">
        <v>146</v>
      </c>
      <c r="W6" s="146" t="s">
        <v>147</v>
      </c>
    </row>
    <row r="7" spans="1:59" hidden="1" x14ac:dyDescent="0.3">
      <c r="A7" s="131"/>
      <c r="B7" s="135"/>
      <c r="C7" s="135"/>
      <c r="D7" s="137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</row>
    <row r="8" spans="1:59" x14ac:dyDescent="0.3">
      <c r="A8" s="149" t="s">
        <v>148</v>
      </c>
      <c r="B8" s="150" t="s">
        <v>81</v>
      </c>
      <c r="C8" s="151" t="s">
        <v>82</v>
      </c>
      <c r="D8" s="152"/>
      <c r="E8" s="153"/>
      <c r="F8" s="154"/>
      <c r="G8" s="154">
        <f>SUMIF(AF9:AF34,"&lt;&gt;NOR",G9:G34)</f>
        <v>202674.9</v>
      </c>
      <c r="H8" s="154"/>
      <c r="I8" s="154">
        <f>SUM(I9:I34)</f>
        <v>112577.47</v>
      </c>
      <c r="J8" s="154"/>
      <c r="K8" s="154">
        <f>SUM(K9:K34)</f>
        <v>159681.53</v>
      </c>
      <c r="L8" s="154"/>
      <c r="M8" s="154">
        <f>SUM(M9:M34)</f>
        <v>245236.62899999996</v>
      </c>
      <c r="N8" s="154"/>
      <c r="O8" s="154">
        <f>SUM(O9:O34)</f>
        <v>37.169999999999995</v>
      </c>
      <c r="P8" s="154"/>
      <c r="Q8" s="154">
        <f>SUM(Q9:Q34)</f>
        <v>0.24</v>
      </c>
      <c r="R8" s="154"/>
      <c r="S8" s="155"/>
      <c r="T8" s="156"/>
      <c r="U8" s="156">
        <f>SUM(U9:U34)</f>
        <v>53.11</v>
      </c>
      <c r="V8" s="156"/>
      <c r="W8" s="156"/>
      <c r="AF8" t="s">
        <v>149</v>
      </c>
    </row>
    <row r="9" spans="1:59" outlineLevel="1" x14ac:dyDescent="0.3">
      <c r="A9" s="157">
        <v>1</v>
      </c>
      <c r="B9" s="158" t="s">
        <v>639</v>
      </c>
      <c r="C9" s="159" t="s">
        <v>640</v>
      </c>
      <c r="D9" s="160" t="s">
        <v>323</v>
      </c>
      <c r="E9" s="161">
        <v>10</v>
      </c>
      <c r="F9" s="162">
        <v>1254</v>
      </c>
      <c r="G9" s="163">
        <f>ROUND(E9*F9,2)</f>
        <v>12540</v>
      </c>
      <c r="H9" s="162">
        <v>741.88</v>
      </c>
      <c r="I9" s="163">
        <f>ROUND(E9*H9,2)</f>
        <v>7418.8</v>
      </c>
      <c r="J9" s="162">
        <v>1583.12</v>
      </c>
      <c r="K9" s="163">
        <f>ROUND(E9*J9,2)</f>
        <v>15831.2</v>
      </c>
      <c r="L9" s="163">
        <v>21</v>
      </c>
      <c r="M9" s="163">
        <f>G9*(1+L9/100)</f>
        <v>15173.4</v>
      </c>
      <c r="N9" s="163">
        <v>0.43093999999999999</v>
      </c>
      <c r="O9" s="163">
        <f>ROUND(E9*N9,2)</f>
        <v>4.3099999999999996</v>
      </c>
      <c r="P9" s="163">
        <v>0</v>
      </c>
      <c r="Q9" s="163">
        <f>ROUND(E9*P9,2)</f>
        <v>0</v>
      </c>
      <c r="R9" s="163" t="s">
        <v>330</v>
      </c>
      <c r="S9" s="164" t="s">
        <v>154</v>
      </c>
      <c r="T9" s="165">
        <v>3.8170000000000002</v>
      </c>
      <c r="U9" s="165">
        <f>ROUND(E9*T9,2)</f>
        <v>38.17</v>
      </c>
      <c r="V9" s="165"/>
      <c r="W9" s="165" t="s">
        <v>155</v>
      </c>
      <c r="X9" s="166"/>
      <c r="Y9" s="166"/>
      <c r="Z9" s="166"/>
      <c r="AA9" s="166"/>
      <c r="AB9" s="166"/>
      <c r="AC9" s="166"/>
      <c r="AD9" s="166"/>
      <c r="AE9" s="166"/>
      <c r="AF9" s="166" t="s">
        <v>156</v>
      </c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</row>
    <row r="10" spans="1:59" ht="67.5" outlineLevel="1" x14ac:dyDescent="0.3">
      <c r="A10" s="167"/>
      <c r="B10" s="168"/>
      <c r="C10" s="169" t="s">
        <v>641</v>
      </c>
      <c r="D10" s="169"/>
      <c r="E10" s="169"/>
      <c r="F10" s="169"/>
      <c r="G10" s="169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6"/>
      <c r="Y10" s="166"/>
      <c r="Z10" s="166"/>
      <c r="AA10" s="166"/>
      <c r="AB10" s="166"/>
      <c r="AC10" s="166"/>
      <c r="AD10" s="166"/>
      <c r="AE10" s="166"/>
      <c r="AF10" s="166" t="s">
        <v>158</v>
      </c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73" t="str">
        <f>C10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A10" s="166"/>
      <c r="BB10" s="166"/>
      <c r="BC10" s="166"/>
      <c r="BD10" s="166"/>
      <c r="BE10" s="166"/>
      <c r="BF10" s="166"/>
      <c r="BG10" s="166"/>
    </row>
    <row r="11" spans="1:59" ht="33.75" outlineLevel="1" x14ac:dyDescent="0.3">
      <c r="A11" s="176">
        <v>2</v>
      </c>
      <c r="B11" s="177" t="s">
        <v>642</v>
      </c>
      <c r="C11" s="178" t="s">
        <v>643</v>
      </c>
      <c r="D11" s="179" t="s">
        <v>323</v>
      </c>
      <c r="E11" s="180">
        <v>10</v>
      </c>
      <c r="F11" s="181">
        <v>5130</v>
      </c>
      <c r="G11" s="182">
        <f>ROUND(E11*F11,2)</f>
        <v>51300</v>
      </c>
      <c r="H11" s="181">
        <v>3294.22</v>
      </c>
      <c r="I11" s="182">
        <f>ROUND(E11*H11,2)</f>
        <v>32942.199999999997</v>
      </c>
      <c r="J11" s="181">
        <v>780.78</v>
      </c>
      <c r="K11" s="182">
        <f>ROUND(E11*J11,2)</f>
        <v>7807.8</v>
      </c>
      <c r="L11" s="182">
        <v>21</v>
      </c>
      <c r="M11" s="182">
        <f>G11*(1+L11/100)</f>
        <v>62073</v>
      </c>
      <c r="N11" s="182">
        <v>0.16502</v>
      </c>
      <c r="O11" s="182">
        <f>ROUND(E11*N11,2)</f>
        <v>1.65</v>
      </c>
      <c r="P11" s="182">
        <v>0</v>
      </c>
      <c r="Q11" s="182">
        <f>ROUND(E11*P11,2)</f>
        <v>0</v>
      </c>
      <c r="R11" s="182" t="s">
        <v>644</v>
      </c>
      <c r="S11" s="183" t="s">
        <v>154</v>
      </c>
      <c r="T11" s="165">
        <v>1.3140000000000001</v>
      </c>
      <c r="U11" s="165">
        <f>ROUND(E11*T11,2)</f>
        <v>13.14</v>
      </c>
      <c r="V11" s="165"/>
      <c r="W11" s="165" t="s">
        <v>155</v>
      </c>
      <c r="X11" s="166"/>
      <c r="Y11" s="166"/>
      <c r="Z11" s="166"/>
      <c r="AA11" s="166"/>
      <c r="AB11" s="166"/>
      <c r="AC11" s="166"/>
      <c r="AD11" s="166"/>
      <c r="AE11" s="166"/>
      <c r="AF11" s="166" t="s">
        <v>156</v>
      </c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</row>
    <row r="12" spans="1:59" ht="33.75" outlineLevel="1" x14ac:dyDescent="0.3">
      <c r="A12" s="176">
        <v>3</v>
      </c>
      <c r="B12" s="177" t="s">
        <v>645</v>
      </c>
      <c r="C12" s="178" t="s">
        <v>646</v>
      </c>
      <c r="D12" s="179" t="s">
        <v>323</v>
      </c>
      <c r="E12" s="180">
        <v>10</v>
      </c>
      <c r="F12" s="181">
        <v>45.6</v>
      </c>
      <c r="G12" s="182">
        <f>ROUND(E12*F12,2)</f>
        <v>456</v>
      </c>
      <c r="H12" s="181">
        <v>0</v>
      </c>
      <c r="I12" s="182">
        <f>ROUND(E12*H12,2)</f>
        <v>0</v>
      </c>
      <c r="J12" s="181">
        <v>58.4</v>
      </c>
      <c r="K12" s="182">
        <f>ROUND(E12*J12,2)</f>
        <v>584</v>
      </c>
      <c r="L12" s="182">
        <v>21</v>
      </c>
      <c r="M12" s="182">
        <f>G12*(1+L12/100)</f>
        <v>551.76</v>
      </c>
      <c r="N12" s="182">
        <v>0</v>
      </c>
      <c r="O12" s="182">
        <f>ROUND(E12*N12,2)</f>
        <v>0</v>
      </c>
      <c r="P12" s="182">
        <v>2.4E-2</v>
      </c>
      <c r="Q12" s="182">
        <f>ROUND(E12*P12,2)</f>
        <v>0.24</v>
      </c>
      <c r="R12" s="182" t="s">
        <v>420</v>
      </c>
      <c r="S12" s="183" t="s">
        <v>154</v>
      </c>
      <c r="T12" s="165">
        <v>0.18</v>
      </c>
      <c r="U12" s="165">
        <f>ROUND(E12*T12,2)</f>
        <v>1.8</v>
      </c>
      <c r="V12" s="165"/>
      <c r="W12" s="165" t="s">
        <v>155</v>
      </c>
      <c r="X12" s="166"/>
      <c r="Y12" s="166"/>
      <c r="Z12" s="166"/>
      <c r="AA12" s="166"/>
      <c r="AB12" s="166"/>
      <c r="AC12" s="166"/>
      <c r="AD12" s="166"/>
      <c r="AE12" s="166"/>
      <c r="AF12" s="166" t="s">
        <v>156</v>
      </c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</row>
    <row r="13" spans="1:59" outlineLevel="1" x14ac:dyDescent="0.3">
      <c r="A13" s="157">
        <v>4</v>
      </c>
      <c r="B13" s="158" t="s">
        <v>647</v>
      </c>
      <c r="C13" s="159" t="s">
        <v>648</v>
      </c>
      <c r="D13" s="160" t="s">
        <v>343</v>
      </c>
      <c r="E13" s="161">
        <v>33</v>
      </c>
      <c r="F13" s="162">
        <v>136.80000000000001</v>
      </c>
      <c r="G13" s="163">
        <f>ROUND(E13*F13,2)</f>
        <v>4514.3999999999996</v>
      </c>
      <c r="H13" s="162">
        <v>431.24</v>
      </c>
      <c r="I13" s="163">
        <f>ROUND(E13*H13,2)</f>
        <v>14230.92</v>
      </c>
      <c r="J13" s="162">
        <v>483.76</v>
      </c>
      <c r="K13" s="163">
        <f>ROUND(E13*J13,2)</f>
        <v>15964.08</v>
      </c>
      <c r="L13" s="163">
        <v>21</v>
      </c>
      <c r="M13" s="163">
        <f>G13*(1+L13/100)</f>
        <v>5462.4239999999991</v>
      </c>
      <c r="N13" s="163">
        <v>0.21664</v>
      </c>
      <c r="O13" s="163">
        <f>ROUND(E13*N13,2)</f>
        <v>7.15</v>
      </c>
      <c r="P13" s="163">
        <v>0</v>
      </c>
      <c r="Q13" s="163">
        <f>ROUND(E13*P13,2)</f>
        <v>0</v>
      </c>
      <c r="R13" s="163" t="s">
        <v>614</v>
      </c>
      <c r="S13" s="164" t="s">
        <v>154</v>
      </c>
      <c r="T13" s="165">
        <v>0</v>
      </c>
      <c r="U13" s="165">
        <f>ROUND(E13*T13,2)</f>
        <v>0</v>
      </c>
      <c r="V13" s="165"/>
      <c r="W13" s="165" t="s">
        <v>170</v>
      </c>
      <c r="X13" s="166"/>
      <c r="Y13" s="166"/>
      <c r="Z13" s="166"/>
      <c r="AA13" s="166"/>
      <c r="AB13" s="166"/>
      <c r="AC13" s="166"/>
      <c r="AD13" s="166"/>
      <c r="AE13" s="166"/>
      <c r="AF13" s="166" t="s">
        <v>171</v>
      </c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</row>
    <row r="14" spans="1:59" ht="90" outlineLevel="1" x14ac:dyDescent="0.3">
      <c r="A14" s="167"/>
      <c r="B14" s="168"/>
      <c r="C14" s="169" t="s">
        <v>649</v>
      </c>
      <c r="D14" s="169"/>
      <c r="E14" s="169"/>
      <c r="F14" s="169"/>
      <c r="G14" s="169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6"/>
      <c r="Y14" s="166"/>
      <c r="Z14" s="166"/>
      <c r="AA14" s="166"/>
      <c r="AB14" s="166"/>
      <c r="AC14" s="166"/>
      <c r="AD14" s="166"/>
      <c r="AE14" s="166"/>
      <c r="AF14" s="166" t="s">
        <v>158</v>
      </c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73" t="str">
        <f>C14</f>
        <v>hloubení rýh nezapažených, šířky do 200 cm, v hornině 3 (včetně příplatku za lepivost), se svislým přemístěním, lože pod potrubí z písku a štěrkopísku do 63 mm, dodávka a montáž potrubí z trub polyetylénových tlakových hrdlových vnějšího průměru podle popisu, tlaková zkouška potrubí, proplach a dezinfekce, obsyp potrubí sypaninou bez prohození materiálem připraveným podél výkopu ve vzdálenosti do 3 m od jeho okraje, pro jakoukoliv míru zhutnění, zásyp rýhy sypaninou z jakékoliv horniny, s uložením výkopku ve vrstvách, se zhutněním.</v>
      </c>
      <c r="BA14" s="166"/>
      <c r="BB14" s="166"/>
      <c r="BC14" s="166"/>
      <c r="BD14" s="166"/>
      <c r="BE14" s="166"/>
      <c r="BF14" s="166"/>
      <c r="BG14" s="166"/>
    </row>
    <row r="15" spans="1:59" outlineLevel="1" x14ac:dyDescent="0.3">
      <c r="A15" s="167"/>
      <c r="B15" s="168"/>
      <c r="C15" s="170" t="s">
        <v>650</v>
      </c>
      <c r="D15" s="171"/>
      <c r="E15" s="172">
        <v>33</v>
      </c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6"/>
      <c r="Y15" s="166"/>
      <c r="Z15" s="166"/>
      <c r="AA15" s="166"/>
      <c r="AB15" s="166"/>
      <c r="AC15" s="166"/>
      <c r="AD15" s="166"/>
      <c r="AE15" s="166"/>
      <c r="AF15" s="166" t="s">
        <v>160</v>
      </c>
      <c r="AG15" s="166">
        <v>0</v>
      </c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</row>
    <row r="16" spans="1:59" outlineLevel="1" x14ac:dyDescent="0.3">
      <c r="A16" s="157">
        <v>5</v>
      </c>
      <c r="B16" s="158" t="s">
        <v>651</v>
      </c>
      <c r="C16" s="159" t="s">
        <v>652</v>
      </c>
      <c r="D16" s="160" t="s">
        <v>343</v>
      </c>
      <c r="E16" s="161">
        <v>25</v>
      </c>
      <c r="F16" s="162">
        <v>216.6</v>
      </c>
      <c r="G16" s="163">
        <f>ROUND(E16*F16,2)</f>
        <v>5415</v>
      </c>
      <c r="H16" s="162">
        <v>920</v>
      </c>
      <c r="I16" s="163">
        <f>ROUND(E16*H16,2)</f>
        <v>23000</v>
      </c>
      <c r="J16" s="162">
        <v>0</v>
      </c>
      <c r="K16" s="163">
        <f>ROUND(E16*J16,2)</f>
        <v>0</v>
      </c>
      <c r="L16" s="163">
        <v>21</v>
      </c>
      <c r="M16" s="163">
        <f>G16*(1+L16/100)</f>
        <v>6552.15</v>
      </c>
      <c r="N16" s="163">
        <v>0.21664</v>
      </c>
      <c r="O16" s="163">
        <f>ROUND(E16*N16,2)</f>
        <v>5.42</v>
      </c>
      <c r="P16" s="163">
        <v>0</v>
      </c>
      <c r="Q16" s="163">
        <f>ROUND(E16*P16,2)</f>
        <v>0</v>
      </c>
      <c r="R16" s="163" t="s">
        <v>614</v>
      </c>
      <c r="S16" s="164" t="s">
        <v>182</v>
      </c>
      <c r="T16" s="165">
        <v>0</v>
      </c>
      <c r="U16" s="165">
        <f>ROUND(E16*T16,2)</f>
        <v>0</v>
      </c>
      <c r="V16" s="165"/>
      <c r="W16" s="165" t="s">
        <v>170</v>
      </c>
      <c r="X16" s="166"/>
      <c r="Y16" s="166"/>
      <c r="Z16" s="166"/>
      <c r="AA16" s="166"/>
      <c r="AB16" s="166"/>
      <c r="AC16" s="166"/>
      <c r="AD16" s="166"/>
      <c r="AE16" s="166"/>
      <c r="AF16" s="166" t="s">
        <v>171</v>
      </c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</row>
    <row r="17" spans="1:59" ht="90" outlineLevel="1" x14ac:dyDescent="0.3">
      <c r="A17" s="167"/>
      <c r="B17" s="168"/>
      <c r="C17" s="169" t="s">
        <v>649</v>
      </c>
      <c r="D17" s="169"/>
      <c r="E17" s="169"/>
      <c r="F17" s="169"/>
      <c r="G17" s="169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6"/>
      <c r="Y17" s="166"/>
      <c r="Z17" s="166"/>
      <c r="AA17" s="166"/>
      <c r="AB17" s="166"/>
      <c r="AC17" s="166"/>
      <c r="AD17" s="166"/>
      <c r="AE17" s="166"/>
      <c r="AF17" s="166" t="s">
        <v>158</v>
      </c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73" t="str">
        <f>C17</f>
        <v>hloubení rýh nezapažených, šířky do 200 cm, v hornině 3 (včetně příplatku za lepivost), se svislým přemístěním, lože pod potrubí z písku a štěrkopísku do 63 mm, dodávka a montáž potrubí z trub polyetylénových tlakových hrdlových vnějšího průměru podle popisu, tlaková zkouška potrubí, proplach a dezinfekce, obsyp potrubí sypaninou bez prohození materiálem připraveným podél výkopu ve vzdálenosti do 3 m od jeho okraje, pro jakoukoliv míru zhutnění, zásyp rýhy sypaninou z jakékoliv horniny, s uložením výkopku ve vrstvách, se zhutněním.</v>
      </c>
      <c r="BA17" s="166"/>
      <c r="BB17" s="166"/>
      <c r="BC17" s="166"/>
      <c r="BD17" s="166"/>
      <c r="BE17" s="166"/>
      <c r="BF17" s="166"/>
      <c r="BG17" s="166"/>
    </row>
    <row r="18" spans="1:59" outlineLevel="1" x14ac:dyDescent="0.3">
      <c r="A18" s="167"/>
      <c r="B18" s="168"/>
      <c r="C18" s="170" t="s">
        <v>653</v>
      </c>
      <c r="D18" s="171"/>
      <c r="E18" s="172">
        <v>25</v>
      </c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6"/>
      <c r="Y18" s="166"/>
      <c r="Z18" s="166"/>
      <c r="AA18" s="166"/>
      <c r="AB18" s="166"/>
      <c r="AC18" s="166"/>
      <c r="AD18" s="166"/>
      <c r="AE18" s="166"/>
      <c r="AF18" s="166" t="s">
        <v>160</v>
      </c>
      <c r="AG18" s="166">
        <v>0</v>
      </c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</row>
    <row r="19" spans="1:59" outlineLevel="1" x14ac:dyDescent="0.3">
      <c r="A19" s="157">
        <v>6</v>
      </c>
      <c r="B19" s="158" t="s">
        <v>654</v>
      </c>
      <c r="C19" s="159" t="s">
        <v>655</v>
      </c>
      <c r="D19" s="160" t="s">
        <v>343</v>
      </c>
      <c r="E19" s="161">
        <v>19</v>
      </c>
      <c r="F19" s="162">
        <v>969</v>
      </c>
      <c r="G19" s="163">
        <f>ROUND(E19*F19,2)</f>
        <v>18411</v>
      </c>
      <c r="H19" s="162">
        <v>366.25</v>
      </c>
      <c r="I19" s="163">
        <f>ROUND(E19*H19,2)</f>
        <v>6958.75</v>
      </c>
      <c r="J19" s="162">
        <v>942.75</v>
      </c>
      <c r="K19" s="163">
        <f>ROUND(E19*J19,2)</f>
        <v>17912.25</v>
      </c>
      <c r="L19" s="163">
        <v>21</v>
      </c>
      <c r="M19" s="163">
        <f>G19*(1+L19/100)</f>
        <v>22277.309999999998</v>
      </c>
      <c r="N19" s="163">
        <v>0.46866000000000002</v>
      </c>
      <c r="O19" s="163">
        <f>ROUND(E19*N19,2)</f>
        <v>8.9</v>
      </c>
      <c r="P19" s="163">
        <v>0</v>
      </c>
      <c r="Q19" s="163">
        <f>ROUND(E19*P19,2)</f>
        <v>0</v>
      </c>
      <c r="R19" s="163" t="s">
        <v>614</v>
      </c>
      <c r="S19" s="164" t="s">
        <v>154</v>
      </c>
      <c r="T19" s="165">
        <v>0</v>
      </c>
      <c r="U19" s="165">
        <f>ROUND(E19*T19,2)</f>
        <v>0</v>
      </c>
      <c r="V19" s="165"/>
      <c r="W19" s="165" t="s">
        <v>170</v>
      </c>
      <c r="X19" s="166"/>
      <c r="Y19" s="166"/>
      <c r="Z19" s="166"/>
      <c r="AA19" s="166"/>
      <c r="AB19" s="166"/>
      <c r="AC19" s="166"/>
      <c r="AD19" s="166"/>
      <c r="AE19" s="166"/>
      <c r="AF19" s="166" t="s">
        <v>171</v>
      </c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</row>
    <row r="20" spans="1:59" outlineLevel="1" x14ac:dyDescent="0.3">
      <c r="A20" s="167"/>
      <c r="B20" s="168"/>
      <c r="C20" s="170" t="s">
        <v>656</v>
      </c>
      <c r="D20" s="171"/>
      <c r="E20" s="172">
        <v>19</v>
      </c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6"/>
      <c r="Y20" s="166"/>
      <c r="Z20" s="166"/>
      <c r="AA20" s="166"/>
      <c r="AB20" s="166"/>
      <c r="AC20" s="166"/>
      <c r="AD20" s="166"/>
      <c r="AE20" s="166"/>
      <c r="AF20" s="166" t="s">
        <v>160</v>
      </c>
      <c r="AG20" s="166">
        <v>0</v>
      </c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</row>
    <row r="21" spans="1:59" outlineLevel="1" x14ac:dyDescent="0.3">
      <c r="A21" s="157">
        <v>7</v>
      </c>
      <c r="B21" s="158" t="s">
        <v>657</v>
      </c>
      <c r="C21" s="159" t="s">
        <v>658</v>
      </c>
      <c r="D21" s="160" t="s">
        <v>343</v>
      </c>
      <c r="E21" s="161">
        <v>2.5</v>
      </c>
      <c r="F21" s="162">
        <v>1254</v>
      </c>
      <c r="G21" s="163">
        <f>ROUND(E21*F21,2)</f>
        <v>3135</v>
      </c>
      <c r="H21" s="162">
        <v>472.8</v>
      </c>
      <c r="I21" s="163">
        <f>ROUND(E21*H21,2)</f>
        <v>1182</v>
      </c>
      <c r="J21" s="162">
        <v>958.2</v>
      </c>
      <c r="K21" s="163">
        <f>ROUND(E21*J21,2)</f>
        <v>2395.5</v>
      </c>
      <c r="L21" s="163">
        <v>21</v>
      </c>
      <c r="M21" s="163">
        <f>G21*(1+L21/100)</f>
        <v>3793.35</v>
      </c>
      <c r="N21" s="163">
        <v>0.51870000000000005</v>
      </c>
      <c r="O21" s="163">
        <f>ROUND(E21*N21,2)</f>
        <v>1.3</v>
      </c>
      <c r="P21" s="163">
        <v>0</v>
      </c>
      <c r="Q21" s="163">
        <f>ROUND(E21*P21,2)</f>
        <v>0</v>
      </c>
      <c r="R21" s="163" t="s">
        <v>614</v>
      </c>
      <c r="S21" s="164" t="s">
        <v>154</v>
      </c>
      <c r="T21" s="165">
        <v>0</v>
      </c>
      <c r="U21" s="165">
        <f>ROUND(E21*T21,2)</f>
        <v>0</v>
      </c>
      <c r="V21" s="165"/>
      <c r="W21" s="165" t="s">
        <v>170</v>
      </c>
      <c r="X21" s="166"/>
      <c r="Y21" s="166"/>
      <c r="Z21" s="166"/>
      <c r="AA21" s="166"/>
      <c r="AB21" s="166"/>
      <c r="AC21" s="166"/>
      <c r="AD21" s="166"/>
      <c r="AE21" s="166"/>
      <c r="AF21" s="166" t="s">
        <v>171</v>
      </c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</row>
    <row r="22" spans="1:59" outlineLevel="1" x14ac:dyDescent="0.3">
      <c r="A22" s="167"/>
      <c r="B22" s="168"/>
      <c r="C22" s="170" t="s">
        <v>659</v>
      </c>
      <c r="D22" s="171"/>
      <c r="E22" s="172">
        <v>2.5</v>
      </c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6"/>
      <c r="Y22" s="166"/>
      <c r="Z22" s="166"/>
      <c r="AA22" s="166"/>
      <c r="AB22" s="166"/>
      <c r="AC22" s="166"/>
      <c r="AD22" s="166"/>
      <c r="AE22" s="166"/>
      <c r="AF22" s="166" t="s">
        <v>160</v>
      </c>
      <c r="AG22" s="166">
        <v>0</v>
      </c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</row>
    <row r="23" spans="1:59" outlineLevel="1" x14ac:dyDescent="0.3">
      <c r="A23" s="176">
        <v>8</v>
      </c>
      <c r="B23" s="177" t="s">
        <v>660</v>
      </c>
      <c r="C23" s="178" t="s">
        <v>661</v>
      </c>
      <c r="D23" s="179" t="s">
        <v>323</v>
      </c>
      <c r="E23" s="180">
        <v>1</v>
      </c>
      <c r="F23" s="181">
        <v>10830</v>
      </c>
      <c r="G23" s="182">
        <f>ROUND(E23*F23,2)</f>
        <v>10830</v>
      </c>
      <c r="H23" s="181">
        <v>8914.2800000000007</v>
      </c>
      <c r="I23" s="182">
        <f>ROUND(E23*H23,2)</f>
        <v>8914.2800000000007</v>
      </c>
      <c r="J23" s="181">
        <v>540.72</v>
      </c>
      <c r="K23" s="182">
        <f>ROUND(E23*J23,2)</f>
        <v>540.72</v>
      </c>
      <c r="L23" s="182">
        <v>21</v>
      </c>
      <c r="M23" s="182">
        <f>G23*(1+L23/100)</f>
        <v>13104.3</v>
      </c>
      <c r="N23" s="182">
        <v>0.57065999999999995</v>
      </c>
      <c r="O23" s="182">
        <f>ROUND(E23*N23,2)</f>
        <v>0.56999999999999995</v>
      </c>
      <c r="P23" s="182">
        <v>0</v>
      </c>
      <c r="Q23" s="182">
        <f>ROUND(E23*P23,2)</f>
        <v>0</v>
      </c>
      <c r="R23" s="182" t="s">
        <v>614</v>
      </c>
      <c r="S23" s="183" t="s">
        <v>154</v>
      </c>
      <c r="T23" s="165">
        <v>0</v>
      </c>
      <c r="U23" s="165">
        <f>ROUND(E23*T23,2)</f>
        <v>0</v>
      </c>
      <c r="V23" s="165"/>
      <c r="W23" s="165" t="s">
        <v>170</v>
      </c>
      <c r="X23" s="166"/>
      <c r="Y23" s="166"/>
      <c r="Z23" s="166"/>
      <c r="AA23" s="166"/>
      <c r="AB23" s="166"/>
      <c r="AC23" s="166"/>
      <c r="AD23" s="166"/>
      <c r="AE23" s="166"/>
      <c r="AF23" s="166" t="s">
        <v>171</v>
      </c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</row>
    <row r="24" spans="1:59" ht="22.5" outlineLevel="1" x14ac:dyDescent="0.3">
      <c r="A24" s="157">
        <v>9</v>
      </c>
      <c r="B24" s="158" t="s">
        <v>662</v>
      </c>
      <c r="C24" s="159" t="s">
        <v>663</v>
      </c>
      <c r="D24" s="160" t="s">
        <v>323</v>
      </c>
      <c r="E24" s="161">
        <v>2</v>
      </c>
      <c r="F24" s="162">
        <v>13680</v>
      </c>
      <c r="G24" s="163">
        <f>ROUND(E24*F24,2)</f>
        <v>27360</v>
      </c>
      <c r="H24" s="162">
        <v>3169.38</v>
      </c>
      <c r="I24" s="163">
        <f>ROUND(E24*H24,2)</f>
        <v>6338.76</v>
      </c>
      <c r="J24" s="162">
        <v>480.62</v>
      </c>
      <c r="K24" s="163">
        <f>ROUND(E24*J24,2)</f>
        <v>961.24</v>
      </c>
      <c r="L24" s="163">
        <v>21</v>
      </c>
      <c r="M24" s="163">
        <f>G24*(1+L24/100)</f>
        <v>33105.599999999999</v>
      </c>
      <c r="N24" s="163">
        <v>3.7819999999999999E-2</v>
      </c>
      <c r="O24" s="163">
        <f>ROUND(E24*N24,2)</f>
        <v>0.08</v>
      </c>
      <c r="P24" s="163">
        <v>0</v>
      </c>
      <c r="Q24" s="163">
        <f>ROUND(E24*P24,2)</f>
        <v>0</v>
      </c>
      <c r="R24" s="163" t="s">
        <v>614</v>
      </c>
      <c r="S24" s="164" t="s">
        <v>154</v>
      </c>
      <c r="T24" s="165">
        <v>0</v>
      </c>
      <c r="U24" s="165">
        <f>ROUND(E24*T24,2)</f>
        <v>0</v>
      </c>
      <c r="V24" s="165"/>
      <c r="W24" s="165" t="s">
        <v>170</v>
      </c>
      <c r="X24" s="166"/>
      <c r="Y24" s="166"/>
      <c r="Z24" s="166"/>
      <c r="AA24" s="166"/>
      <c r="AB24" s="166"/>
      <c r="AC24" s="166"/>
      <c r="AD24" s="166"/>
      <c r="AE24" s="166"/>
      <c r="AF24" s="166" t="s">
        <v>171</v>
      </c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</row>
    <row r="25" spans="1:59" ht="24" outlineLevel="1" x14ac:dyDescent="0.3">
      <c r="A25" s="167"/>
      <c r="B25" s="168"/>
      <c r="C25" s="174" t="s">
        <v>664</v>
      </c>
      <c r="D25" s="174"/>
      <c r="E25" s="174"/>
      <c r="F25" s="174"/>
      <c r="G25" s="174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6"/>
      <c r="Y25" s="166"/>
      <c r="Z25" s="166"/>
      <c r="AA25" s="166"/>
      <c r="AB25" s="166"/>
      <c r="AC25" s="166"/>
      <c r="AD25" s="166"/>
      <c r="AE25" s="166"/>
      <c r="AF25" s="166" t="s">
        <v>173</v>
      </c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73" t="str">
        <f>C25</f>
        <v>Plastové dno, šachta z korugované trouby, těsnění, šachtová roura teleskopická, poklop litinový, čtvercový rám do teleskopické trouby.</v>
      </c>
      <c r="BA25" s="166"/>
      <c r="BB25" s="166"/>
      <c r="BC25" s="166"/>
      <c r="BD25" s="166"/>
      <c r="BE25" s="166"/>
      <c r="BF25" s="166"/>
      <c r="BG25" s="166"/>
    </row>
    <row r="26" spans="1:59" outlineLevel="1" x14ac:dyDescent="0.3">
      <c r="A26" s="167"/>
      <c r="B26" s="168"/>
      <c r="C26" s="170" t="s">
        <v>665</v>
      </c>
      <c r="D26" s="171"/>
      <c r="E26" s="172">
        <v>2</v>
      </c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6"/>
      <c r="Y26" s="166"/>
      <c r="Z26" s="166"/>
      <c r="AA26" s="166"/>
      <c r="AB26" s="166"/>
      <c r="AC26" s="166"/>
      <c r="AD26" s="166"/>
      <c r="AE26" s="166"/>
      <c r="AF26" s="166" t="s">
        <v>160</v>
      </c>
      <c r="AG26" s="166">
        <v>0</v>
      </c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</row>
    <row r="27" spans="1:59" ht="22.5" outlineLevel="1" x14ac:dyDescent="0.3">
      <c r="A27" s="157">
        <v>10</v>
      </c>
      <c r="B27" s="158" t="s">
        <v>666</v>
      </c>
      <c r="C27" s="159" t="s">
        <v>667</v>
      </c>
      <c r="D27" s="160" t="s">
        <v>323</v>
      </c>
      <c r="E27" s="161">
        <v>1</v>
      </c>
      <c r="F27" s="162">
        <v>13680</v>
      </c>
      <c r="G27" s="163">
        <f>ROUND(E27*F27,2)</f>
        <v>13680</v>
      </c>
      <c r="H27" s="162">
        <v>3209.38</v>
      </c>
      <c r="I27" s="163">
        <f>ROUND(E27*H27,2)</f>
        <v>3209.38</v>
      </c>
      <c r="J27" s="162">
        <v>480.62</v>
      </c>
      <c r="K27" s="163">
        <f>ROUND(E27*J27,2)</f>
        <v>480.62</v>
      </c>
      <c r="L27" s="163">
        <v>21</v>
      </c>
      <c r="M27" s="163">
        <f>G27*(1+L27/100)</f>
        <v>16552.8</v>
      </c>
      <c r="N27" s="163">
        <v>3.7920000000000002E-2</v>
      </c>
      <c r="O27" s="163">
        <f>ROUND(E27*N27,2)</f>
        <v>0.04</v>
      </c>
      <c r="P27" s="163">
        <v>0</v>
      </c>
      <c r="Q27" s="163">
        <f>ROUND(E27*P27,2)</f>
        <v>0</v>
      </c>
      <c r="R27" s="163" t="s">
        <v>614</v>
      </c>
      <c r="S27" s="164" t="s">
        <v>154</v>
      </c>
      <c r="T27" s="165">
        <v>0</v>
      </c>
      <c r="U27" s="165">
        <f>ROUND(E27*T27,2)</f>
        <v>0</v>
      </c>
      <c r="V27" s="165"/>
      <c r="W27" s="165" t="s">
        <v>170</v>
      </c>
      <c r="X27" s="166"/>
      <c r="Y27" s="166"/>
      <c r="Z27" s="166"/>
      <c r="AA27" s="166"/>
      <c r="AB27" s="166"/>
      <c r="AC27" s="166"/>
      <c r="AD27" s="166"/>
      <c r="AE27" s="166"/>
      <c r="AF27" s="166" t="s">
        <v>171</v>
      </c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</row>
    <row r="28" spans="1:59" ht="24" outlineLevel="1" x14ac:dyDescent="0.3">
      <c r="A28" s="167"/>
      <c r="B28" s="168"/>
      <c r="C28" s="174" t="s">
        <v>664</v>
      </c>
      <c r="D28" s="174"/>
      <c r="E28" s="174"/>
      <c r="F28" s="174"/>
      <c r="G28" s="174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6"/>
      <c r="Y28" s="166"/>
      <c r="Z28" s="166"/>
      <c r="AA28" s="166"/>
      <c r="AB28" s="166"/>
      <c r="AC28" s="166"/>
      <c r="AD28" s="166"/>
      <c r="AE28" s="166"/>
      <c r="AF28" s="166" t="s">
        <v>173</v>
      </c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AZ28" s="173" t="str">
        <f>C28</f>
        <v>Plastové dno, šachta z korugované trouby, těsnění, šachtová roura teleskopická, poklop litinový, čtvercový rám do teleskopické trouby.</v>
      </c>
      <c r="BA28" s="166"/>
      <c r="BB28" s="166"/>
      <c r="BC28" s="166"/>
      <c r="BD28" s="166"/>
      <c r="BE28" s="166"/>
      <c r="BF28" s="166"/>
      <c r="BG28" s="166"/>
    </row>
    <row r="29" spans="1:59" ht="33.75" outlineLevel="1" x14ac:dyDescent="0.3">
      <c r="A29" s="157">
        <v>11</v>
      </c>
      <c r="B29" s="158" t="s">
        <v>668</v>
      </c>
      <c r="C29" s="159" t="s">
        <v>669</v>
      </c>
      <c r="D29" s="160" t="s">
        <v>323</v>
      </c>
      <c r="E29" s="161">
        <v>1</v>
      </c>
      <c r="F29" s="162">
        <v>4161</v>
      </c>
      <c r="G29" s="163">
        <f>ROUND(E29*F29,2)</f>
        <v>4161</v>
      </c>
      <c r="H29" s="162">
        <v>8382.3799999999992</v>
      </c>
      <c r="I29" s="163">
        <f>ROUND(E29*H29,2)</f>
        <v>8382.3799999999992</v>
      </c>
      <c r="J29" s="162">
        <v>532.62</v>
      </c>
      <c r="K29" s="163">
        <f>ROUND(E29*J29,2)</f>
        <v>532.62</v>
      </c>
      <c r="L29" s="163">
        <v>21</v>
      </c>
      <c r="M29" s="163">
        <f>G29*(1+L29/100)</f>
        <v>5034.8099999999995</v>
      </c>
      <c r="N29" s="163">
        <v>6.0130000000000003E-2</v>
      </c>
      <c r="O29" s="163">
        <f>ROUND(E29*N29,2)</f>
        <v>0.06</v>
      </c>
      <c r="P29" s="163">
        <v>0</v>
      </c>
      <c r="Q29" s="163">
        <f>ROUND(E29*P29,2)</f>
        <v>0</v>
      </c>
      <c r="R29" s="163" t="s">
        <v>614</v>
      </c>
      <c r="S29" s="164" t="s">
        <v>154</v>
      </c>
      <c r="T29" s="165">
        <v>0</v>
      </c>
      <c r="U29" s="165">
        <f>ROUND(E29*T29,2)</f>
        <v>0</v>
      </c>
      <c r="V29" s="165"/>
      <c r="W29" s="165" t="s">
        <v>170</v>
      </c>
      <c r="X29" s="166"/>
      <c r="Y29" s="166"/>
      <c r="Z29" s="166"/>
      <c r="AA29" s="166"/>
      <c r="AB29" s="166"/>
      <c r="AC29" s="166"/>
      <c r="AD29" s="166"/>
      <c r="AE29" s="166"/>
      <c r="AF29" s="166" t="s">
        <v>171</v>
      </c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</row>
    <row r="30" spans="1:59" ht="24" outlineLevel="1" x14ac:dyDescent="0.3">
      <c r="A30" s="167"/>
      <c r="B30" s="168"/>
      <c r="C30" s="174" t="s">
        <v>670</v>
      </c>
      <c r="D30" s="174"/>
      <c r="E30" s="174"/>
      <c r="F30" s="174"/>
      <c r="G30" s="174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6"/>
      <c r="Y30" s="166"/>
      <c r="Z30" s="166"/>
      <c r="AA30" s="166"/>
      <c r="AB30" s="166"/>
      <c r="AC30" s="166"/>
      <c r="AD30" s="166"/>
      <c r="AE30" s="166"/>
      <c r="AF30" s="166" t="s">
        <v>173</v>
      </c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73" t="str">
        <f>C30</f>
        <v>Plastové dno, šachta z korugované trouby, těsnění, šachtová roura teleskopická, rám do teleskopické trouby, poklop litinový.</v>
      </c>
      <c r="BA30" s="166"/>
      <c r="BB30" s="166"/>
      <c r="BC30" s="166"/>
      <c r="BD30" s="166"/>
      <c r="BE30" s="166"/>
      <c r="BF30" s="166"/>
      <c r="BG30" s="166"/>
    </row>
    <row r="31" spans="1:59" outlineLevel="1" x14ac:dyDescent="0.3">
      <c r="A31" s="157">
        <v>12</v>
      </c>
      <c r="B31" s="158" t="s">
        <v>671</v>
      </c>
      <c r="C31" s="159" t="s">
        <v>672</v>
      </c>
      <c r="D31" s="160" t="s">
        <v>343</v>
      </c>
      <c r="E31" s="161">
        <v>13.5</v>
      </c>
      <c r="F31" s="162">
        <v>1083</v>
      </c>
      <c r="G31" s="163">
        <f>ROUND(E31*F31,2)</f>
        <v>14620.5</v>
      </c>
      <c r="H31" s="162">
        <v>0</v>
      </c>
      <c r="I31" s="163">
        <f>ROUND(E31*H31,2)</f>
        <v>0</v>
      </c>
      <c r="J31" s="162">
        <v>1309</v>
      </c>
      <c r="K31" s="163">
        <f>ROUND(E31*J31,2)</f>
        <v>17671.5</v>
      </c>
      <c r="L31" s="163">
        <v>21</v>
      </c>
      <c r="M31" s="163">
        <f>G31*(1+L31/100)</f>
        <v>17690.805</v>
      </c>
      <c r="N31" s="163">
        <v>0.46866000000000002</v>
      </c>
      <c r="O31" s="163">
        <f>ROUND(E31*N31,2)</f>
        <v>6.33</v>
      </c>
      <c r="P31" s="163">
        <v>0</v>
      </c>
      <c r="Q31" s="163">
        <f>ROUND(E31*P31,2)</f>
        <v>0</v>
      </c>
      <c r="R31" s="163"/>
      <c r="S31" s="164" t="s">
        <v>154</v>
      </c>
      <c r="T31" s="165">
        <v>0</v>
      </c>
      <c r="U31" s="165">
        <f>ROUND(E31*T31,2)</f>
        <v>0</v>
      </c>
      <c r="V31" s="165"/>
      <c r="W31" s="165" t="s">
        <v>170</v>
      </c>
      <c r="X31" s="166"/>
      <c r="Y31" s="166"/>
      <c r="Z31" s="166"/>
      <c r="AA31" s="166"/>
      <c r="AB31" s="166"/>
      <c r="AC31" s="166"/>
      <c r="AD31" s="166"/>
      <c r="AE31" s="166"/>
      <c r="AF31" s="166" t="s">
        <v>171</v>
      </c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</row>
    <row r="32" spans="1:59" outlineLevel="1" x14ac:dyDescent="0.3">
      <c r="A32" s="167"/>
      <c r="B32" s="168"/>
      <c r="C32" s="170" t="s">
        <v>673</v>
      </c>
      <c r="D32" s="171"/>
      <c r="E32" s="172">
        <v>13.5</v>
      </c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6"/>
      <c r="Y32" s="166"/>
      <c r="Z32" s="166"/>
      <c r="AA32" s="166"/>
      <c r="AB32" s="166"/>
      <c r="AC32" s="166"/>
      <c r="AD32" s="166"/>
      <c r="AE32" s="166"/>
      <c r="AF32" s="166" t="s">
        <v>160</v>
      </c>
      <c r="AG32" s="166">
        <v>0</v>
      </c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</row>
    <row r="33" spans="1:59" outlineLevel="1" x14ac:dyDescent="0.3">
      <c r="A33" s="157">
        <v>13</v>
      </c>
      <c r="B33" s="158" t="s">
        <v>674</v>
      </c>
      <c r="C33" s="159" t="s">
        <v>675</v>
      </c>
      <c r="D33" s="160" t="s">
        <v>676</v>
      </c>
      <c r="E33" s="161">
        <v>1</v>
      </c>
      <c r="F33" s="162">
        <v>36252</v>
      </c>
      <c r="G33" s="163">
        <f>ROUND(E33*F33,2)</f>
        <v>36252</v>
      </c>
      <c r="H33" s="162">
        <v>0</v>
      </c>
      <c r="I33" s="163">
        <f>ROUND(E33*H33,2)</f>
        <v>0</v>
      </c>
      <c r="J33" s="162">
        <v>79000</v>
      </c>
      <c r="K33" s="163">
        <f>ROUND(E33*J33,2)</f>
        <v>79000</v>
      </c>
      <c r="L33" s="163">
        <v>21</v>
      </c>
      <c r="M33" s="163">
        <f>G33*(1+L33/100)</f>
        <v>43864.92</v>
      </c>
      <c r="N33" s="163">
        <v>1.35765</v>
      </c>
      <c r="O33" s="163">
        <f>ROUND(E33*N33,2)</f>
        <v>1.36</v>
      </c>
      <c r="P33" s="163">
        <v>0</v>
      </c>
      <c r="Q33" s="163">
        <f>ROUND(E33*P33,2)</f>
        <v>0</v>
      </c>
      <c r="R33" s="163"/>
      <c r="S33" s="164" t="s">
        <v>182</v>
      </c>
      <c r="T33" s="165">
        <v>0</v>
      </c>
      <c r="U33" s="165">
        <f>ROUND(E33*T33,2)</f>
        <v>0</v>
      </c>
      <c r="V33" s="165"/>
      <c r="W33" s="165" t="s">
        <v>170</v>
      </c>
      <c r="X33" s="166"/>
      <c r="Y33" s="166"/>
      <c r="Z33" s="166"/>
      <c r="AA33" s="166"/>
      <c r="AB33" s="166"/>
      <c r="AC33" s="166"/>
      <c r="AD33" s="166"/>
      <c r="AE33" s="166"/>
      <c r="AF33" s="166" t="s">
        <v>171</v>
      </c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</row>
    <row r="34" spans="1:59" outlineLevel="1" x14ac:dyDescent="0.3">
      <c r="A34" s="167"/>
      <c r="B34" s="168"/>
      <c r="C34" s="174" t="s">
        <v>677</v>
      </c>
      <c r="D34" s="174"/>
      <c r="E34" s="174"/>
      <c r="F34" s="174"/>
      <c r="G34" s="174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6"/>
      <c r="Y34" s="166"/>
      <c r="Z34" s="166"/>
      <c r="AA34" s="166"/>
      <c r="AB34" s="166"/>
      <c r="AC34" s="166"/>
      <c r="AD34" s="166"/>
      <c r="AE34" s="166"/>
      <c r="AF34" s="166" t="s">
        <v>173</v>
      </c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</row>
    <row r="35" spans="1:59" x14ac:dyDescent="0.3">
      <c r="A35" s="149" t="s">
        <v>148</v>
      </c>
      <c r="B35" s="150" t="s">
        <v>89</v>
      </c>
      <c r="C35" s="151" t="s">
        <v>90</v>
      </c>
      <c r="D35" s="152"/>
      <c r="E35" s="153"/>
      <c r="F35" s="154"/>
      <c r="G35" s="154">
        <f>SUMIF(AF36:AF37,"&lt;&gt;NOR",G36:G37)</f>
        <v>28500</v>
      </c>
      <c r="H35" s="154"/>
      <c r="I35" s="154">
        <f>SUM(I36:I37)</f>
        <v>0</v>
      </c>
      <c r="J35" s="154"/>
      <c r="K35" s="154">
        <f>SUM(K36:K37)</f>
        <v>15900</v>
      </c>
      <c r="L35" s="154"/>
      <c r="M35" s="154">
        <f>SUM(M36:M37)</f>
        <v>34485</v>
      </c>
      <c r="N35" s="154"/>
      <c r="O35" s="154">
        <f>SUM(O36:O37)</f>
        <v>0</v>
      </c>
      <c r="P35" s="154"/>
      <c r="Q35" s="154">
        <f>SUM(Q36:Q37)</f>
        <v>0</v>
      </c>
      <c r="R35" s="154"/>
      <c r="S35" s="155"/>
      <c r="T35" s="156"/>
      <c r="U35" s="156">
        <f>SUM(U36:U37)</f>
        <v>0</v>
      </c>
      <c r="V35" s="156"/>
      <c r="W35" s="156"/>
      <c r="AF35" t="s">
        <v>149</v>
      </c>
    </row>
    <row r="36" spans="1:59" outlineLevel="1" x14ac:dyDescent="0.3">
      <c r="A36" s="157">
        <v>14</v>
      </c>
      <c r="B36" s="158" t="s">
        <v>678</v>
      </c>
      <c r="C36" s="159" t="s">
        <v>679</v>
      </c>
      <c r="D36" s="160" t="s">
        <v>676</v>
      </c>
      <c r="E36" s="161">
        <v>1</v>
      </c>
      <c r="F36" s="162">
        <v>28500</v>
      </c>
      <c r="G36" s="163">
        <f>ROUND(E36*F36,2)</f>
        <v>28500</v>
      </c>
      <c r="H36" s="162">
        <v>0</v>
      </c>
      <c r="I36" s="163">
        <f>ROUND(E36*H36,2)</f>
        <v>0</v>
      </c>
      <c r="J36" s="162">
        <v>15900</v>
      </c>
      <c r="K36" s="163">
        <f>ROUND(E36*J36,2)</f>
        <v>15900</v>
      </c>
      <c r="L36" s="163">
        <v>21</v>
      </c>
      <c r="M36" s="163">
        <f>G36*(1+L36/100)</f>
        <v>34485</v>
      </c>
      <c r="N36" s="163">
        <v>0</v>
      </c>
      <c r="O36" s="163">
        <f>ROUND(E36*N36,2)</f>
        <v>0</v>
      </c>
      <c r="P36" s="163">
        <v>0</v>
      </c>
      <c r="Q36" s="163">
        <f>ROUND(E36*P36,2)</f>
        <v>0</v>
      </c>
      <c r="R36" s="163"/>
      <c r="S36" s="164" t="s">
        <v>182</v>
      </c>
      <c r="T36" s="165">
        <v>0</v>
      </c>
      <c r="U36" s="165">
        <f>ROUND(E36*T36,2)</f>
        <v>0</v>
      </c>
      <c r="V36" s="165"/>
      <c r="W36" s="165" t="s">
        <v>155</v>
      </c>
      <c r="X36" s="166"/>
      <c r="Y36" s="166"/>
      <c r="Z36" s="166"/>
      <c r="AA36" s="166"/>
      <c r="AB36" s="166"/>
      <c r="AC36" s="166"/>
      <c r="AD36" s="166"/>
      <c r="AE36" s="166"/>
      <c r="AF36" s="166" t="s">
        <v>156</v>
      </c>
      <c r="AG36" s="166"/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66"/>
      <c r="BB36" s="166"/>
      <c r="BC36" s="166"/>
      <c r="BD36" s="166"/>
      <c r="BE36" s="166"/>
      <c r="BF36" s="166"/>
      <c r="BG36" s="166"/>
    </row>
    <row r="37" spans="1:59" ht="90" outlineLevel="1" x14ac:dyDescent="0.3">
      <c r="A37" s="167"/>
      <c r="B37" s="168"/>
      <c r="C37" s="174" t="s">
        <v>680</v>
      </c>
      <c r="D37" s="174"/>
      <c r="E37" s="174"/>
      <c r="F37" s="174"/>
      <c r="G37" s="174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6"/>
      <c r="Y37" s="166"/>
      <c r="Z37" s="166"/>
      <c r="AA37" s="166"/>
      <c r="AB37" s="166"/>
      <c r="AC37" s="166"/>
      <c r="AD37" s="166"/>
      <c r="AE37" s="166"/>
      <c r="AF37" s="166" t="s">
        <v>173</v>
      </c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73" t="str">
        <f>C37</f>
        <v>Demontáž a zpětná montáž svislého zákrytu 4 m2 + demontáž a zpětná montáž umyvadla s baterií a syfonem včetně dodávky nového syfonu + napojení nové vodoinstalace na stávající rozvod + nová vodoinstalace DN 25 délky 6 m vč izolace a armatur + dodávka a montáž chráničky dl. 2,0 m + sekání prostupu přes základ + sekání a následná oprava podlahy vč. hydroizolace 1 m2 + demontáž a spětná montáž stávajícího radiátoru vč. vypuštění a napuštění otopné soustavy. Doplnění obkladů a dlažeb + zapravení omítek + výmalba. Likvidace odpadu a úklid.</v>
      </c>
      <c r="BA37" s="166"/>
      <c r="BB37" s="166"/>
      <c r="BC37" s="166"/>
      <c r="BD37" s="166"/>
      <c r="BE37" s="166"/>
      <c r="BF37" s="166"/>
      <c r="BG37" s="166"/>
    </row>
    <row r="38" spans="1:59" x14ac:dyDescent="0.3">
      <c r="A38" s="149" t="s">
        <v>148</v>
      </c>
      <c r="B38" s="150" t="s">
        <v>103</v>
      </c>
      <c r="C38" s="151" t="s">
        <v>104</v>
      </c>
      <c r="D38" s="152"/>
      <c r="E38" s="153"/>
      <c r="F38" s="154"/>
      <c r="G38" s="154">
        <f>SUMIF(AF39:AF40,"&lt;&gt;NOR",G39:G40)</f>
        <v>30780</v>
      </c>
      <c r="H38" s="154"/>
      <c r="I38" s="154">
        <f>SUM(I39:I40)</f>
        <v>0</v>
      </c>
      <c r="J38" s="154"/>
      <c r="K38" s="154">
        <f>SUM(K39:K40)</f>
        <v>8500</v>
      </c>
      <c r="L38" s="154"/>
      <c r="M38" s="154">
        <f>SUM(M39:M40)</f>
        <v>37243.799999999996</v>
      </c>
      <c r="N38" s="154"/>
      <c r="O38" s="154">
        <f>SUM(O39:O40)</f>
        <v>0</v>
      </c>
      <c r="P38" s="154"/>
      <c r="Q38" s="154">
        <f>SUM(Q39:Q40)</f>
        <v>0</v>
      </c>
      <c r="R38" s="154"/>
      <c r="S38" s="155"/>
      <c r="T38" s="156"/>
      <c r="U38" s="156">
        <f>SUM(U39:U40)</f>
        <v>0</v>
      </c>
      <c r="V38" s="156"/>
      <c r="W38" s="156"/>
      <c r="AF38" t="s">
        <v>149</v>
      </c>
    </row>
    <row r="39" spans="1:59" outlineLevel="1" x14ac:dyDescent="0.3">
      <c r="A39" s="157">
        <v>15</v>
      </c>
      <c r="B39" s="158" t="s">
        <v>681</v>
      </c>
      <c r="C39" s="159" t="s">
        <v>682</v>
      </c>
      <c r="D39" s="160" t="s">
        <v>576</v>
      </c>
      <c r="E39" s="161">
        <v>1</v>
      </c>
      <c r="F39" s="162">
        <v>30780</v>
      </c>
      <c r="G39" s="163">
        <f>ROUND(E39*F39,2)</f>
        <v>30780</v>
      </c>
      <c r="H39" s="162">
        <v>0</v>
      </c>
      <c r="I39" s="163">
        <f>ROUND(E39*H39,2)</f>
        <v>0</v>
      </c>
      <c r="J39" s="162">
        <v>8500</v>
      </c>
      <c r="K39" s="163">
        <f>ROUND(E39*J39,2)</f>
        <v>8500</v>
      </c>
      <c r="L39" s="163">
        <v>21</v>
      </c>
      <c r="M39" s="163">
        <f>G39*(1+L39/100)</f>
        <v>37243.799999999996</v>
      </c>
      <c r="N39" s="163">
        <v>0</v>
      </c>
      <c r="O39" s="163">
        <f>ROUND(E39*N39,2)</f>
        <v>0</v>
      </c>
      <c r="P39" s="163">
        <v>0</v>
      </c>
      <c r="Q39" s="163">
        <f>ROUND(E39*P39,2)</f>
        <v>0</v>
      </c>
      <c r="R39" s="163"/>
      <c r="S39" s="164" t="s">
        <v>182</v>
      </c>
      <c r="T39" s="165">
        <v>0</v>
      </c>
      <c r="U39" s="165">
        <f>ROUND(E39*T39,2)</f>
        <v>0</v>
      </c>
      <c r="V39" s="165"/>
      <c r="W39" s="165" t="s">
        <v>170</v>
      </c>
      <c r="X39" s="166"/>
      <c r="Y39" s="166"/>
      <c r="Z39" s="166"/>
      <c r="AA39" s="166"/>
      <c r="AB39" s="166"/>
      <c r="AC39" s="166"/>
      <c r="AD39" s="166"/>
      <c r="AE39" s="166"/>
      <c r="AF39" s="166" t="s">
        <v>171</v>
      </c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6"/>
      <c r="BD39" s="166"/>
      <c r="BE39" s="166"/>
      <c r="BF39" s="166"/>
      <c r="BG39" s="166"/>
    </row>
    <row r="40" spans="1:59" ht="24" outlineLevel="1" x14ac:dyDescent="0.3">
      <c r="A40" s="167"/>
      <c r="B40" s="168"/>
      <c r="C40" s="314" t="s">
        <v>683</v>
      </c>
      <c r="D40" s="315"/>
      <c r="E40" s="315"/>
      <c r="F40" s="315"/>
      <c r="G40" s="31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6"/>
      <c r="Y40" s="166"/>
      <c r="Z40" s="166"/>
      <c r="AA40" s="166"/>
      <c r="AB40" s="166"/>
      <c r="AC40" s="166"/>
      <c r="AD40" s="166"/>
      <c r="AE40" s="166"/>
      <c r="AF40" s="166" t="s">
        <v>173</v>
      </c>
      <c r="AG40" s="166"/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73" t="str">
        <f>C40</f>
        <v>Čerpadlo ponorné, kalové se spodním sáním, plovákovým spínačem a integrovanou řídící tlakovou jednotkoou, 230 V, výtlak 42 m.</v>
      </c>
      <c r="BA40" s="166"/>
      <c r="BB40" s="166"/>
      <c r="BC40" s="166"/>
      <c r="BD40" s="166"/>
      <c r="BE40" s="166"/>
      <c r="BF40" s="166"/>
      <c r="BG40" s="166"/>
    </row>
    <row r="41" spans="1:59" x14ac:dyDescent="0.3">
      <c r="A41" s="131"/>
      <c r="B41" s="135"/>
      <c r="C41" s="184"/>
      <c r="D41" s="137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AD41">
        <v>15</v>
      </c>
      <c r="AE41">
        <v>21</v>
      </c>
      <c r="AF41" t="s">
        <v>136</v>
      </c>
    </row>
    <row r="42" spans="1:59" x14ac:dyDescent="0.3">
      <c r="A42" s="185"/>
      <c r="B42" s="186" t="s">
        <v>25</v>
      </c>
      <c r="C42" s="187"/>
      <c r="D42" s="188"/>
      <c r="E42" s="189"/>
      <c r="F42" s="189"/>
      <c r="G42" s="190">
        <f>G8+G35+G38</f>
        <v>261954.9</v>
      </c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AD42">
        <f>SUMIF(L7:L40,AD41,G7:G40)</f>
        <v>0</v>
      </c>
      <c r="AE42">
        <f>SUMIF(L7:L40,AE41,G7:G40)</f>
        <v>261954.9</v>
      </c>
      <c r="AF42" t="s">
        <v>213</v>
      </c>
    </row>
    <row r="43" spans="1:59" x14ac:dyDescent="0.3">
      <c r="C43" s="191"/>
      <c r="D43" s="83"/>
      <c r="AF43" t="s">
        <v>214</v>
      </c>
    </row>
    <row r="44" spans="1:59" x14ac:dyDescent="0.3">
      <c r="D44" s="83"/>
    </row>
    <row r="45" spans="1:59" x14ac:dyDescent="0.3">
      <c r="D45" s="83"/>
    </row>
    <row r="46" spans="1:59" x14ac:dyDescent="0.3">
      <c r="D46" s="83"/>
    </row>
    <row r="47" spans="1:59" x14ac:dyDescent="0.3">
      <c r="D47" s="83"/>
    </row>
    <row r="48" spans="1:59" x14ac:dyDescent="0.3">
      <c r="D48" s="83"/>
    </row>
    <row r="49" spans="4:4" x14ac:dyDescent="0.3">
      <c r="D49" s="83"/>
    </row>
    <row r="50" spans="4:4" x14ac:dyDescent="0.3">
      <c r="D50" s="83"/>
    </row>
    <row r="51" spans="4:4" x14ac:dyDescent="0.3">
      <c r="D51" s="83"/>
    </row>
    <row r="52" spans="4:4" x14ac:dyDescent="0.3">
      <c r="D52" s="83"/>
    </row>
    <row r="53" spans="4:4" x14ac:dyDescent="0.3">
      <c r="D53" s="83"/>
    </row>
    <row r="54" spans="4:4" x14ac:dyDescent="0.3">
      <c r="D54" s="83"/>
    </row>
    <row r="55" spans="4:4" x14ac:dyDescent="0.3">
      <c r="D55" s="83"/>
    </row>
    <row r="56" spans="4:4" x14ac:dyDescent="0.3">
      <c r="D56" s="83"/>
    </row>
    <row r="57" spans="4:4" x14ac:dyDescent="0.3">
      <c r="D57" s="83"/>
    </row>
    <row r="58" spans="4:4" x14ac:dyDescent="0.3">
      <c r="D58" s="83"/>
    </row>
    <row r="59" spans="4:4" x14ac:dyDescent="0.3">
      <c r="D59" s="83"/>
    </row>
    <row r="60" spans="4:4" x14ac:dyDescent="0.3">
      <c r="D60" s="83"/>
    </row>
    <row r="61" spans="4:4" x14ac:dyDescent="0.3">
      <c r="D61" s="83"/>
    </row>
    <row r="62" spans="4:4" x14ac:dyDescent="0.3">
      <c r="D62" s="83"/>
    </row>
    <row r="63" spans="4:4" x14ac:dyDescent="0.3">
      <c r="D63" s="83"/>
    </row>
    <row r="64" spans="4:4" x14ac:dyDescent="0.3">
      <c r="D64" s="83"/>
    </row>
    <row r="65" spans="4:4" x14ac:dyDescent="0.3">
      <c r="D65" s="83"/>
    </row>
    <row r="66" spans="4:4" x14ac:dyDescent="0.3">
      <c r="D66" s="83"/>
    </row>
    <row r="67" spans="4:4" x14ac:dyDescent="0.3">
      <c r="D67" s="83"/>
    </row>
    <row r="68" spans="4:4" x14ac:dyDescent="0.3">
      <c r="D68" s="83"/>
    </row>
    <row r="69" spans="4:4" x14ac:dyDescent="0.3">
      <c r="D69" s="83"/>
    </row>
    <row r="70" spans="4:4" x14ac:dyDescent="0.3">
      <c r="D70" s="83"/>
    </row>
    <row r="71" spans="4:4" x14ac:dyDescent="0.3">
      <c r="D71" s="83"/>
    </row>
    <row r="72" spans="4:4" x14ac:dyDescent="0.3">
      <c r="D72" s="83"/>
    </row>
    <row r="73" spans="4:4" x14ac:dyDescent="0.3">
      <c r="D73" s="83"/>
    </row>
    <row r="74" spans="4:4" x14ac:dyDescent="0.3">
      <c r="D74" s="83"/>
    </row>
    <row r="75" spans="4:4" x14ac:dyDescent="0.3">
      <c r="D75" s="83"/>
    </row>
    <row r="76" spans="4:4" x14ac:dyDescent="0.3">
      <c r="D76" s="83"/>
    </row>
    <row r="77" spans="4:4" x14ac:dyDescent="0.3">
      <c r="D77" s="83"/>
    </row>
    <row r="78" spans="4:4" x14ac:dyDescent="0.3">
      <c r="D78" s="83"/>
    </row>
    <row r="79" spans="4:4" x14ac:dyDescent="0.3">
      <c r="D79" s="83"/>
    </row>
    <row r="80" spans="4:4" x14ac:dyDescent="0.3">
      <c r="D80" s="83"/>
    </row>
    <row r="81" spans="4:4" x14ac:dyDescent="0.3">
      <c r="D81" s="83"/>
    </row>
    <row r="82" spans="4:4" x14ac:dyDescent="0.3">
      <c r="D82" s="83"/>
    </row>
    <row r="83" spans="4:4" x14ac:dyDescent="0.3">
      <c r="D83" s="83"/>
    </row>
    <row r="84" spans="4:4" x14ac:dyDescent="0.3">
      <c r="D84" s="83"/>
    </row>
    <row r="85" spans="4:4" x14ac:dyDescent="0.3">
      <c r="D85" s="83"/>
    </row>
    <row r="86" spans="4:4" x14ac:dyDescent="0.3">
      <c r="D86" s="83"/>
    </row>
    <row r="87" spans="4:4" x14ac:dyDescent="0.3">
      <c r="D87" s="83"/>
    </row>
    <row r="88" spans="4:4" x14ac:dyDescent="0.3">
      <c r="D88" s="83"/>
    </row>
    <row r="89" spans="4:4" x14ac:dyDescent="0.3">
      <c r="D89" s="83"/>
    </row>
    <row r="90" spans="4:4" x14ac:dyDescent="0.3">
      <c r="D90" s="83"/>
    </row>
    <row r="91" spans="4:4" x14ac:dyDescent="0.3">
      <c r="D91" s="83"/>
    </row>
    <row r="92" spans="4:4" x14ac:dyDescent="0.3">
      <c r="D92" s="83"/>
    </row>
    <row r="93" spans="4:4" x14ac:dyDescent="0.3">
      <c r="D93" s="83"/>
    </row>
    <row r="94" spans="4:4" x14ac:dyDescent="0.3">
      <c r="D94" s="83"/>
    </row>
    <row r="95" spans="4:4" x14ac:dyDescent="0.3">
      <c r="D95" s="83"/>
    </row>
    <row r="96" spans="4:4" x14ac:dyDescent="0.3">
      <c r="D96" s="83"/>
    </row>
    <row r="97" spans="4:4" x14ac:dyDescent="0.3">
      <c r="D97" s="83"/>
    </row>
    <row r="98" spans="4:4" x14ac:dyDescent="0.3">
      <c r="D98" s="83"/>
    </row>
    <row r="99" spans="4:4" x14ac:dyDescent="0.3">
      <c r="D99" s="83"/>
    </row>
    <row r="100" spans="4:4" x14ac:dyDescent="0.3">
      <c r="D100" s="83"/>
    </row>
    <row r="101" spans="4:4" x14ac:dyDescent="0.3">
      <c r="D101" s="83"/>
    </row>
    <row r="102" spans="4:4" x14ac:dyDescent="0.3">
      <c r="D102" s="83"/>
    </row>
    <row r="103" spans="4:4" x14ac:dyDescent="0.3">
      <c r="D103" s="83"/>
    </row>
    <row r="104" spans="4:4" x14ac:dyDescent="0.3">
      <c r="D104" s="83"/>
    </row>
    <row r="105" spans="4:4" x14ac:dyDescent="0.3">
      <c r="D105" s="83"/>
    </row>
    <row r="106" spans="4:4" x14ac:dyDescent="0.3">
      <c r="D106" s="83"/>
    </row>
    <row r="107" spans="4:4" x14ac:dyDescent="0.3">
      <c r="D107" s="83"/>
    </row>
    <row r="108" spans="4:4" x14ac:dyDescent="0.3">
      <c r="D108" s="83"/>
    </row>
    <row r="109" spans="4:4" x14ac:dyDescent="0.3">
      <c r="D109" s="83"/>
    </row>
    <row r="110" spans="4:4" x14ac:dyDescent="0.3">
      <c r="D110" s="83"/>
    </row>
    <row r="111" spans="4:4" x14ac:dyDescent="0.3">
      <c r="D111" s="83"/>
    </row>
    <row r="112" spans="4:4" x14ac:dyDescent="0.3">
      <c r="D112" s="83"/>
    </row>
    <row r="113" spans="4:4" x14ac:dyDescent="0.3">
      <c r="D113" s="83"/>
    </row>
    <row r="114" spans="4:4" x14ac:dyDescent="0.3">
      <c r="D114" s="83"/>
    </row>
    <row r="115" spans="4:4" x14ac:dyDescent="0.3">
      <c r="D115" s="83"/>
    </row>
    <row r="116" spans="4:4" x14ac:dyDescent="0.3">
      <c r="D116" s="83"/>
    </row>
    <row r="117" spans="4:4" x14ac:dyDescent="0.3">
      <c r="D117" s="83"/>
    </row>
    <row r="118" spans="4:4" x14ac:dyDescent="0.3">
      <c r="D118" s="83"/>
    </row>
    <row r="119" spans="4:4" x14ac:dyDescent="0.3">
      <c r="D119" s="83"/>
    </row>
    <row r="120" spans="4:4" x14ac:dyDescent="0.3">
      <c r="D120" s="83"/>
    </row>
    <row r="121" spans="4:4" x14ac:dyDescent="0.3">
      <c r="D121" s="83"/>
    </row>
    <row r="122" spans="4:4" x14ac:dyDescent="0.3">
      <c r="D122" s="83"/>
    </row>
    <row r="123" spans="4:4" x14ac:dyDescent="0.3">
      <c r="D123" s="83"/>
    </row>
    <row r="124" spans="4:4" x14ac:dyDescent="0.3">
      <c r="D124" s="83"/>
    </row>
    <row r="125" spans="4:4" x14ac:dyDescent="0.3">
      <c r="D125" s="83"/>
    </row>
    <row r="126" spans="4:4" x14ac:dyDescent="0.3">
      <c r="D126" s="83"/>
    </row>
    <row r="127" spans="4:4" x14ac:dyDescent="0.3">
      <c r="D127" s="83"/>
    </row>
    <row r="128" spans="4:4" x14ac:dyDescent="0.3">
      <c r="D128" s="83"/>
    </row>
    <row r="129" spans="4:4" x14ac:dyDescent="0.3">
      <c r="D129" s="83"/>
    </row>
    <row r="130" spans="4:4" x14ac:dyDescent="0.3">
      <c r="D130" s="83"/>
    </row>
    <row r="131" spans="4:4" x14ac:dyDescent="0.3">
      <c r="D131" s="83"/>
    </row>
    <row r="132" spans="4:4" x14ac:dyDescent="0.3">
      <c r="D132" s="83"/>
    </row>
    <row r="133" spans="4:4" x14ac:dyDescent="0.3">
      <c r="D133" s="83"/>
    </row>
    <row r="134" spans="4:4" x14ac:dyDescent="0.3">
      <c r="D134" s="83"/>
    </row>
    <row r="135" spans="4:4" x14ac:dyDescent="0.3">
      <c r="D135" s="83"/>
    </row>
    <row r="136" spans="4:4" x14ac:dyDescent="0.3">
      <c r="D136" s="83"/>
    </row>
    <row r="137" spans="4:4" x14ac:dyDescent="0.3">
      <c r="D137" s="83"/>
    </row>
    <row r="138" spans="4:4" x14ac:dyDescent="0.3">
      <c r="D138" s="83"/>
    </row>
    <row r="139" spans="4:4" x14ac:dyDescent="0.3">
      <c r="D139" s="83"/>
    </row>
    <row r="140" spans="4:4" x14ac:dyDescent="0.3">
      <c r="D140" s="83"/>
    </row>
    <row r="141" spans="4:4" x14ac:dyDescent="0.3">
      <c r="D141" s="83"/>
    </row>
    <row r="142" spans="4:4" x14ac:dyDescent="0.3">
      <c r="D142" s="83"/>
    </row>
    <row r="143" spans="4:4" x14ac:dyDescent="0.3">
      <c r="D143" s="83"/>
    </row>
    <row r="144" spans="4:4" x14ac:dyDescent="0.3">
      <c r="D144" s="83"/>
    </row>
    <row r="145" spans="4:4" x14ac:dyDescent="0.3">
      <c r="D145" s="83"/>
    </row>
    <row r="146" spans="4:4" x14ac:dyDescent="0.3">
      <c r="D146" s="83"/>
    </row>
    <row r="147" spans="4:4" x14ac:dyDescent="0.3">
      <c r="D147" s="83"/>
    </row>
    <row r="148" spans="4:4" x14ac:dyDescent="0.3">
      <c r="D148" s="83"/>
    </row>
    <row r="149" spans="4:4" x14ac:dyDescent="0.3">
      <c r="D149" s="83"/>
    </row>
    <row r="150" spans="4:4" x14ac:dyDescent="0.3">
      <c r="D150" s="83"/>
    </row>
    <row r="151" spans="4:4" x14ac:dyDescent="0.3">
      <c r="D151" s="83"/>
    </row>
    <row r="152" spans="4:4" x14ac:dyDescent="0.3">
      <c r="D152" s="83"/>
    </row>
    <row r="153" spans="4:4" x14ac:dyDescent="0.3">
      <c r="D153" s="83"/>
    </row>
    <row r="154" spans="4:4" x14ac:dyDescent="0.3">
      <c r="D154" s="83"/>
    </row>
    <row r="155" spans="4:4" x14ac:dyDescent="0.3">
      <c r="D155" s="83"/>
    </row>
    <row r="156" spans="4:4" x14ac:dyDescent="0.3">
      <c r="D156" s="83"/>
    </row>
    <row r="157" spans="4:4" x14ac:dyDescent="0.3">
      <c r="D157" s="83"/>
    </row>
    <row r="158" spans="4:4" x14ac:dyDescent="0.3">
      <c r="D158" s="83"/>
    </row>
    <row r="159" spans="4:4" x14ac:dyDescent="0.3">
      <c r="D159" s="83"/>
    </row>
    <row r="160" spans="4:4" x14ac:dyDescent="0.3">
      <c r="D160" s="83"/>
    </row>
    <row r="161" spans="4:4" x14ac:dyDescent="0.3">
      <c r="D161" s="83"/>
    </row>
    <row r="162" spans="4:4" x14ac:dyDescent="0.3">
      <c r="D162" s="83"/>
    </row>
    <row r="163" spans="4:4" x14ac:dyDescent="0.3">
      <c r="D163" s="83"/>
    </row>
    <row r="164" spans="4:4" x14ac:dyDescent="0.3">
      <c r="D164" s="83"/>
    </row>
    <row r="165" spans="4:4" x14ac:dyDescent="0.3">
      <c r="D165" s="83"/>
    </row>
    <row r="166" spans="4:4" x14ac:dyDescent="0.3">
      <c r="D166" s="83"/>
    </row>
    <row r="167" spans="4:4" x14ac:dyDescent="0.3">
      <c r="D167" s="83"/>
    </row>
    <row r="168" spans="4:4" x14ac:dyDescent="0.3">
      <c r="D168" s="83"/>
    </row>
    <row r="169" spans="4:4" x14ac:dyDescent="0.3">
      <c r="D169" s="83"/>
    </row>
    <row r="170" spans="4:4" x14ac:dyDescent="0.3">
      <c r="D170" s="83"/>
    </row>
    <row r="171" spans="4:4" x14ac:dyDescent="0.3">
      <c r="D171" s="83"/>
    </row>
    <row r="172" spans="4:4" x14ac:dyDescent="0.3">
      <c r="D172" s="83"/>
    </row>
    <row r="173" spans="4:4" x14ac:dyDescent="0.3">
      <c r="D173" s="83"/>
    </row>
    <row r="174" spans="4:4" x14ac:dyDescent="0.3">
      <c r="D174" s="83"/>
    </row>
    <row r="175" spans="4:4" x14ac:dyDescent="0.3">
      <c r="D175" s="83"/>
    </row>
    <row r="176" spans="4:4" x14ac:dyDescent="0.3">
      <c r="D176" s="83"/>
    </row>
    <row r="177" spans="4:4" x14ac:dyDescent="0.3">
      <c r="D177" s="83"/>
    </row>
    <row r="178" spans="4:4" x14ac:dyDescent="0.3">
      <c r="D178" s="83"/>
    </row>
    <row r="179" spans="4:4" x14ac:dyDescent="0.3">
      <c r="D179" s="83"/>
    </row>
    <row r="180" spans="4:4" x14ac:dyDescent="0.3">
      <c r="D180" s="83"/>
    </row>
    <row r="181" spans="4:4" x14ac:dyDescent="0.3">
      <c r="D181" s="83"/>
    </row>
    <row r="182" spans="4:4" x14ac:dyDescent="0.3">
      <c r="D182" s="83"/>
    </row>
    <row r="183" spans="4:4" x14ac:dyDescent="0.3">
      <c r="D183" s="83"/>
    </row>
    <row r="184" spans="4:4" x14ac:dyDescent="0.3">
      <c r="D184" s="83"/>
    </row>
    <row r="185" spans="4:4" x14ac:dyDescent="0.3">
      <c r="D185" s="83"/>
    </row>
    <row r="186" spans="4:4" x14ac:dyDescent="0.3">
      <c r="D186" s="83"/>
    </row>
    <row r="187" spans="4:4" x14ac:dyDescent="0.3">
      <c r="D187" s="83"/>
    </row>
    <row r="188" spans="4:4" x14ac:dyDescent="0.3">
      <c r="D188" s="83"/>
    </row>
    <row r="189" spans="4:4" x14ac:dyDescent="0.3">
      <c r="D189" s="83"/>
    </row>
    <row r="190" spans="4:4" x14ac:dyDescent="0.3">
      <c r="D190" s="83"/>
    </row>
    <row r="191" spans="4:4" x14ac:dyDescent="0.3">
      <c r="D191" s="83"/>
    </row>
    <row r="192" spans="4:4" x14ac:dyDescent="0.3">
      <c r="D192" s="83"/>
    </row>
    <row r="193" spans="4:4" x14ac:dyDescent="0.3">
      <c r="D193" s="83"/>
    </row>
    <row r="194" spans="4:4" x14ac:dyDescent="0.3">
      <c r="D194" s="83"/>
    </row>
    <row r="195" spans="4:4" x14ac:dyDescent="0.3">
      <c r="D195" s="83"/>
    </row>
    <row r="196" spans="4:4" x14ac:dyDescent="0.3">
      <c r="D196" s="83"/>
    </row>
    <row r="197" spans="4:4" x14ac:dyDescent="0.3">
      <c r="D197" s="83"/>
    </row>
    <row r="198" spans="4:4" x14ac:dyDescent="0.3">
      <c r="D198" s="83"/>
    </row>
    <row r="199" spans="4:4" x14ac:dyDescent="0.3">
      <c r="D199" s="83"/>
    </row>
    <row r="200" spans="4:4" x14ac:dyDescent="0.3">
      <c r="D200" s="83"/>
    </row>
    <row r="201" spans="4:4" x14ac:dyDescent="0.3">
      <c r="D201" s="83"/>
    </row>
    <row r="202" spans="4:4" x14ac:dyDescent="0.3">
      <c r="D202" s="83"/>
    </row>
    <row r="203" spans="4:4" x14ac:dyDescent="0.3">
      <c r="D203" s="83"/>
    </row>
    <row r="204" spans="4:4" x14ac:dyDescent="0.3">
      <c r="D204" s="83"/>
    </row>
    <row r="205" spans="4:4" x14ac:dyDescent="0.3">
      <c r="D205" s="83"/>
    </row>
    <row r="206" spans="4:4" x14ac:dyDescent="0.3">
      <c r="D206" s="83"/>
    </row>
    <row r="207" spans="4:4" x14ac:dyDescent="0.3">
      <c r="D207" s="83"/>
    </row>
    <row r="208" spans="4:4" x14ac:dyDescent="0.3">
      <c r="D208" s="83"/>
    </row>
    <row r="209" spans="4:4" x14ac:dyDescent="0.3">
      <c r="D209" s="83"/>
    </row>
    <row r="210" spans="4:4" x14ac:dyDescent="0.3">
      <c r="D210" s="83"/>
    </row>
    <row r="211" spans="4:4" x14ac:dyDescent="0.3">
      <c r="D211" s="83"/>
    </row>
    <row r="212" spans="4:4" x14ac:dyDescent="0.3">
      <c r="D212" s="83"/>
    </row>
    <row r="213" spans="4:4" x14ac:dyDescent="0.3">
      <c r="D213" s="83"/>
    </row>
    <row r="214" spans="4:4" x14ac:dyDescent="0.3">
      <c r="D214" s="83"/>
    </row>
    <row r="215" spans="4:4" x14ac:dyDescent="0.3">
      <c r="D215" s="83"/>
    </row>
    <row r="216" spans="4:4" x14ac:dyDescent="0.3">
      <c r="D216" s="83"/>
    </row>
    <row r="217" spans="4:4" x14ac:dyDescent="0.3">
      <c r="D217" s="83"/>
    </row>
    <row r="218" spans="4:4" x14ac:dyDescent="0.3">
      <c r="D218" s="83"/>
    </row>
    <row r="219" spans="4:4" x14ac:dyDescent="0.3">
      <c r="D219" s="83"/>
    </row>
    <row r="220" spans="4:4" x14ac:dyDescent="0.3">
      <c r="D220" s="83"/>
    </row>
    <row r="221" spans="4:4" x14ac:dyDescent="0.3">
      <c r="D221" s="83"/>
    </row>
    <row r="222" spans="4:4" x14ac:dyDescent="0.3">
      <c r="D222" s="83"/>
    </row>
    <row r="223" spans="4:4" x14ac:dyDescent="0.3">
      <c r="D223" s="83"/>
    </row>
    <row r="224" spans="4:4" x14ac:dyDescent="0.3">
      <c r="D224" s="83"/>
    </row>
    <row r="225" spans="4:4" x14ac:dyDescent="0.3">
      <c r="D225" s="83"/>
    </row>
    <row r="226" spans="4:4" x14ac:dyDescent="0.3">
      <c r="D226" s="83"/>
    </row>
    <row r="227" spans="4:4" x14ac:dyDescent="0.3">
      <c r="D227" s="83"/>
    </row>
    <row r="228" spans="4:4" x14ac:dyDescent="0.3">
      <c r="D228" s="83"/>
    </row>
    <row r="229" spans="4:4" x14ac:dyDescent="0.3">
      <c r="D229" s="83"/>
    </row>
    <row r="230" spans="4:4" x14ac:dyDescent="0.3">
      <c r="D230" s="83"/>
    </row>
    <row r="231" spans="4:4" x14ac:dyDescent="0.3">
      <c r="D231" s="83"/>
    </row>
    <row r="232" spans="4:4" x14ac:dyDescent="0.3">
      <c r="D232" s="83"/>
    </row>
    <row r="233" spans="4:4" x14ac:dyDescent="0.3">
      <c r="D233" s="83"/>
    </row>
    <row r="234" spans="4:4" x14ac:dyDescent="0.3">
      <c r="D234" s="83"/>
    </row>
    <row r="235" spans="4:4" x14ac:dyDescent="0.3">
      <c r="D235" s="83"/>
    </row>
    <row r="236" spans="4:4" x14ac:dyDescent="0.3">
      <c r="D236" s="83"/>
    </row>
    <row r="237" spans="4:4" x14ac:dyDescent="0.3">
      <c r="D237" s="83"/>
    </row>
    <row r="238" spans="4:4" x14ac:dyDescent="0.3">
      <c r="D238" s="83"/>
    </row>
    <row r="239" spans="4:4" x14ac:dyDescent="0.3">
      <c r="D239" s="83"/>
    </row>
    <row r="240" spans="4:4" x14ac:dyDescent="0.3">
      <c r="D240" s="83"/>
    </row>
    <row r="241" spans="4:4" x14ac:dyDescent="0.3">
      <c r="D241" s="83"/>
    </row>
    <row r="242" spans="4:4" x14ac:dyDescent="0.3">
      <c r="D242" s="83"/>
    </row>
    <row r="243" spans="4:4" x14ac:dyDescent="0.3">
      <c r="D243" s="83"/>
    </row>
    <row r="244" spans="4:4" x14ac:dyDescent="0.3">
      <c r="D244" s="83"/>
    </row>
    <row r="245" spans="4:4" x14ac:dyDescent="0.3">
      <c r="D245" s="83"/>
    </row>
    <row r="246" spans="4:4" x14ac:dyDescent="0.3">
      <c r="D246" s="83"/>
    </row>
    <row r="247" spans="4:4" x14ac:dyDescent="0.3">
      <c r="D247" s="83"/>
    </row>
    <row r="248" spans="4:4" x14ac:dyDescent="0.3">
      <c r="D248" s="83"/>
    </row>
    <row r="249" spans="4:4" x14ac:dyDescent="0.3">
      <c r="D249" s="83"/>
    </row>
    <row r="250" spans="4:4" x14ac:dyDescent="0.3">
      <c r="D250" s="83"/>
    </row>
    <row r="251" spans="4:4" x14ac:dyDescent="0.3">
      <c r="D251" s="83"/>
    </row>
    <row r="252" spans="4:4" x14ac:dyDescent="0.3">
      <c r="D252" s="83"/>
    </row>
    <row r="253" spans="4:4" x14ac:dyDescent="0.3">
      <c r="D253" s="83"/>
    </row>
    <row r="254" spans="4:4" x14ac:dyDescent="0.3">
      <c r="D254" s="83"/>
    </row>
    <row r="255" spans="4:4" x14ac:dyDescent="0.3">
      <c r="D255" s="83"/>
    </row>
    <row r="256" spans="4:4" x14ac:dyDescent="0.3">
      <c r="D256" s="83"/>
    </row>
    <row r="257" spans="4:4" x14ac:dyDescent="0.3">
      <c r="D257" s="83"/>
    </row>
    <row r="258" spans="4:4" x14ac:dyDescent="0.3">
      <c r="D258" s="83"/>
    </row>
    <row r="259" spans="4:4" x14ac:dyDescent="0.3">
      <c r="D259" s="83"/>
    </row>
    <row r="260" spans="4:4" x14ac:dyDescent="0.3">
      <c r="D260" s="83"/>
    </row>
    <row r="261" spans="4:4" x14ac:dyDescent="0.3">
      <c r="D261" s="83"/>
    </row>
    <row r="262" spans="4:4" x14ac:dyDescent="0.3">
      <c r="D262" s="83"/>
    </row>
    <row r="263" spans="4:4" x14ac:dyDescent="0.3">
      <c r="D263" s="83"/>
    </row>
    <row r="264" spans="4:4" x14ac:dyDescent="0.3">
      <c r="D264" s="83"/>
    </row>
    <row r="265" spans="4:4" x14ac:dyDescent="0.3">
      <c r="D265" s="83"/>
    </row>
    <row r="266" spans="4:4" x14ac:dyDescent="0.3">
      <c r="D266" s="83"/>
    </row>
    <row r="267" spans="4:4" x14ac:dyDescent="0.3">
      <c r="D267" s="83"/>
    </row>
    <row r="268" spans="4:4" x14ac:dyDescent="0.3">
      <c r="D268" s="83"/>
    </row>
    <row r="269" spans="4:4" x14ac:dyDescent="0.3">
      <c r="D269" s="83"/>
    </row>
    <row r="270" spans="4:4" x14ac:dyDescent="0.3">
      <c r="D270" s="83"/>
    </row>
    <row r="271" spans="4:4" x14ac:dyDescent="0.3">
      <c r="D271" s="83"/>
    </row>
    <row r="272" spans="4:4" x14ac:dyDescent="0.3">
      <c r="D272" s="83"/>
    </row>
    <row r="273" spans="4:4" x14ac:dyDescent="0.3">
      <c r="D273" s="83"/>
    </row>
    <row r="274" spans="4:4" x14ac:dyDescent="0.3">
      <c r="D274" s="83"/>
    </row>
    <row r="275" spans="4:4" x14ac:dyDescent="0.3">
      <c r="D275" s="83"/>
    </row>
    <row r="276" spans="4:4" x14ac:dyDescent="0.3">
      <c r="D276" s="83"/>
    </row>
    <row r="277" spans="4:4" x14ac:dyDescent="0.3">
      <c r="D277" s="83"/>
    </row>
    <row r="278" spans="4:4" x14ac:dyDescent="0.3">
      <c r="D278" s="83"/>
    </row>
    <row r="279" spans="4:4" x14ac:dyDescent="0.3">
      <c r="D279" s="83"/>
    </row>
    <row r="280" spans="4:4" x14ac:dyDescent="0.3">
      <c r="D280" s="83"/>
    </row>
    <row r="281" spans="4:4" x14ac:dyDescent="0.3">
      <c r="D281" s="83"/>
    </row>
    <row r="282" spans="4:4" x14ac:dyDescent="0.3">
      <c r="D282" s="83"/>
    </row>
    <row r="283" spans="4:4" x14ac:dyDescent="0.3">
      <c r="D283" s="83"/>
    </row>
    <row r="284" spans="4:4" x14ac:dyDescent="0.3">
      <c r="D284" s="83"/>
    </row>
    <row r="285" spans="4:4" x14ac:dyDescent="0.3">
      <c r="D285" s="83"/>
    </row>
    <row r="286" spans="4:4" x14ac:dyDescent="0.3">
      <c r="D286" s="83"/>
    </row>
    <row r="287" spans="4:4" x14ac:dyDescent="0.3">
      <c r="D287" s="83"/>
    </row>
    <row r="288" spans="4:4" x14ac:dyDescent="0.3">
      <c r="D288" s="83"/>
    </row>
    <row r="289" spans="4:4" x14ac:dyDescent="0.3">
      <c r="D289" s="83"/>
    </row>
    <row r="290" spans="4:4" x14ac:dyDescent="0.3">
      <c r="D290" s="83"/>
    </row>
    <row r="291" spans="4:4" x14ac:dyDescent="0.3">
      <c r="D291" s="83"/>
    </row>
    <row r="292" spans="4:4" x14ac:dyDescent="0.3">
      <c r="D292" s="83"/>
    </row>
    <row r="293" spans="4:4" x14ac:dyDescent="0.3">
      <c r="D293" s="83"/>
    </row>
    <row r="294" spans="4:4" x14ac:dyDescent="0.3">
      <c r="D294" s="83"/>
    </row>
    <row r="295" spans="4:4" x14ac:dyDescent="0.3">
      <c r="D295" s="83"/>
    </row>
    <row r="296" spans="4:4" x14ac:dyDescent="0.3">
      <c r="D296" s="83"/>
    </row>
    <row r="297" spans="4:4" x14ac:dyDescent="0.3">
      <c r="D297" s="83"/>
    </row>
    <row r="298" spans="4:4" x14ac:dyDescent="0.3">
      <c r="D298" s="83"/>
    </row>
    <row r="299" spans="4:4" x14ac:dyDescent="0.3">
      <c r="D299" s="83"/>
    </row>
    <row r="300" spans="4:4" x14ac:dyDescent="0.3">
      <c r="D300" s="83"/>
    </row>
    <row r="301" spans="4:4" x14ac:dyDescent="0.3">
      <c r="D301" s="83"/>
    </row>
    <row r="302" spans="4:4" x14ac:dyDescent="0.3">
      <c r="D302" s="83"/>
    </row>
    <row r="303" spans="4:4" x14ac:dyDescent="0.3">
      <c r="D303" s="83"/>
    </row>
    <row r="304" spans="4:4" x14ac:dyDescent="0.3">
      <c r="D304" s="83"/>
    </row>
    <row r="305" spans="4:4" x14ac:dyDescent="0.3">
      <c r="D305" s="83"/>
    </row>
    <row r="306" spans="4:4" x14ac:dyDescent="0.3">
      <c r="D306" s="83"/>
    </row>
    <row r="307" spans="4:4" x14ac:dyDescent="0.3">
      <c r="D307" s="83"/>
    </row>
    <row r="308" spans="4:4" x14ac:dyDescent="0.3">
      <c r="D308" s="83"/>
    </row>
    <row r="309" spans="4:4" x14ac:dyDescent="0.3">
      <c r="D309" s="83"/>
    </row>
    <row r="310" spans="4:4" x14ac:dyDescent="0.3">
      <c r="D310" s="83"/>
    </row>
    <row r="311" spans="4:4" x14ac:dyDescent="0.3">
      <c r="D311" s="83"/>
    </row>
    <row r="312" spans="4:4" x14ac:dyDescent="0.3">
      <c r="D312" s="83"/>
    </row>
    <row r="313" spans="4:4" x14ac:dyDescent="0.3">
      <c r="D313" s="83"/>
    </row>
    <row r="314" spans="4:4" x14ac:dyDescent="0.3">
      <c r="D314" s="83"/>
    </row>
    <row r="315" spans="4:4" x14ac:dyDescent="0.3">
      <c r="D315" s="83"/>
    </row>
    <row r="316" spans="4:4" x14ac:dyDescent="0.3">
      <c r="D316" s="83"/>
    </row>
    <row r="317" spans="4:4" x14ac:dyDescent="0.3">
      <c r="D317" s="83"/>
    </row>
    <row r="318" spans="4:4" x14ac:dyDescent="0.3">
      <c r="D318" s="83"/>
    </row>
    <row r="319" spans="4:4" x14ac:dyDescent="0.3">
      <c r="D319" s="83"/>
    </row>
    <row r="320" spans="4:4" x14ac:dyDescent="0.3">
      <c r="D320" s="83"/>
    </row>
    <row r="321" spans="4:4" x14ac:dyDescent="0.3">
      <c r="D321" s="83"/>
    </row>
    <row r="322" spans="4:4" x14ac:dyDescent="0.3">
      <c r="D322" s="83"/>
    </row>
    <row r="323" spans="4:4" x14ac:dyDescent="0.3">
      <c r="D323" s="83"/>
    </row>
    <row r="324" spans="4:4" x14ac:dyDescent="0.3">
      <c r="D324" s="83"/>
    </row>
    <row r="325" spans="4:4" x14ac:dyDescent="0.3">
      <c r="D325" s="83"/>
    </row>
    <row r="326" spans="4:4" x14ac:dyDescent="0.3">
      <c r="D326" s="83"/>
    </row>
    <row r="327" spans="4:4" x14ac:dyDescent="0.3">
      <c r="D327" s="83"/>
    </row>
    <row r="328" spans="4:4" x14ac:dyDescent="0.3">
      <c r="D328" s="83"/>
    </row>
    <row r="329" spans="4:4" x14ac:dyDescent="0.3">
      <c r="D329" s="83"/>
    </row>
    <row r="330" spans="4:4" x14ac:dyDescent="0.3">
      <c r="D330" s="83"/>
    </row>
    <row r="331" spans="4:4" x14ac:dyDescent="0.3">
      <c r="D331" s="83"/>
    </row>
    <row r="332" spans="4:4" x14ac:dyDescent="0.3">
      <c r="D332" s="83"/>
    </row>
    <row r="333" spans="4:4" x14ac:dyDescent="0.3">
      <c r="D333" s="83"/>
    </row>
    <row r="334" spans="4:4" x14ac:dyDescent="0.3">
      <c r="D334" s="83"/>
    </row>
    <row r="335" spans="4:4" x14ac:dyDescent="0.3">
      <c r="D335" s="83"/>
    </row>
    <row r="336" spans="4:4" x14ac:dyDescent="0.3">
      <c r="D336" s="83"/>
    </row>
    <row r="337" spans="4:4" x14ac:dyDescent="0.3">
      <c r="D337" s="83"/>
    </row>
    <row r="338" spans="4:4" x14ac:dyDescent="0.3">
      <c r="D338" s="83"/>
    </row>
    <row r="339" spans="4:4" x14ac:dyDescent="0.3">
      <c r="D339" s="83"/>
    </row>
    <row r="340" spans="4:4" x14ac:dyDescent="0.3">
      <c r="D340" s="83"/>
    </row>
    <row r="341" spans="4:4" x14ac:dyDescent="0.3">
      <c r="D341" s="83"/>
    </row>
    <row r="342" spans="4:4" x14ac:dyDescent="0.3">
      <c r="D342" s="83"/>
    </row>
    <row r="343" spans="4:4" x14ac:dyDescent="0.3">
      <c r="D343" s="83"/>
    </row>
    <row r="344" spans="4:4" x14ac:dyDescent="0.3">
      <c r="D344" s="83"/>
    </row>
    <row r="345" spans="4:4" x14ac:dyDescent="0.3">
      <c r="D345" s="83"/>
    </row>
    <row r="346" spans="4:4" x14ac:dyDescent="0.3">
      <c r="D346" s="83"/>
    </row>
    <row r="347" spans="4:4" x14ac:dyDescent="0.3">
      <c r="D347" s="83"/>
    </row>
    <row r="348" spans="4:4" x14ac:dyDescent="0.3">
      <c r="D348" s="83"/>
    </row>
    <row r="349" spans="4:4" x14ac:dyDescent="0.3">
      <c r="D349" s="83"/>
    </row>
    <row r="350" spans="4:4" x14ac:dyDescent="0.3">
      <c r="D350" s="83"/>
    </row>
    <row r="351" spans="4:4" x14ac:dyDescent="0.3">
      <c r="D351" s="83"/>
    </row>
    <row r="352" spans="4:4" x14ac:dyDescent="0.3">
      <c r="D352" s="83"/>
    </row>
    <row r="353" spans="4:4" x14ac:dyDescent="0.3">
      <c r="D353" s="83"/>
    </row>
    <row r="354" spans="4:4" x14ac:dyDescent="0.3">
      <c r="D354" s="83"/>
    </row>
    <row r="355" spans="4:4" x14ac:dyDescent="0.3">
      <c r="D355" s="83"/>
    </row>
    <row r="356" spans="4:4" x14ac:dyDescent="0.3">
      <c r="D356" s="83"/>
    </row>
    <row r="357" spans="4:4" x14ac:dyDescent="0.3">
      <c r="D357" s="83"/>
    </row>
    <row r="358" spans="4:4" x14ac:dyDescent="0.3">
      <c r="D358" s="83"/>
    </row>
    <row r="359" spans="4:4" x14ac:dyDescent="0.3">
      <c r="D359" s="83"/>
    </row>
    <row r="360" spans="4:4" x14ac:dyDescent="0.3">
      <c r="D360" s="83"/>
    </row>
    <row r="361" spans="4:4" x14ac:dyDescent="0.3">
      <c r="D361" s="83"/>
    </row>
    <row r="362" spans="4:4" x14ac:dyDescent="0.3">
      <c r="D362" s="83"/>
    </row>
    <row r="363" spans="4:4" x14ac:dyDescent="0.3">
      <c r="D363" s="83"/>
    </row>
    <row r="364" spans="4:4" x14ac:dyDescent="0.3">
      <c r="D364" s="83"/>
    </row>
    <row r="365" spans="4:4" x14ac:dyDescent="0.3">
      <c r="D365" s="83"/>
    </row>
    <row r="366" spans="4:4" x14ac:dyDescent="0.3">
      <c r="D366" s="83"/>
    </row>
    <row r="367" spans="4:4" x14ac:dyDescent="0.3">
      <c r="D367" s="83"/>
    </row>
    <row r="368" spans="4:4" x14ac:dyDescent="0.3">
      <c r="D368" s="83"/>
    </row>
    <row r="369" spans="4:4" x14ac:dyDescent="0.3">
      <c r="D369" s="83"/>
    </row>
    <row r="370" spans="4:4" x14ac:dyDescent="0.3">
      <c r="D370" s="83"/>
    </row>
    <row r="371" spans="4:4" x14ac:dyDescent="0.3">
      <c r="D371" s="83"/>
    </row>
    <row r="372" spans="4:4" x14ac:dyDescent="0.3">
      <c r="D372" s="83"/>
    </row>
    <row r="373" spans="4:4" x14ac:dyDescent="0.3">
      <c r="D373" s="83"/>
    </row>
    <row r="374" spans="4:4" x14ac:dyDescent="0.3">
      <c r="D374" s="83"/>
    </row>
    <row r="375" spans="4:4" x14ac:dyDescent="0.3">
      <c r="D375" s="83"/>
    </row>
    <row r="376" spans="4:4" x14ac:dyDescent="0.3">
      <c r="D376" s="83"/>
    </row>
    <row r="377" spans="4:4" x14ac:dyDescent="0.3">
      <c r="D377" s="83"/>
    </row>
    <row r="378" spans="4:4" x14ac:dyDescent="0.3">
      <c r="D378" s="83"/>
    </row>
    <row r="379" spans="4:4" x14ac:dyDescent="0.3">
      <c r="D379" s="83"/>
    </row>
    <row r="380" spans="4:4" x14ac:dyDescent="0.3">
      <c r="D380" s="83"/>
    </row>
    <row r="381" spans="4:4" x14ac:dyDescent="0.3">
      <c r="D381" s="83"/>
    </row>
    <row r="382" spans="4:4" x14ac:dyDescent="0.3">
      <c r="D382" s="83"/>
    </row>
    <row r="383" spans="4:4" x14ac:dyDescent="0.3">
      <c r="D383" s="83"/>
    </row>
    <row r="384" spans="4:4" x14ac:dyDescent="0.3">
      <c r="D384" s="83"/>
    </row>
    <row r="385" spans="4:4" x14ac:dyDescent="0.3">
      <c r="D385" s="83"/>
    </row>
    <row r="386" spans="4:4" x14ac:dyDescent="0.3">
      <c r="D386" s="83"/>
    </row>
    <row r="387" spans="4:4" x14ac:dyDescent="0.3">
      <c r="D387" s="83"/>
    </row>
    <row r="388" spans="4:4" x14ac:dyDescent="0.3">
      <c r="D388" s="83"/>
    </row>
    <row r="389" spans="4:4" x14ac:dyDescent="0.3">
      <c r="D389" s="83"/>
    </row>
    <row r="390" spans="4:4" x14ac:dyDescent="0.3">
      <c r="D390" s="83"/>
    </row>
    <row r="391" spans="4:4" x14ac:dyDescent="0.3">
      <c r="D391" s="83"/>
    </row>
    <row r="392" spans="4:4" x14ac:dyDescent="0.3">
      <c r="D392" s="83"/>
    </row>
    <row r="393" spans="4:4" x14ac:dyDescent="0.3">
      <c r="D393" s="83"/>
    </row>
    <row r="394" spans="4:4" x14ac:dyDescent="0.3">
      <c r="D394" s="83"/>
    </row>
    <row r="395" spans="4:4" x14ac:dyDescent="0.3">
      <c r="D395" s="83"/>
    </row>
    <row r="396" spans="4:4" x14ac:dyDescent="0.3">
      <c r="D396" s="83"/>
    </row>
    <row r="397" spans="4:4" x14ac:dyDescent="0.3">
      <c r="D397" s="83"/>
    </row>
    <row r="398" spans="4:4" x14ac:dyDescent="0.3">
      <c r="D398" s="83"/>
    </row>
    <row r="399" spans="4:4" x14ac:dyDescent="0.3">
      <c r="D399" s="83"/>
    </row>
    <row r="400" spans="4:4" x14ac:dyDescent="0.3">
      <c r="D400" s="83"/>
    </row>
    <row r="401" spans="4:4" x14ac:dyDescent="0.3">
      <c r="D401" s="83"/>
    </row>
    <row r="402" spans="4:4" x14ac:dyDescent="0.3">
      <c r="D402" s="83"/>
    </row>
    <row r="403" spans="4:4" x14ac:dyDescent="0.3">
      <c r="D403" s="83"/>
    </row>
    <row r="404" spans="4:4" x14ac:dyDescent="0.3">
      <c r="D404" s="83"/>
    </row>
    <row r="405" spans="4:4" x14ac:dyDescent="0.3">
      <c r="D405" s="83"/>
    </row>
    <row r="406" spans="4:4" x14ac:dyDescent="0.3">
      <c r="D406" s="83"/>
    </row>
    <row r="407" spans="4:4" x14ac:dyDescent="0.3">
      <c r="D407" s="83"/>
    </row>
    <row r="408" spans="4:4" x14ac:dyDescent="0.3">
      <c r="D408" s="83"/>
    </row>
    <row r="409" spans="4:4" x14ac:dyDescent="0.3">
      <c r="D409" s="83"/>
    </row>
    <row r="410" spans="4:4" x14ac:dyDescent="0.3">
      <c r="D410" s="83"/>
    </row>
    <row r="411" spans="4:4" x14ac:dyDescent="0.3">
      <c r="D411" s="83"/>
    </row>
    <row r="412" spans="4:4" x14ac:dyDescent="0.3">
      <c r="D412" s="83"/>
    </row>
    <row r="413" spans="4:4" x14ac:dyDescent="0.3">
      <c r="D413" s="83"/>
    </row>
    <row r="414" spans="4:4" x14ac:dyDescent="0.3">
      <c r="D414" s="83"/>
    </row>
    <row r="415" spans="4:4" x14ac:dyDescent="0.3">
      <c r="D415" s="83"/>
    </row>
    <row r="416" spans="4:4" x14ac:dyDescent="0.3">
      <c r="D416" s="83"/>
    </row>
    <row r="417" spans="4:4" x14ac:dyDescent="0.3">
      <c r="D417" s="83"/>
    </row>
    <row r="418" spans="4:4" x14ac:dyDescent="0.3">
      <c r="D418" s="83"/>
    </row>
    <row r="419" spans="4:4" x14ac:dyDescent="0.3">
      <c r="D419" s="83"/>
    </row>
    <row r="420" spans="4:4" x14ac:dyDescent="0.3">
      <c r="D420" s="83"/>
    </row>
    <row r="421" spans="4:4" x14ac:dyDescent="0.3">
      <c r="D421" s="83"/>
    </row>
    <row r="422" spans="4:4" x14ac:dyDescent="0.3">
      <c r="D422" s="83"/>
    </row>
    <row r="423" spans="4:4" x14ac:dyDescent="0.3">
      <c r="D423" s="83"/>
    </row>
    <row r="424" spans="4:4" x14ac:dyDescent="0.3">
      <c r="D424" s="83"/>
    </row>
    <row r="425" spans="4:4" x14ac:dyDescent="0.3">
      <c r="D425" s="83"/>
    </row>
    <row r="426" spans="4:4" x14ac:dyDescent="0.3">
      <c r="D426" s="83"/>
    </row>
    <row r="427" spans="4:4" x14ac:dyDescent="0.3">
      <c r="D427" s="83"/>
    </row>
    <row r="428" spans="4:4" x14ac:dyDescent="0.3">
      <c r="D428" s="83"/>
    </row>
    <row r="429" spans="4:4" x14ac:dyDescent="0.3">
      <c r="D429" s="83"/>
    </row>
    <row r="430" spans="4:4" x14ac:dyDescent="0.3">
      <c r="D430" s="83"/>
    </row>
    <row r="431" spans="4:4" x14ac:dyDescent="0.3">
      <c r="D431" s="83"/>
    </row>
    <row r="432" spans="4:4" x14ac:dyDescent="0.3">
      <c r="D432" s="83"/>
    </row>
    <row r="433" spans="4:4" x14ac:dyDescent="0.3">
      <c r="D433" s="83"/>
    </row>
    <row r="434" spans="4:4" x14ac:dyDescent="0.3">
      <c r="D434" s="83"/>
    </row>
    <row r="435" spans="4:4" x14ac:dyDescent="0.3">
      <c r="D435" s="83"/>
    </row>
    <row r="436" spans="4:4" x14ac:dyDescent="0.3">
      <c r="D436" s="83"/>
    </row>
    <row r="437" spans="4:4" x14ac:dyDescent="0.3">
      <c r="D437" s="83"/>
    </row>
    <row r="438" spans="4:4" x14ac:dyDescent="0.3">
      <c r="D438" s="83"/>
    </row>
    <row r="439" spans="4:4" x14ac:dyDescent="0.3">
      <c r="D439" s="83"/>
    </row>
    <row r="440" spans="4:4" x14ac:dyDescent="0.3">
      <c r="D440" s="83"/>
    </row>
    <row r="441" spans="4:4" x14ac:dyDescent="0.3">
      <c r="D441" s="83"/>
    </row>
    <row r="442" spans="4:4" x14ac:dyDescent="0.3">
      <c r="D442" s="83"/>
    </row>
    <row r="443" spans="4:4" x14ac:dyDescent="0.3">
      <c r="D443" s="83"/>
    </row>
    <row r="444" spans="4:4" x14ac:dyDescent="0.3">
      <c r="D444" s="83"/>
    </row>
    <row r="445" spans="4:4" x14ac:dyDescent="0.3">
      <c r="D445" s="83"/>
    </row>
    <row r="446" spans="4:4" x14ac:dyDescent="0.3">
      <c r="D446" s="83"/>
    </row>
    <row r="447" spans="4:4" x14ac:dyDescent="0.3">
      <c r="D447" s="83"/>
    </row>
    <row r="448" spans="4:4" x14ac:dyDescent="0.3">
      <c r="D448" s="83"/>
    </row>
    <row r="449" spans="4:4" x14ac:dyDescent="0.3">
      <c r="D449" s="83"/>
    </row>
    <row r="450" spans="4:4" x14ac:dyDescent="0.3">
      <c r="D450" s="83"/>
    </row>
    <row r="451" spans="4:4" x14ac:dyDescent="0.3">
      <c r="D451" s="83"/>
    </row>
    <row r="452" spans="4:4" x14ac:dyDescent="0.3">
      <c r="D452" s="83"/>
    </row>
    <row r="453" spans="4:4" x14ac:dyDescent="0.3">
      <c r="D453" s="83"/>
    </row>
    <row r="454" spans="4:4" x14ac:dyDescent="0.3">
      <c r="D454" s="83"/>
    </row>
    <row r="455" spans="4:4" x14ac:dyDescent="0.3">
      <c r="D455" s="83"/>
    </row>
    <row r="456" spans="4:4" x14ac:dyDescent="0.3">
      <c r="D456" s="83"/>
    </row>
    <row r="457" spans="4:4" x14ac:dyDescent="0.3">
      <c r="D457" s="83"/>
    </row>
    <row r="458" spans="4:4" x14ac:dyDescent="0.3">
      <c r="D458" s="83"/>
    </row>
    <row r="459" spans="4:4" x14ac:dyDescent="0.3">
      <c r="D459" s="83"/>
    </row>
    <row r="460" spans="4:4" x14ac:dyDescent="0.3">
      <c r="D460" s="83"/>
    </row>
    <row r="461" spans="4:4" x14ac:dyDescent="0.3">
      <c r="D461" s="83"/>
    </row>
    <row r="462" spans="4:4" x14ac:dyDescent="0.3">
      <c r="D462" s="83"/>
    </row>
    <row r="463" spans="4:4" x14ac:dyDescent="0.3">
      <c r="D463" s="83"/>
    </row>
    <row r="464" spans="4:4" x14ac:dyDescent="0.3">
      <c r="D464" s="83"/>
    </row>
    <row r="465" spans="4:4" x14ac:dyDescent="0.3">
      <c r="D465" s="83"/>
    </row>
    <row r="466" spans="4:4" x14ac:dyDescent="0.3">
      <c r="D466" s="83"/>
    </row>
    <row r="467" spans="4:4" x14ac:dyDescent="0.3">
      <c r="D467" s="83"/>
    </row>
    <row r="468" spans="4:4" x14ac:dyDescent="0.3">
      <c r="D468" s="83"/>
    </row>
    <row r="469" spans="4:4" x14ac:dyDescent="0.3">
      <c r="D469" s="83"/>
    </row>
    <row r="470" spans="4:4" x14ac:dyDescent="0.3">
      <c r="D470" s="83"/>
    </row>
    <row r="471" spans="4:4" x14ac:dyDescent="0.3">
      <c r="D471" s="83"/>
    </row>
    <row r="472" spans="4:4" x14ac:dyDescent="0.3">
      <c r="D472" s="83"/>
    </row>
    <row r="473" spans="4:4" x14ac:dyDescent="0.3">
      <c r="D473" s="83"/>
    </row>
    <row r="474" spans="4:4" x14ac:dyDescent="0.3">
      <c r="D474" s="83"/>
    </row>
    <row r="475" spans="4:4" x14ac:dyDescent="0.3">
      <c r="D475" s="83"/>
    </row>
    <row r="476" spans="4:4" x14ac:dyDescent="0.3">
      <c r="D476" s="83"/>
    </row>
    <row r="477" spans="4:4" x14ac:dyDescent="0.3">
      <c r="D477" s="83"/>
    </row>
    <row r="478" spans="4:4" x14ac:dyDescent="0.3">
      <c r="D478" s="83"/>
    </row>
    <row r="479" spans="4:4" x14ac:dyDescent="0.3">
      <c r="D479" s="83"/>
    </row>
    <row r="480" spans="4:4" x14ac:dyDescent="0.3">
      <c r="D480" s="83"/>
    </row>
    <row r="481" spans="4:4" x14ac:dyDescent="0.3">
      <c r="D481" s="83"/>
    </row>
    <row r="482" spans="4:4" x14ac:dyDescent="0.3">
      <c r="D482" s="83"/>
    </row>
    <row r="483" spans="4:4" x14ac:dyDescent="0.3">
      <c r="D483" s="83"/>
    </row>
    <row r="484" spans="4:4" x14ac:dyDescent="0.3">
      <c r="D484" s="83"/>
    </row>
    <row r="485" spans="4:4" x14ac:dyDescent="0.3">
      <c r="D485" s="83"/>
    </row>
    <row r="486" spans="4:4" x14ac:dyDescent="0.3">
      <c r="D486" s="83"/>
    </row>
    <row r="487" spans="4:4" x14ac:dyDescent="0.3">
      <c r="D487" s="83"/>
    </row>
    <row r="488" spans="4:4" x14ac:dyDescent="0.3">
      <c r="D488" s="83"/>
    </row>
    <row r="489" spans="4:4" x14ac:dyDescent="0.3">
      <c r="D489" s="83"/>
    </row>
    <row r="490" spans="4:4" x14ac:dyDescent="0.3">
      <c r="D490" s="83"/>
    </row>
    <row r="491" spans="4:4" x14ac:dyDescent="0.3">
      <c r="D491" s="83"/>
    </row>
    <row r="492" spans="4:4" x14ac:dyDescent="0.3">
      <c r="D492" s="83"/>
    </row>
    <row r="493" spans="4:4" x14ac:dyDescent="0.3">
      <c r="D493" s="83"/>
    </row>
    <row r="494" spans="4:4" x14ac:dyDescent="0.3">
      <c r="D494" s="83"/>
    </row>
    <row r="495" spans="4:4" x14ac:dyDescent="0.3">
      <c r="D495" s="83"/>
    </row>
    <row r="496" spans="4:4" x14ac:dyDescent="0.3">
      <c r="D496" s="83"/>
    </row>
    <row r="497" spans="4:4" x14ac:dyDescent="0.3">
      <c r="D497" s="83"/>
    </row>
    <row r="498" spans="4:4" x14ac:dyDescent="0.3">
      <c r="D498" s="83"/>
    </row>
    <row r="499" spans="4:4" x14ac:dyDescent="0.3">
      <c r="D499" s="83"/>
    </row>
    <row r="500" spans="4:4" x14ac:dyDescent="0.3">
      <c r="D500" s="83"/>
    </row>
    <row r="501" spans="4:4" x14ac:dyDescent="0.3">
      <c r="D501" s="83"/>
    </row>
    <row r="502" spans="4:4" x14ac:dyDescent="0.3">
      <c r="D502" s="83"/>
    </row>
    <row r="503" spans="4:4" x14ac:dyDescent="0.3">
      <c r="D503" s="83"/>
    </row>
    <row r="504" spans="4:4" x14ac:dyDescent="0.3">
      <c r="D504" s="83"/>
    </row>
    <row r="505" spans="4:4" x14ac:dyDescent="0.3">
      <c r="D505" s="83"/>
    </row>
    <row r="506" spans="4:4" x14ac:dyDescent="0.3">
      <c r="D506" s="83"/>
    </row>
    <row r="507" spans="4:4" x14ac:dyDescent="0.3">
      <c r="D507" s="83"/>
    </row>
    <row r="508" spans="4:4" x14ac:dyDescent="0.3">
      <c r="D508" s="83"/>
    </row>
    <row r="509" spans="4:4" x14ac:dyDescent="0.3">
      <c r="D509" s="83"/>
    </row>
    <row r="510" spans="4:4" x14ac:dyDescent="0.3">
      <c r="D510" s="83"/>
    </row>
    <row r="511" spans="4:4" x14ac:dyDescent="0.3">
      <c r="D511" s="83"/>
    </row>
    <row r="512" spans="4:4" x14ac:dyDescent="0.3">
      <c r="D512" s="83"/>
    </row>
    <row r="513" spans="4:4" x14ac:dyDescent="0.3">
      <c r="D513" s="83"/>
    </row>
    <row r="514" spans="4:4" x14ac:dyDescent="0.3">
      <c r="D514" s="83"/>
    </row>
    <row r="515" spans="4:4" x14ac:dyDescent="0.3">
      <c r="D515" s="83"/>
    </row>
    <row r="516" spans="4:4" x14ac:dyDescent="0.3">
      <c r="D516" s="83"/>
    </row>
    <row r="517" spans="4:4" x14ac:dyDescent="0.3">
      <c r="D517" s="83"/>
    </row>
    <row r="518" spans="4:4" x14ac:dyDescent="0.3">
      <c r="D518" s="83"/>
    </row>
    <row r="519" spans="4:4" x14ac:dyDescent="0.3">
      <c r="D519" s="83"/>
    </row>
    <row r="520" spans="4:4" x14ac:dyDescent="0.3">
      <c r="D520" s="83"/>
    </row>
    <row r="521" spans="4:4" x14ac:dyDescent="0.3">
      <c r="D521" s="83"/>
    </row>
    <row r="522" spans="4:4" x14ac:dyDescent="0.3">
      <c r="D522" s="83"/>
    </row>
    <row r="523" spans="4:4" x14ac:dyDescent="0.3">
      <c r="D523" s="83"/>
    </row>
    <row r="524" spans="4:4" x14ac:dyDescent="0.3">
      <c r="D524" s="83"/>
    </row>
    <row r="525" spans="4:4" x14ac:dyDescent="0.3">
      <c r="D525" s="83"/>
    </row>
    <row r="526" spans="4:4" x14ac:dyDescent="0.3">
      <c r="D526" s="83"/>
    </row>
    <row r="527" spans="4:4" x14ac:dyDescent="0.3">
      <c r="D527" s="83"/>
    </row>
    <row r="528" spans="4:4" x14ac:dyDescent="0.3">
      <c r="D528" s="83"/>
    </row>
    <row r="529" spans="4:4" x14ac:dyDescent="0.3">
      <c r="D529" s="83"/>
    </row>
    <row r="530" spans="4:4" x14ac:dyDescent="0.3">
      <c r="D530" s="83"/>
    </row>
    <row r="531" spans="4:4" x14ac:dyDescent="0.3">
      <c r="D531" s="83"/>
    </row>
    <row r="532" spans="4:4" x14ac:dyDescent="0.3">
      <c r="D532" s="83"/>
    </row>
    <row r="533" spans="4:4" x14ac:dyDescent="0.3">
      <c r="D533" s="83"/>
    </row>
    <row r="534" spans="4:4" x14ac:dyDescent="0.3">
      <c r="D534" s="83"/>
    </row>
    <row r="535" spans="4:4" x14ac:dyDescent="0.3">
      <c r="D535" s="83"/>
    </row>
    <row r="536" spans="4:4" x14ac:dyDescent="0.3">
      <c r="D536" s="83"/>
    </row>
    <row r="537" spans="4:4" x14ac:dyDescent="0.3">
      <c r="D537" s="83"/>
    </row>
    <row r="538" spans="4:4" x14ac:dyDescent="0.3">
      <c r="D538" s="83"/>
    </row>
    <row r="539" spans="4:4" x14ac:dyDescent="0.3">
      <c r="D539" s="83"/>
    </row>
    <row r="540" spans="4:4" x14ac:dyDescent="0.3">
      <c r="D540" s="83"/>
    </row>
    <row r="541" spans="4:4" x14ac:dyDescent="0.3">
      <c r="D541" s="83"/>
    </row>
    <row r="542" spans="4:4" x14ac:dyDescent="0.3">
      <c r="D542" s="83"/>
    </row>
    <row r="543" spans="4:4" x14ac:dyDescent="0.3">
      <c r="D543" s="83"/>
    </row>
    <row r="544" spans="4:4" x14ac:dyDescent="0.3">
      <c r="D544" s="83"/>
    </row>
    <row r="545" spans="4:4" x14ac:dyDescent="0.3">
      <c r="D545" s="83"/>
    </row>
    <row r="546" spans="4:4" x14ac:dyDescent="0.3">
      <c r="D546" s="83"/>
    </row>
    <row r="547" spans="4:4" x14ac:dyDescent="0.3">
      <c r="D547" s="83"/>
    </row>
    <row r="548" spans="4:4" x14ac:dyDescent="0.3">
      <c r="D548" s="83"/>
    </row>
    <row r="549" spans="4:4" x14ac:dyDescent="0.3">
      <c r="D549" s="83"/>
    </row>
    <row r="550" spans="4:4" x14ac:dyDescent="0.3">
      <c r="D550" s="83"/>
    </row>
    <row r="551" spans="4:4" x14ac:dyDescent="0.3">
      <c r="D551" s="83"/>
    </row>
    <row r="552" spans="4:4" x14ac:dyDescent="0.3">
      <c r="D552" s="83"/>
    </row>
    <row r="553" spans="4:4" x14ac:dyDescent="0.3">
      <c r="D553" s="83"/>
    </row>
    <row r="554" spans="4:4" x14ac:dyDescent="0.3">
      <c r="D554" s="83"/>
    </row>
    <row r="555" spans="4:4" x14ac:dyDescent="0.3">
      <c r="D555" s="83"/>
    </row>
    <row r="556" spans="4:4" x14ac:dyDescent="0.3">
      <c r="D556" s="83"/>
    </row>
    <row r="557" spans="4:4" x14ac:dyDescent="0.3">
      <c r="D557" s="83"/>
    </row>
    <row r="558" spans="4:4" x14ac:dyDescent="0.3">
      <c r="D558" s="83"/>
    </row>
    <row r="559" spans="4:4" x14ac:dyDescent="0.3">
      <c r="D559" s="83"/>
    </row>
    <row r="560" spans="4:4" x14ac:dyDescent="0.3">
      <c r="D560" s="83"/>
    </row>
    <row r="561" spans="4:4" x14ac:dyDescent="0.3">
      <c r="D561" s="83"/>
    </row>
    <row r="562" spans="4:4" x14ac:dyDescent="0.3">
      <c r="D562" s="83"/>
    </row>
    <row r="563" spans="4:4" x14ac:dyDescent="0.3">
      <c r="D563" s="83"/>
    </row>
    <row r="564" spans="4:4" x14ac:dyDescent="0.3">
      <c r="D564" s="83"/>
    </row>
    <row r="565" spans="4:4" x14ac:dyDescent="0.3">
      <c r="D565" s="83"/>
    </row>
    <row r="566" spans="4:4" x14ac:dyDescent="0.3">
      <c r="D566" s="83"/>
    </row>
    <row r="567" spans="4:4" x14ac:dyDescent="0.3">
      <c r="D567" s="83"/>
    </row>
    <row r="568" spans="4:4" x14ac:dyDescent="0.3">
      <c r="D568" s="83"/>
    </row>
    <row r="569" spans="4:4" x14ac:dyDescent="0.3">
      <c r="D569" s="83"/>
    </row>
    <row r="570" spans="4:4" x14ac:dyDescent="0.3">
      <c r="D570" s="83"/>
    </row>
    <row r="571" spans="4:4" x14ac:dyDescent="0.3">
      <c r="D571" s="83"/>
    </row>
    <row r="572" spans="4:4" x14ac:dyDescent="0.3">
      <c r="D572" s="83"/>
    </row>
    <row r="573" spans="4:4" x14ac:dyDescent="0.3">
      <c r="D573" s="83"/>
    </row>
    <row r="574" spans="4:4" x14ac:dyDescent="0.3">
      <c r="D574" s="83"/>
    </row>
    <row r="575" spans="4:4" x14ac:dyDescent="0.3">
      <c r="D575" s="83"/>
    </row>
    <row r="576" spans="4:4" x14ac:dyDescent="0.3">
      <c r="D576" s="83"/>
    </row>
    <row r="577" spans="4:4" x14ac:dyDescent="0.3">
      <c r="D577" s="83"/>
    </row>
    <row r="578" spans="4:4" x14ac:dyDescent="0.3">
      <c r="D578" s="83"/>
    </row>
    <row r="579" spans="4:4" x14ac:dyDescent="0.3">
      <c r="D579" s="83"/>
    </row>
    <row r="580" spans="4:4" x14ac:dyDescent="0.3">
      <c r="D580" s="83"/>
    </row>
    <row r="581" spans="4:4" x14ac:dyDescent="0.3">
      <c r="D581" s="83"/>
    </row>
    <row r="582" spans="4:4" x14ac:dyDescent="0.3">
      <c r="D582" s="83"/>
    </row>
    <row r="583" spans="4:4" x14ac:dyDescent="0.3">
      <c r="D583" s="83"/>
    </row>
    <row r="584" spans="4:4" x14ac:dyDescent="0.3">
      <c r="D584" s="83"/>
    </row>
    <row r="585" spans="4:4" x14ac:dyDescent="0.3">
      <c r="D585" s="83"/>
    </row>
    <row r="586" spans="4:4" x14ac:dyDescent="0.3">
      <c r="D586" s="83"/>
    </row>
    <row r="587" spans="4:4" x14ac:dyDescent="0.3">
      <c r="D587" s="83"/>
    </row>
    <row r="588" spans="4:4" x14ac:dyDescent="0.3">
      <c r="D588" s="83"/>
    </row>
    <row r="589" spans="4:4" x14ac:dyDescent="0.3">
      <c r="D589" s="83"/>
    </row>
    <row r="590" spans="4:4" x14ac:dyDescent="0.3">
      <c r="D590" s="83"/>
    </row>
    <row r="591" spans="4:4" x14ac:dyDescent="0.3">
      <c r="D591" s="83"/>
    </row>
    <row r="592" spans="4:4" x14ac:dyDescent="0.3">
      <c r="D592" s="83"/>
    </row>
    <row r="593" spans="4:4" x14ac:dyDescent="0.3">
      <c r="D593" s="83"/>
    </row>
    <row r="594" spans="4:4" x14ac:dyDescent="0.3">
      <c r="D594" s="83"/>
    </row>
    <row r="595" spans="4:4" x14ac:dyDescent="0.3">
      <c r="D595" s="83"/>
    </row>
    <row r="596" spans="4:4" x14ac:dyDescent="0.3">
      <c r="D596" s="83"/>
    </row>
    <row r="597" spans="4:4" x14ac:dyDescent="0.3">
      <c r="D597" s="83"/>
    </row>
    <row r="598" spans="4:4" x14ac:dyDescent="0.3">
      <c r="D598" s="83"/>
    </row>
    <row r="599" spans="4:4" x14ac:dyDescent="0.3">
      <c r="D599" s="83"/>
    </row>
    <row r="600" spans="4:4" x14ac:dyDescent="0.3">
      <c r="D600" s="83"/>
    </row>
    <row r="601" spans="4:4" x14ac:dyDescent="0.3">
      <c r="D601" s="83"/>
    </row>
    <row r="602" spans="4:4" x14ac:dyDescent="0.3">
      <c r="D602" s="83"/>
    </row>
    <row r="603" spans="4:4" x14ac:dyDescent="0.3">
      <c r="D603" s="83"/>
    </row>
    <row r="604" spans="4:4" x14ac:dyDescent="0.3">
      <c r="D604" s="83"/>
    </row>
    <row r="605" spans="4:4" x14ac:dyDescent="0.3">
      <c r="D605" s="83"/>
    </row>
    <row r="606" spans="4:4" x14ac:dyDescent="0.3">
      <c r="D606" s="83"/>
    </row>
    <row r="607" spans="4:4" x14ac:dyDescent="0.3">
      <c r="D607" s="83"/>
    </row>
    <row r="608" spans="4:4" x14ac:dyDescent="0.3">
      <c r="D608" s="83"/>
    </row>
    <row r="609" spans="4:4" x14ac:dyDescent="0.3">
      <c r="D609" s="83"/>
    </row>
    <row r="610" spans="4:4" x14ac:dyDescent="0.3">
      <c r="D610" s="83"/>
    </row>
    <row r="611" spans="4:4" x14ac:dyDescent="0.3">
      <c r="D611" s="83"/>
    </row>
    <row r="612" spans="4:4" x14ac:dyDescent="0.3">
      <c r="D612" s="83"/>
    </row>
    <row r="613" spans="4:4" x14ac:dyDescent="0.3">
      <c r="D613" s="83"/>
    </row>
    <row r="614" spans="4:4" x14ac:dyDescent="0.3">
      <c r="D614" s="83"/>
    </row>
    <row r="615" spans="4:4" x14ac:dyDescent="0.3">
      <c r="D615" s="83"/>
    </row>
    <row r="616" spans="4:4" x14ac:dyDescent="0.3">
      <c r="D616" s="83"/>
    </row>
    <row r="617" spans="4:4" x14ac:dyDescent="0.3">
      <c r="D617" s="83"/>
    </row>
    <row r="618" spans="4:4" x14ac:dyDescent="0.3">
      <c r="D618" s="83"/>
    </row>
    <row r="619" spans="4:4" x14ac:dyDescent="0.3">
      <c r="D619" s="83"/>
    </row>
    <row r="620" spans="4:4" x14ac:dyDescent="0.3">
      <c r="D620" s="83"/>
    </row>
    <row r="621" spans="4:4" x14ac:dyDescent="0.3">
      <c r="D621" s="83"/>
    </row>
    <row r="622" spans="4:4" x14ac:dyDescent="0.3">
      <c r="D622" s="83"/>
    </row>
    <row r="623" spans="4:4" x14ac:dyDescent="0.3">
      <c r="D623" s="83"/>
    </row>
    <row r="624" spans="4:4" x14ac:dyDescent="0.3">
      <c r="D624" s="83"/>
    </row>
    <row r="625" spans="4:4" x14ac:dyDescent="0.3">
      <c r="D625" s="83"/>
    </row>
    <row r="626" spans="4:4" x14ac:dyDescent="0.3">
      <c r="D626" s="83"/>
    </row>
    <row r="627" spans="4:4" x14ac:dyDescent="0.3">
      <c r="D627" s="83"/>
    </row>
    <row r="628" spans="4:4" x14ac:dyDescent="0.3">
      <c r="D628" s="83"/>
    </row>
    <row r="629" spans="4:4" x14ac:dyDescent="0.3">
      <c r="D629" s="83"/>
    </row>
    <row r="630" spans="4:4" x14ac:dyDescent="0.3">
      <c r="D630" s="83"/>
    </row>
    <row r="631" spans="4:4" x14ac:dyDescent="0.3">
      <c r="D631" s="83"/>
    </row>
    <row r="632" spans="4:4" x14ac:dyDescent="0.3">
      <c r="D632" s="83"/>
    </row>
    <row r="633" spans="4:4" x14ac:dyDescent="0.3">
      <c r="D633" s="83"/>
    </row>
    <row r="634" spans="4:4" x14ac:dyDescent="0.3">
      <c r="D634" s="83"/>
    </row>
    <row r="635" spans="4:4" x14ac:dyDescent="0.3">
      <c r="D635" s="83"/>
    </row>
    <row r="636" spans="4:4" x14ac:dyDescent="0.3">
      <c r="D636" s="83"/>
    </row>
    <row r="637" spans="4:4" x14ac:dyDescent="0.3">
      <c r="D637" s="83"/>
    </row>
    <row r="638" spans="4:4" x14ac:dyDescent="0.3">
      <c r="D638" s="83"/>
    </row>
    <row r="639" spans="4:4" x14ac:dyDescent="0.3">
      <c r="D639" s="83"/>
    </row>
    <row r="640" spans="4:4" x14ac:dyDescent="0.3">
      <c r="D640" s="83"/>
    </row>
    <row r="641" spans="4:4" x14ac:dyDescent="0.3">
      <c r="D641" s="83"/>
    </row>
    <row r="642" spans="4:4" x14ac:dyDescent="0.3">
      <c r="D642" s="83"/>
    </row>
    <row r="643" spans="4:4" x14ac:dyDescent="0.3">
      <c r="D643" s="83"/>
    </row>
    <row r="644" spans="4:4" x14ac:dyDescent="0.3">
      <c r="D644" s="83"/>
    </row>
    <row r="645" spans="4:4" x14ac:dyDescent="0.3">
      <c r="D645" s="83"/>
    </row>
    <row r="646" spans="4:4" x14ac:dyDescent="0.3">
      <c r="D646" s="83"/>
    </row>
    <row r="647" spans="4:4" x14ac:dyDescent="0.3">
      <c r="D647" s="83"/>
    </row>
    <row r="648" spans="4:4" x14ac:dyDescent="0.3">
      <c r="D648" s="83"/>
    </row>
    <row r="649" spans="4:4" x14ac:dyDescent="0.3">
      <c r="D649" s="83"/>
    </row>
    <row r="650" spans="4:4" x14ac:dyDescent="0.3">
      <c r="D650" s="83"/>
    </row>
    <row r="651" spans="4:4" x14ac:dyDescent="0.3">
      <c r="D651" s="83"/>
    </row>
    <row r="652" spans="4:4" x14ac:dyDescent="0.3">
      <c r="D652" s="83"/>
    </row>
    <row r="653" spans="4:4" x14ac:dyDescent="0.3">
      <c r="D653" s="83"/>
    </row>
    <row r="654" spans="4:4" x14ac:dyDescent="0.3">
      <c r="D654" s="83"/>
    </row>
    <row r="655" spans="4:4" x14ac:dyDescent="0.3">
      <c r="D655" s="83"/>
    </row>
    <row r="656" spans="4:4" x14ac:dyDescent="0.3">
      <c r="D656" s="83"/>
    </row>
    <row r="657" spans="4:4" x14ac:dyDescent="0.3">
      <c r="D657" s="83"/>
    </row>
    <row r="658" spans="4:4" x14ac:dyDescent="0.3">
      <c r="D658" s="83"/>
    </row>
    <row r="659" spans="4:4" x14ac:dyDescent="0.3">
      <c r="D659" s="83"/>
    </row>
    <row r="660" spans="4:4" x14ac:dyDescent="0.3">
      <c r="D660" s="83"/>
    </row>
    <row r="661" spans="4:4" x14ac:dyDescent="0.3">
      <c r="D661" s="83"/>
    </row>
    <row r="662" spans="4:4" x14ac:dyDescent="0.3">
      <c r="D662" s="83"/>
    </row>
    <row r="663" spans="4:4" x14ac:dyDescent="0.3">
      <c r="D663" s="83"/>
    </row>
    <row r="664" spans="4:4" x14ac:dyDescent="0.3">
      <c r="D664" s="83"/>
    </row>
    <row r="665" spans="4:4" x14ac:dyDescent="0.3">
      <c r="D665" s="83"/>
    </row>
    <row r="666" spans="4:4" x14ac:dyDescent="0.3">
      <c r="D666" s="83"/>
    </row>
    <row r="667" spans="4:4" x14ac:dyDescent="0.3">
      <c r="D667" s="83"/>
    </row>
    <row r="668" spans="4:4" x14ac:dyDescent="0.3">
      <c r="D668" s="83"/>
    </row>
    <row r="669" spans="4:4" x14ac:dyDescent="0.3">
      <c r="D669" s="83"/>
    </row>
    <row r="670" spans="4:4" x14ac:dyDescent="0.3">
      <c r="D670" s="83"/>
    </row>
    <row r="671" spans="4:4" x14ac:dyDescent="0.3">
      <c r="D671" s="83"/>
    </row>
    <row r="672" spans="4:4" x14ac:dyDescent="0.3">
      <c r="D672" s="83"/>
    </row>
    <row r="673" spans="4:4" x14ac:dyDescent="0.3">
      <c r="D673" s="83"/>
    </row>
    <row r="674" spans="4:4" x14ac:dyDescent="0.3">
      <c r="D674" s="83"/>
    </row>
    <row r="675" spans="4:4" x14ac:dyDescent="0.3">
      <c r="D675" s="83"/>
    </row>
    <row r="676" spans="4:4" x14ac:dyDescent="0.3">
      <c r="D676" s="83"/>
    </row>
    <row r="677" spans="4:4" x14ac:dyDescent="0.3">
      <c r="D677" s="83"/>
    </row>
    <row r="678" spans="4:4" x14ac:dyDescent="0.3">
      <c r="D678" s="83"/>
    </row>
    <row r="679" spans="4:4" x14ac:dyDescent="0.3">
      <c r="D679" s="83"/>
    </row>
    <row r="680" spans="4:4" x14ac:dyDescent="0.3">
      <c r="D680" s="83"/>
    </row>
    <row r="681" spans="4:4" x14ac:dyDescent="0.3">
      <c r="D681" s="83"/>
    </row>
    <row r="682" spans="4:4" x14ac:dyDescent="0.3">
      <c r="D682" s="83"/>
    </row>
    <row r="683" spans="4:4" x14ac:dyDescent="0.3">
      <c r="D683" s="83"/>
    </row>
    <row r="684" spans="4:4" x14ac:dyDescent="0.3">
      <c r="D684" s="83"/>
    </row>
    <row r="685" spans="4:4" x14ac:dyDescent="0.3">
      <c r="D685" s="83"/>
    </row>
    <row r="686" spans="4:4" x14ac:dyDescent="0.3">
      <c r="D686" s="83"/>
    </row>
    <row r="687" spans="4:4" x14ac:dyDescent="0.3">
      <c r="D687" s="83"/>
    </row>
    <row r="688" spans="4:4" x14ac:dyDescent="0.3">
      <c r="D688" s="83"/>
    </row>
    <row r="689" spans="4:4" x14ac:dyDescent="0.3">
      <c r="D689" s="83"/>
    </row>
    <row r="690" spans="4:4" x14ac:dyDescent="0.3">
      <c r="D690" s="83"/>
    </row>
    <row r="691" spans="4:4" x14ac:dyDescent="0.3">
      <c r="D691" s="83"/>
    </row>
    <row r="692" spans="4:4" x14ac:dyDescent="0.3">
      <c r="D692" s="83"/>
    </row>
    <row r="693" spans="4:4" x14ac:dyDescent="0.3">
      <c r="D693" s="83"/>
    </row>
    <row r="694" spans="4:4" x14ac:dyDescent="0.3">
      <c r="D694" s="83"/>
    </row>
    <row r="695" spans="4:4" x14ac:dyDescent="0.3">
      <c r="D695" s="83"/>
    </row>
    <row r="696" spans="4:4" x14ac:dyDescent="0.3">
      <c r="D696" s="83"/>
    </row>
    <row r="697" spans="4:4" x14ac:dyDescent="0.3">
      <c r="D697" s="83"/>
    </row>
    <row r="698" spans="4:4" x14ac:dyDescent="0.3">
      <c r="D698" s="83"/>
    </row>
    <row r="699" spans="4:4" x14ac:dyDescent="0.3">
      <c r="D699" s="83"/>
    </row>
    <row r="700" spans="4:4" x14ac:dyDescent="0.3">
      <c r="D700" s="83"/>
    </row>
    <row r="701" spans="4:4" x14ac:dyDescent="0.3">
      <c r="D701" s="83"/>
    </row>
    <row r="702" spans="4:4" x14ac:dyDescent="0.3">
      <c r="D702" s="83"/>
    </row>
    <row r="703" spans="4:4" x14ac:dyDescent="0.3">
      <c r="D703" s="83"/>
    </row>
    <row r="704" spans="4:4" x14ac:dyDescent="0.3">
      <c r="D704" s="83"/>
    </row>
    <row r="705" spans="4:4" x14ac:dyDescent="0.3">
      <c r="D705" s="83"/>
    </row>
    <row r="706" spans="4:4" x14ac:dyDescent="0.3">
      <c r="D706" s="83"/>
    </row>
    <row r="707" spans="4:4" x14ac:dyDescent="0.3">
      <c r="D707" s="83"/>
    </row>
    <row r="708" spans="4:4" x14ac:dyDescent="0.3">
      <c r="D708" s="83"/>
    </row>
    <row r="709" spans="4:4" x14ac:dyDescent="0.3">
      <c r="D709" s="83"/>
    </row>
    <row r="710" spans="4:4" x14ac:dyDescent="0.3">
      <c r="D710" s="83"/>
    </row>
    <row r="711" spans="4:4" x14ac:dyDescent="0.3">
      <c r="D711" s="83"/>
    </row>
    <row r="712" spans="4:4" x14ac:dyDescent="0.3">
      <c r="D712" s="83"/>
    </row>
    <row r="713" spans="4:4" x14ac:dyDescent="0.3">
      <c r="D713" s="83"/>
    </row>
    <row r="714" spans="4:4" x14ac:dyDescent="0.3">
      <c r="D714" s="83"/>
    </row>
    <row r="715" spans="4:4" x14ac:dyDescent="0.3">
      <c r="D715" s="83"/>
    </row>
    <row r="716" spans="4:4" x14ac:dyDescent="0.3">
      <c r="D716" s="83"/>
    </row>
    <row r="717" spans="4:4" x14ac:dyDescent="0.3">
      <c r="D717" s="83"/>
    </row>
    <row r="718" spans="4:4" x14ac:dyDescent="0.3">
      <c r="D718" s="83"/>
    </row>
    <row r="719" spans="4:4" x14ac:dyDescent="0.3">
      <c r="D719" s="83"/>
    </row>
    <row r="720" spans="4:4" x14ac:dyDescent="0.3">
      <c r="D720" s="83"/>
    </row>
    <row r="721" spans="4:4" x14ac:dyDescent="0.3">
      <c r="D721" s="83"/>
    </row>
    <row r="722" spans="4:4" x14ac:dyDescent="0.3">
      <c r="D722" s="83"/>
    </row>
    <row r="723" spans="4:4" x14ac:dyDescent="0.3">
      <c r="D723" s="83"/>
    </row>
    <row r="724" spans="4:4" x14ac:dyDescent="0.3">
      <c r="D724" s="83"/>
    </row>
    <row r="725" spans="4:4" x14ac:dyDescent="0.3">
      <c r="D725" s="83"/>
    </row>
    <row r="726" spans="4:4" x14ac:dyDescent="0.3">
      <c r="D726" s="83"/>
    </row>
    <row r="727" spans="4:4" x14ac:dyDescent="0.3">
      <c r="D727" s="83"/>
    </row>
    <row r="728" spans="4:4" x14ac:dyDescent="0.3">
      <c r="D728" s="83"/>
    </row>
    <row r="729" spans="4:4" x14ac:dyDescent="0.3">
      <c r="D729" s="83"/>
    </row>
    <row r="730" spans="4:4" x14ac:dyDescent="0.3">
      <c r="D730" s="83"/>
    </row>
    <row r="731" spans="4:4" x14ac:dyDescent="0.3">
      <c r="D731" s="83"/>
    </row>
    <row r="732" spans="4:4" x14ac:dyDescent="0.3">
      <c r="D732" s="83"/>
    </row>
    <row r="733" spans="4:4" x14ac:dyDescent="0.3">
      <c r="D733" s="83"/>
    </row>
    <row r="734" spans="4:4" x14ac:dyDescent="0.3">
      <c r="D734" s="83"/>
    </row>
    <row r="735" spans="4:4" x14ac:dyDescent="0.3">
      <c r="D735" s="83"/>
    </row>
    <row r="736" spans="4:4" x14ac:dyDescent="0.3">
      <c r="D736" s="83"/>
    </row>
    <row r="737" spans="4:4" x14ac:dyDescent="0.3">
      <c r="D737" s="83"/>
    </row>
    <row r="738" spans="4:4" x14ac:dyDescent="0.3">
      <c r="D738" s="83"/>
    </row>
    <row r="739" spans="4:4" x14ac:dyDescent="0.3">
      <c r="D739" s="83"/>
    </row>
    <row r="740" spans="4:4" x14ac:dyDescent="0.3">
      <c r="D740" s="83"/>
    </row>
    <row r="741" spans="4:4" x14ac:dyDescent="0.3">
      <c r="D741" s="83"/>
    </row>
    <row r="742" spans="4:4" x14ac:dyDescent="0.3">
      <c r="D742" s="83"/>
    </row>
    <row r="743" spans="4:4" x14ac:dyDescent="0.3">
      <c r="D743" s="83"/>
    </row>
    <row r="744" spans="4:4" x14ac:dyDescent="0.3">
      <c r="D744" s="83"/>
    </row>
    <row r="745" spans="4:4" x14ac:dyDescent="0.3">
      <c r="D745" s="83"/>
    </row>
    <row r="746" spans="4:4" x14ac:dyDescent="0.3">
      <c r="D746" s="83"/>
    </row>
    <row r="747" spans="4:4" x14ac:dyDescent="0.3">
      <c r="D747" s="83"/>
    </row>
    <row r="748" spans="4:4" x14ac:dyDescent="0.3">
      <c r="D748" s="83"/>
    </row>
    <row r="749" spans="4:4" x14ac:dyDescent="0.3">
      <c r="D749" s="83"/>
    </row>
    <row r="750" spans="4:4" x14ac:dyDescent="0.3">
      <c r="D750" s="83"/>
    </row>
    <row r="751" spans="4:4" x14ac:dyDescent="0.3">
      <c r="D751" s="83"/>
    </row>
    <row r="752" spans="4:4" x14ac:dyDescent="0.3">
      <c r="D752" s="83"/>
    </row>
    <row r="753" spans="4:4" x14ac:dyDescent="0.3">
      <c r="D753" s="83"/>
    </row>
    <row r="754" spans="4:4" x14ac:dyDescent="0.3">
      <c r="D754" s="83"/>
    </row>
    <row r="755" spans="4:4" x14ac:dyDescent="0.3">
      <c r="D755" s="83"/>
    </row>
    <row r="756" spans="4:4" x14ac:dyDescent="0.3">
      <c r="D756" s="83"/>
    </row>
    <row r="757" spans="4:4" x14ac:dyDescent="0.3">
      <c r="D757" s="83"/>
    </row>
    <row r="758" spans="4:4" x14ac:dyDescent="0.3">
      <c r="D758" s="83"/>
    </row>
    <row r="759" spans="4:4" x14ac:dyDescent="0.3">
      <c r="D759" s="83"/>
    </row>
    <row r="760" spans="4:4" x14ac:dyDescent="0.3">
      <c r="D760" s="83"/>
    </row>
    <row r="761" spans="4:4" x14ac:dyDescent="0.3">
      <c r="D761" s="83"/>
    </row>
    <row r="762" spans="4:4" x14ac:dyDescent="0.3">
      <c r="D762" s="83"/>
    </row>
    <row r="763" spans="4:4" x14ac:dyDescent="0.3">
      <c r="D763" s="83"/>
    </row>
    <row r="764" spans="4:4" x14ac:dyDescent="0.3">
      <c r="D764" s="83"/>
    </row>
    <row r="765" spans="4:4" x14ac:dyDescent="0.3">
      <c r="D765" s="83"/>
    </row>
    <row r="766" spans="4:4" x14ac:dyDescent="0.3">
      <c r="D766" s="83"/>
    </row>
    <row r="767" spans="4:4" x14ac:dyDescent="0.3">
      <c r="D767" s="83"/>
    </row>
    <row r="768" spans="4:4" x14ac:dyDescent="0.3">
      <c r="D768" s="83"/>
    </row>
    <row r="769" spans="4:4" x14ac:dyDescent="0.3">
      <c r="D769" s="83"/>
    </row>
    <row r="770" spans="4:4" x14ac:dyDescent="0.3">
      <c r="D770" s="83"/>
    </row>
    <row r="771" spans="4:4" x14ac:dyDescent="0.3">
      <c r="D771" s="83"/>
    </row>
    <row r="772" spans="4:4" x14ac:dyDescent="0.3">
      <c r="D772" s="83"/>
    </row>
    <row r="773" spans="4:4" x14ac:dyDescent="0.3">
      <c r="D773" s="83"/>
    </row>
    <row r="774" spans="4:4" x14ac:dyDescent="0.3">
      <c r="D774" s="83"/>
    </row>
    <row r="775" spans="4:4" x14ac:dyDescent="0.3">
      <c r="D775" s="83"/>
    </row>
    <row r="776" spans="4:4" x14ac:dyDescent="0.3">
      <c r="D776" s="83"/>
    </row>
    <row r="777" spans="4:4" x14ac:dyDescent="0.3">
      <c r="D777" s="83"/>
    </row>
    <row r="778" spans="4:4" x14ac:dyDescent="0.3">
      <c r="D778" s="83"/>
    </row>
    <row r="779" spans="4:4" x14ac:dyDescent="0.3">
      <c r="D779" s="83"/>
    </row>
    <row r="780" spans="4:4" x14ac:dyDescent="0.3">
      <c r="D780" s="83"/>
    </row>
    <row r="781" spans="4:4" x14ac:dyDescent="0.3">
      <c r="D781" s="83"/>
    </row>
    <row r="782" spans="4:4" x14ac:dyDescent="0.3">
      <c r="D782" s="83"/>
    </row>
    <row r="783" spans="4:4" x14ac:dyDescent="0.3">
      <c r="D783" s="83"/>
    </row>
    <row r="784" spans="4:4" x14ac:dyDescent="0.3">
      <c r="D784" s="83"/>
    </row>
    <row r="785" spans="4:4" x14ac:dyDescent="0.3">
      <c r="D785" s="83"/>
    </row>
    <row r="786" spans="4:4" x14ac:dyDescent="0.3">
      <c r="D786" s="83"/>
    </row>
    <row r="787" spans="4:4" x14ac:dyDescent="0.3">
      <c r="D787" s="83"/>
    </row>
    <row r="788" spans="4:4" x14ac:dyDescent="0.3">
      <c r="D788" s="83"/>
    </row>
    <row r="789" spans="4:4" x14ac:dyDescent="0.3">
      <c r="D789" s="83"/>
    </row>
    <row r="790" spans="4:4" x14ac:dyDescent="0.3">
      <c r="D790" s="83"/>
    </row>
    <row r="791" spans="4:4" x14ac:dyDescent="0.3">
      <c r="D791" s="83"/>
    </row>
    <row r="792" spans="4:4" x14ac:dyDescent="0.3">
      <c r="D792" s="83"/>
    </row>
    <row r="793" spans="4:4" x14ac:dyDescent="0.3">
      <c r="D793" s="83"/>
    </row>
    <row r="794" spans="4:4" x14ac:dyDescent="0.3">
      <c r="D794" s="83"/>
    </row>
    <row r="795" spans="4:4" x14ac:dyDescent="0.3">
      <c r="D795" s="83"/>
    </row>
    <row r="796" spans="4:4" x14ac:dyDescent="0.3">
      <c r="D796" s="83"/>
    </row>
    <row r="797" spans="4:4" x14ac:dyDescent="0.3">
      <c r="D797" s="83"/>
    </row>
    <row r="798" spans="4:4" x14ac:dyDescent="0.3">
      <c r="D798" s="83"/>
    </row>
    <row r="799" spans="4:4" x14ac:dyDescent="0.3">
      <c r="D799" s="83"/>
    </row>
    <row r="800" spans="4:4" x14ac:dyDescent="0.3">
      <c r="D800" s="83"/>
    </row>
    <row r="801" spans="4:4" x14ac:dyDescent="0.3">
      <c r="D801" s="83"/>
    </row>
    <row r="802" spans="4:4" x14ac:dyDescent="0.3">
      <c r="D802" s="83"/>
    </row>
    <row r="803" spans="4:4" x14ac:dyDescent="0.3">
      <c r="D803" s="83"/>
    </row>
    <row r="804" spans="4:4" x14ac:dyDescent="0.3">
      <c r="D804" s="83"/>
    </row>
    <row r="805" spans="4:4" x14ac:dyDescent="0.3">
      <c r="D805" s="83"/>
    </row>
    <row r="806" spans="4:4" x14ac:dyDescent="0.3">
      <c r="D806" s="83"/>
    </row>
    <row r="807" spans="4:4" x14ac:dyDescent="0.3">
      <c r="D807" s="83"/>
    </row>
    <row r="808" spans="4:4" x14ac:dyDescent="0.3">
      <c r="D808" s="83"/>
    </row>
    <row r="809" spans="4:4" x14ac:dyDescent="0.3">
      <c r="D809" s="83"/>
    </row>
    <row r="810" spans="4:4" x14ac:dyDescent="0.3">
      <c r="D810" s="83"/>
    </row>
    <row r="811" spans="4:4" x14ac:dyDescent="0.3">
      <c r="D811" s="83"/>
    </row>
    <row r="812" spans="4:4" x14ac:dyDescent="0.3">
      <c r="D812" s="83"/>
    </row>
    <row r="813" spans="4:4" x14ac:dyDescent="0.3">
      <c r="D813" s="83"/>
    </row>
    <row r="814" spans="4:4" x14ac:dyDescent="0.3">
      <c r="D814" s="83"/>
    </row>
    <row r="815" spans="4:4" x14ac:dyDescent="0.3">
      <c r="D815" s="83"/>
    </row>
    <row r="816" spans="4:4" x14ac:dyDescent="0.3">
      <c r="D816" s="83"/>
    </row>
    <row r="817" spans="4:4" x14ac:dyDescent="0.3">
      <c r="D817" s="83"/>
    </row>
    <row r="818" spans="4:4" x14ac:dyDescent="0.3">
      <c r="D818" s="83"/>
    </row>
    <row r="819" spans="4:4" x14ac:dyDescent="0.3">
      <c r="D819" s="83"/>
    </row>
    <row r="820" spans="4:4" x14ac:dyDescent="0.3">
      <c r="D820" s="83"/>
    </row>
    <row r="821" spans="4:4" x14ac:dyDescent="0.3">
      <c r="D821" s="83"/>
    </row>
    <row r="822" spans="4:4" x14ac:dyDescent="0.3">
      <c r="D822" s="83"/>
    </row>
    <row r="823" spans="4:4" x14ac:dyDescent="0.3">
      <c r="D823" s="83"/>
    </row>
    <row r="824" spans="4:4" x14ac:dyDescent="0.3">
      <c r="D824" s="83"/>
    </row>
    <row r="825" spans="4:4" x14ac:dyDescent="0.3">
      <c r="D825" s="83"/>
    </row>
    <row r="826" spans="4:4" x14ac:dyDescent="0.3">
      <c r="D826" s="83"/>
    </row>
    <row r="827" spans="4:4" x14ac:dyDescent="0.3">
      <c r="D827" s="83"/>
    </row>
    <row r="828" spans="4:4" x14ac:dyDescent="0.3">
      <c r="D828" s="83"/>
    </row>
    <row r="829" spans="4:4" x14ac:dyDescent="0.3">
      <c r="D829" s="83"/>
    </row>
    <row r="830" spans="4:4" x14ac:dyDescent="0.3">
      <c r="D830" s="83"/>
    </row>
    <row r="831" spans="4:4" x14ac:dyDescent="0.3">
      <c r="D831" s="83"/>
    </row>
    <row r="832" spans="4:4" x14ac:dyDescent="0.3">
      <c r="D832" s="83"/>
    </row>
    <row r="833" spans="4:4" x14ac:dyDescent="0.3">
      <c r="D833" s="83"/>
    </row>
    <row r="834" spans="4:4" x14ac:dyDescent="0.3">
      <c r="D834" s="83"/>
    </row>
    <row r="835" spans="4:4" x14ac:dyDescent="0.3">
      <c r="D835" s="83"/>
    </row>
    <row r="836" spans="4:4" x14ac:dyDescent="0.3">
      <c r="D836" s="83"/>
    </row>
    <row r="837" spans="4:4" x14ac:dyDescent="0.3">
      <c r="D837" s="83"/>
    </row>
    <row r="838" spans="4:4" x14ac:dyDescent="0.3">
      <c r="D838" s="83"/>
    </row>
    <row r="839" spans="4:4" x14ac:dyDescent="0.3">
      <c r="D839" s="83"/>
    </row>
    <row r="840" spans="4:4" x14ac:dyDescent="0.3">
      <c r="D840" s="83"/>
    </row>
    <row r="841" spans="4:4" x14ac:dyDescent="0.3">
      <c r="D841" s="83"/>
    </row>
    <row r="842" spans="4:4" x14ac:dyDescent="0.3">
      <c r="D842" s="83"/>
    </row>
    <row r="843" spans="4:4" x14ac:dyDescent="0.3">
      <c r="D843" s="83"/>
    </row>
    <row r="844" spans="4:4" x14ac:dyDescent="0.3">
      <c r="D844" s="83"/>
    </row>
    <row r="845" spans="4:4" x14ac:dyDescent="0.3">
      <c r="D845" s="83"/>
    </row>
    <row r="846" spans="4:4" x14ac:dyDescent="0.3">
      <c r="D846" s="83"/>
    </row>
    <row r="847" spans="4:4" x14ac:dyDescent="0.3">
      <c r="D847" s="83"/>
    </row>
    <row r="848" spans="4:4" x14ac:dyDescent="0.3">
      <c r="D848" s="83"/>
    </row>
    <row r="849" spans="4:4" x14ac:dyDescent="0.3">
      <c r="D849" s="83"/>
    </row>
    <row r="850" spans="4:4" x14ac:dyDescent="0.3">
      <c r="D850" s="83"/>
    </row>
    <row r="851" spans="4:4" x14ac:dyDescent="0.3">
      <c r="D851" s="83"/>
    </row>
    <row r="852" spans="4:4" x14ac:dyDescent="0.3">
      <c r="D852" s="83"/>
    </row>
    <row r="853" spans="4:4" x14ac:dyDescent="0.3">
      <c r="D853" s="83"/>
    </row>
    <row r="854" spans="4:4" x14ac:dyDescent="0.3">
      <c r="D854" s="83"/>
    </row>
    <row r="855" spans="4:4" x14ac:dyDescent="0.3">
      <c r="D855" s="83"/>
    </row>
    <row r="856" spans="4:4" x14ac:dyDescent="0.3">
      <c r="D856" s="83"/>
    </row>
    <row r="857" spans="4:4" x14ac:dyDescent="0.3">
      <c r="D857" s="83"/>
    </row>
    <row r="858" spans="4:4" x14ac:dyDescent="0.3">
      <c r="D858" s="83"/>
    </row>
    <row r="859" spans="4:4" x14ac:dyDescent="0.3">
      <c r="D859" s="83"/>
    </row>
    <row r="860" spans="4:4" x14ac:dyDescent="0.3">
      <c r="D860" s="83"/>
    </row>
    <row r="861" spans="4:4" x14ac:dyDescent="0.3">
      <c r="D861" s="83"/>
    </row>
    <row r="862" spans="4:4" x14ac:dyDescent="0.3">
      <c r="D862" s="83"/>
    </row>
    <row r="863" spans="4:4" x14ac:dyDescent="0.3">
      <c r="D863" s="83"/>
    </row>
    <row r="864" spans="4:4" x14ac:dyDescent="0.3">
      <c r="D864" s="83"/>
    </row>
    <row r="865" spans="4:4" x14ac:dyDescent="0.3">
      <c r="D865" s="83"/>
    </row>
    <row r="866" spans="4:4" x14ac:dyDescent="0.3">
      <c r="D866" s="83"/>
    </row>
    <row r="867" spans="4:4" x14ac:dyDescent="0.3">
      <c r="D867" s="83"/>
    </row>
    <row r="868" spans="4:4" x14ac:dyDescent="0.3">
      <c r="D868" s="83"/>
    </row>
    <row r="869" spans="4:4" x14ac:dyDescent="0.3">
      <c r="D869" s="83"/>
    </row>
    <row r="870" spans="4:4" x14ac:dyDescent="0.3">
      <c r="D870" s="83"/>
    </row>
    <row r="871" spans="4:4" x14ac:dyDescent="0.3">
      <c r="D871" s="83"/>
    </row>
    <row r="872" spans="4:4" x14ac:dyDescent="0.3">
      <c r="D872" s="83"/>
    </row>
    <row r="873" spans="4:4" x14ac:dyDescent="0.3">
      <c r="D873" s="83"/>
    </row>
    <row r="874" spans="4:4" x14ac:dyDescent="0.3">
      <c r="D874" s="83"/>
    </row>
    <row r="875" spans="4:4" x14ac:dyDescent="0.3">
      <c r="D875" s="83"/>
    </row>
    <row r="876" spans="4:4" x14ac:dyDescent="0.3">
      <c r="D876" s="83"/>
    </row>
    <row r="877" spans="4:4" x14ac:dyDescent="0.3">
      <c r="D877" s="83"/>
    </row>
    <row r="878" spans="4:4" x14ac:dyDescent="0.3">
      <c r="D878" s="83"/>
    </row>
    <row r="879" spans="4:4" x14ac:dyDescent="0.3">
      <c r="D879" s="83"/>
    </row>
    <row r="880" spans="4:4" x14ac:dyDescent="0.3">
      <c r="D880" s="83"/>
    </row>
    <row r="881" spans="4:4" x14ac:dyDescent="0.3">
      <c r="D881" s="83"/>
    </row>
    <row r="882" spans="4:4" x14ac:dyDescent="0.3">
      <c r="D882" s="83"/>
    </row>
    <row r="883" spans="4:4" x14ac:dyDescent="0.3">
      <c r="D883" s="83"/>
    </row>
    <row r="884" spans="4:4" x14ac:dyDescent="0.3">
      <c r="D884" s="83"/>
    </row>
    <row r="885" spans="4:4" x14ac:dyDescent="0.3">
      <c r="D885" s="83"/>
    </row>
    <row r="886" spans="4:4" x14ac:dyDescent="0.3">
      <c r="D886" s="83"/>
    </row>
    <row r="887" spans="4:4" x14ac:dyDescent="0.3">
      <c r="D887" s="83"/>
    </row>
    <row r="888" spans="4:4" x14ac:dyDescent="0.3">
      <c r="D888" s="83"/>
    </row>
    <row r="889" spans="4:4" x14ac:dyDescent="0.3">
      <c r="D889" s="83"/>
    </row>
    <row r="890" spans="4:4" x14ac:dyDescent="0.3">
      <c r="D890" s="83"/>
    </row>
    <row r="891" spans="4:4" x14ac:dyDescent="0.3">
      <c r="D891" s="83"/>
    </row>
    <row r="892" spans="4:4" x14ac:dyDescent="0.3">
      <c r="D892" s="83"/>
    </row>
    <row r="893" spans="4:4" x14ac:dyDescent="0.3">
      <c r="D893" s="83"/>
    </row>
    <row r="894" spans="4:4" x14ac:dyDescent="0.3">
      <c r="D894" s="83"/>
    </row>
    <row r="895" spans="4:4" x14ac:dyDescent="0.3">
      <c r="D895" s="83"/>
    </row>
    <row r="896" spans="4:4" x14ac:dyDescent="0.3">
      <c r="D896" s="83"/>
    </row>
    <row r="897" spans="4:4" x14ac:dyDescent="0.3">
      <c r="D897" s="83"/>
    </row>
    <row r="898" spans="4:4" x14ac:dyDescent="0.3">
      <c r="D898" s="83"/>
    </row>
    <row r="899" spans="4:4" x14ac:dyDescent="0.3">
      <c r="D899" s="83"/>
    </row>
    <row r="900" spans="4:4" x14ac:dyDescent="0.3">
      <c r="D900" s="83"/>
    </row>
    <row r="901" spans="4:4" x14ac:dyDescent="0.3">
      <c r="D901" s="83"/>
    </row>
    <row r="902" spans="4:4" x14ac:dyDescent="0.3">
      <c r="D902" s="83"/>
    </row>
    <row r="903" spans="4:4" x14ac:dyDescent="0.3">
      <c r="D903" s="83"/>
    </row>
    <row r="904" spans="4:4" x14ac:dyDescent="0.3">
      <c r="D904" s="83"/>
    </row>
    <row r="905" spans="4:4" x14ac:dyDescent="0.3">
      <c r="D905" s="83"/>
    </row>
    <row r="906" spans="4:4" x14ac:dyDescent="0.3">
      <c r="D906" s="83"/>
    </row>
    <row r="907" spans="4:4" x14ac:dyDescent="0.3">
      <c r="D907" s="83"/>
    </row>
    <row r="908" spans="4:4" x14ac:dyDescent="0.3">
      <c r="D908" s="83"/>
    </row>
    <row r="909" spans="4:4" x14ac:dyDescent="0.3">
      <c r="D909" s="83"/>
    </row>
    <row r="910" spans="4:4" x14ac:dyDescent="0.3">
      <c r="D910" s="83"/>
    </row>
    <row r="911" spans="4:4" x14ac:dyDescent="0.3">
      <c r="D911" s="83"/>
    </row>
    <row r="912" spans="4:4" x14ac:dyDescent="0.3">
      <c r="D912" s="83"/>
    </row>
    <row r="913" spans="4:4" x14ac:dyDescent="0.3">
      <c r="D913" s="83"/>
    </row>
    <row r="914" spans="4:4" x14ac:dyDescent="0.3">
      <c r="D914" s="83"/>
    </row>
    <row r="915" spans="4:4" x14ac:dyDescent="0.3">
      <c r="D915" s="83"/>
    </row>
    <row r="916" spans="4:4" x14ac:dyDescent="0.3">
      <c r="D916" s="83"/>
    </row>
    <row r="917" spans="4:4" x14ac:dyDescent="0.3">
      <c r="D917" s="83"/>
    </row>
    <row r="918" spans="4:4" x14ac:dyDescent="0.3">
      <c r="D918" s="83"/>
    </row>
    <row r="919" spans="4:4" x14ac:dyDescent="0.3">
      <c r="D919" s="83"/>
    </row>
    <row r="920" spans="4:4" x14ac:dyDescent="0.3">
      <c r="D920" s="83"/>
    </row>
    <row r="921" spans="4:4" x14ac:dyDescent="0.3">
      <c r="D921" s="83"/>
    </row>
    <row r="922" spans="4:4" x14ac:dyDescent="0.3">
      <c r="D922" s="83"/>
    </row>
    <row r="923" spans="4:4" x14ac:dyDescent="0.3">
      <c r="D923" s="83"/>
    </row>
    <row r="924" spans="4:4" x14ac:dyDescent="0.3">
      <c r="D924" s="83"/>
    </row>
    <row r="925" spans="4:4" x14ac:dyDescent="0.3">
      <c r="D925" s="83"/>
    </row>
    <row r="926" spans="4:4" x14ac:dyDescent="0.3">
      <c r="D926" s="83"/>
    </row>
    <row r="927" spans="4:4" x14ac:dyDescent="0.3">
      <c r="D927" s="83"/>
    </row>
    <row r="928" spans="4:4" x14ac:dyDescent="0.3">
      <c r="D928" s="83"/>
    </row>
    <row r="929" spans="4:4" x14ac:dyDescent="0.3">
      <c r="D929" s="83"/>
    </row>
    <row r="930" spans="4:4" x14ac:dyDescent="0.3">
      <c r="D930" s="83"/>
    </row>
    <row r="931" spans="4:4" x14ac:dyDescent="0.3">
      <c r="D931" s="83"/>
    </row>
    <row r="932" spans="4:4" x14ac:dyDescent="0.3">
      <c r="D932" s="83"/>
    </row>
    <row r="933" spans="4:4" x14ac:dyDescent="0.3">
      <c r="D933" s="83"/>
    </row>
    <row r="934" spans="4:4" x14ac:dyDescent="0.3">
      <c r="D934" s="83"/>
    </row>
    <row r="935" spans="4:4" x14ac:dyDescent="0.3">
      <c r="D935" s="83"/>
    </row>
    <row r="936" spans="4:4" x14ac:dyDescent="0.3">
      <c r="D936" s="83"/>
    </row>
    <row r="937" spans="4:4" x14ac:dyDescent="0.3">
      <c r="D937" s="83"/>
    </row>
    <row r="938" spans="4:4" x14ac:dyDescent="0.3">
      <c r="D938" s="83"/>
    </row>
    <row r="939" spans="4:4" x14ac:dyDescent="0.3">
      <c r="D939" s="83"/>
    </row>
    <row r="940" spans="4:4" x14ac:dyDescent="0.3">
      <c r="D940" s="83"/>
    </row>
    <row r="941" spans="4:4" x14ac:dyDescent="0.3">
      <c r="D941" s="83"/>
    </row>
    <row r="942" spans="4:4" x14ac:dyDescent="0.3">
      <c r="D942" s="83"/>
    </row>
    <row r="943" spans="4:4" x14ac:dyDescent="0.3">
      <c r="D943" s="83"/>
    </row>
    <row r="944" spans="4:4" x14ac:dyDescent="0.3">
      <c r="D944" s="83"/>
    </row>
    <row r="945" spans="4:4" x14ac:dyDescent="0.3">
      <c r="D945" s="83"/>
    </row>
    <row r="946" spans="4:4" x14ac:dyDescent="0.3">
      <c r="D946" s="83"/>
    </row>
    <row r="947" spans="4:4" x14ac:dyDescent="0.3">
      <c r="D947" s="83"/>
    </row>
    <row r="948" spans="4:4" x14ac:dyDescent="0.3">
      <c r="D948" s="83"/>
    </row>
    <row r="949" spans="4:4" x14ac:dyDescent="0.3">
      <c r="D949" s="83"/>
    </row>
    <row r="950" spans="4:4" x14ac:dyDescent="0.3">
      <c r="D950" s="83"/>
    </row>
    <row r="951" spans="4:4" x14ac:dyDescent="0.3">
      <c r="D951" s="83"/>
    </row>
    <row r="952" spans="4:4" x14ac:dyDescent="0.3">
      <c r="D952" s="83"/>
    </row>
    <row r="953" spans="4:4" x14ac:dyDescent="0.3">
      <c r="D953" s="83"/>
    </row>
    <row r="954" spans="4:4" x14ac:dyDescent="0.3">
      <c r="D954" s="83"/>
    </row>
    <row r="955" spans="4:4" x14ac:dyDescent="0.3">
      <c r="D955" s="83"/>
    </row>
    <row r="956" spans="4:4" x14ac:dyDescent="0.3">
      <c r="D956" s="83"/>
    </row>
    <row r="957" spans="4:4" x14ac:dyDescent="0.3">
      <c r="D957" s="83"/>
    </row>
    <row r="958" spans="4:4" x14ac:dyDescent="0.3">
      <c r="D958" s="83"/>
    </row>
    <row r="959" spans="4:4" x14ac:dyDescent="0.3">
      <c r="D959" s="83"/>
    </row>
    <row r="960" spans="4:4" x14ac:dyDescent="0.3">
      <c r="D960" s="83"/>
    </row>
    <row r="961" spans="4:4" x14ac:dyDescent="0.3">
      <c r="D961" s="83"/>
    </row>
    <row r="962" spans="4:4" x14ac:dyDescent="0.3">
      <c r="D962" s="83"/>
    </row>
    <row r="963" spans="4:4" x14ac:dyDescent="0.3">
      <c r="D963" s="83"/>
    </row>
    <row r="964" spans="4:4" x14ac:dyDescent="0.3">
      <c r="D964" s="83"/>
    </row>
    <row r="965" spans="4:4" x14ac:dyDescent="0.3">
      <c r="D965" s="83"/>
    </row>
    <row r="966" spans="4:4" x14ac:dyDescent="0.3">
      <c r="D966" s="83"/>
    </row>
    <row r="967" spans="4:4" x14ac:dyDescent="0.3">
      <c r="D967" s="83"/>
    </row>
    <row r="968" spans="4:4" x14ac:dyDescent="0.3">
      <c r="D968" s="83"/>
    </row>
    <row r="969" spans="4:4" x14ac:dyDescent="0.3">
      <c r="D969" s="83"/>
    </row>
    <row r="970" spans="4:4" x14ac:dyDescent="0.3">
      <c r="D970" s="83"/>
    </row>
    <row r="971" spans="4:4" x14ac:dyDescent="0.3">
      <c r="D971" s="83"/>
    </row>
    <row r="972" spans="4:4" x14ac:dyDescent="0.3">
      <c r="D972" s="83"/>
    </row>
    <row r="973" spans="4:4" x14ac:dyDescent="0.3">
      <c r="D973" s="83"/>
    </row>
    <row r="974" spans="4:4" x14ac:dyDescent="0.3">
      <c r="D974" s="83"/>
    </row>
    <row r="975" spans="4:4" x14ac:dyDescent="0.3">
      <c r="D975" s="83"/>
    </row>
    <row r="976" spans="4:4" x14ac:dyDescent="0.3">
      <c r="D976" s="83"/>
    </row>
    <row r="977" spans="4:4" x14ac:dyDescent="0.3">
      <c r="D977" s="83"/>
    </row>
    <row r="978" spans="4:4" x14ac:dyDescent="0.3">
      <c r="D978" s="83"/>
    </row>
    <row r="979" spans="4:4" x14ac:dyDescent="0.3">
      <c r="D979" s="83"/>
    </row>
    <row r="980" spans="4:4" x14ac:dyDescent="0.3">
      <c r="D980" s="83"/>
    </row>
    <row r="981" spans="4:4" x14ac:dyDescent="0.3">
      <c r="D981" s="83"/>
    </row>
    <row r="982" spans="4:4" x14ac:dyDescent="0.3">
      <c r="D982" s="83"/>
    </row>
    <row r="983" spans="4:4" x14ac:dyDescent="0.3">
      <c r="D983" s="83"/>
    </row>
    <row r="984" spans="4:4" x14ac:dyDescent="0.3">
      <c r="D984" s="83"/>
    </row>
    <row r="985" spans="4:4" x14ac:dyDescent="0.3">
      <c r="D985" s="83"/>
    </row>
    <row r="986" spans="4:4" x14ac:dyDescent="0.3">
      <c r="D986" s="83"/>
    </row>
    <row r="987" spans="4:4" x14ac:dyDescent="0.3">
      <c r="D987" s="83"/>
    </row>
    <row r="988" spans="4:4" x14ac:dyDescent="0.3">
      <c r="D988" s="83"/>
    </row>
    <row r="989" spans="4:4" x14ac:dyDescent="0.3">
      <c r="D989" s="83"/>
    </row>
    <row r="990" spans="4:4" x14ac:dyDescent="0.3">
      <c r="D990" s="83"/>
    </row>
    <row r="991" spans="4:4" x14ac:dyDescent="0.3">
      <c r="D991" s="83"/>
    </row>
    <row r="992" spans="4:4" x14ac:dyDescent="0.3">
      <c r="D992" s="83"/>
    </row>
    <row r="993" spans="4:4" x14ac:dyDescent="0.3">
      <c r="D993" s="83"/>
    </row>
    <row r="994" spans="4:4" x14ac:dyDescent="0.3">
      <c r="D994" s="83"/>
    </row>
    <row r="995" spans="4:4" x14ac:dyDescent="0.3">
      <c r="D995" s="83"/>
    </row>
    <row r="996" spans="4:4" x14ac:dyDescent="0.3">
      <c r="D996" s="83"/>
    </row>
    <row r="997" spans="4:4" x14ac:dyDescent="0.3">
      <c r="D997" s="83"/>
    </row>
    <row r="998" spans="4:4" x14ac:dyDescent="0.3">
      <c r="D998" s="83"/>
    </row>
    <row r="999" spans="4:4" x14ac:dyDescent="0.3">
      <c r="D999" s="83"/>
    </row>
    <row r="1000" spans="4:4" x14ac:dyDescent="0.3">
      <c r="D1000" s="83"/>
    </row>
    <row r="1001" spans="4:4" x14ac:dyDescent="0.3">
      <c r="D1001" s="83"/>
    </row>
    <row r="1002" spans="4:4" x14ac:dyDescent="0.3">
      <c r="D1002" s="83"/>
    </row>
    <row r="1003" spans="4:4" x14ac:dyDescent="0.3">
      <c r="D1003" s="83"/>
    </row>
    <row r="1004" spans="4:4" x14ac:dyDescent="0.3">
      <c r="D1004" s="83"/>
    </row>
    <row r="1005" spans="4:4" x14ac:dyDescent="0.3">
      <c r="D1005" s="83"/>
    </row>
    <row r="1006" spans="4:4" x14ac:dyDescent="0.3">
      <c r="D1006" s="83"/>
    </row>
    <row r="1007" spans="4:4" x14ac:dyDescent="0.3">
      <c r="D1007" s="83"/>
    </row>
    <row r="1008" spans="4:4" x14ac:dyDescent="0.3">
      <c r="D1008" s="83"/>
    </row>
    <row r="1009" spans="4:4" x14ac:dyDescent="0.3">
      <c r="D1009" s="83"/>
    </row>
    <row r="1010" spans="4:4" x14ac:dyDescent="0.3">
      <c r="D1010" s="83"/>
    </row>
    <row r="1011" spans="4:4" x14ac:dyDescent="0.3">
      <c r="D1011" s="83"/>
    </row>
    <row r="1012" spans="4:4" x14ac:dyDescent="0.3">
      <c r="D1012" s="83"/>
    </row>
    <row r="1013" spans="4:4" x14ac:dyDescent="0.3">
      <c r="D1013" s="83"/>
    </row>
    <row r="1014" spans="4:4" x14ac:dyDescent="0.3">
      <c r="D1014" s="83"/>
    </row>
    <row r="1015" spans="4:4" x14ac:dyDescent="0.3">
      <c r="D1015" s="83"/>
    </row>
    <row r="1016" spans="4:4" x14ac:dyDescent="0.3">
      <c r="D1016" s="83"/>
    </row>
    <row r="1017" spans="4:4" x14ac:dyDescent="0.3">
      <c r="D1017" s="83"/>
    </row>
    <row r="1018" spans="4:4" x14ac:dyDescent="0.3">
      <c r="D1018" s="83"/>
    </row>
    <row r="1019" spans="4:4" x14ac:dyDescent="0.3">
      <c r="D1019" s="83"/>
    </row>
    <row r="1020" spans="4:4" x14ac:dyDescent="0.3">
      <c r="D1020" s="83"/>
    </row>
    <row r="1021" spans="4:4" x14ac:dyDescent="0.3">
      <c r="D1021" s="83"/>
    </row>
    <row r="1022" spans="4:4" x14ac:dyDescent="0.3">
      <c r="D1022" s="83"/>
    </row>
    <row r="1023" spans="4:4" x14ac:dyDescent="0.3">
      <c r="D1023" s="83"/>
    </row>
    <row r="1024" spans="4:4" x14ac:dyDescent="0.3">
      <c r="D1024" s="83"/>
    </row>
    <row r="1025" spans="4:4" x14ac:dyDescent="0.3">
      <c r="D1025" s="83"/>
    </row>
    <row r="1026" spans="4:4" x14ac:dyDescent="0.3">
      <c r="D1026" s="83"/>
    </row>
    <row r="1027" spans="4:4" x14ac:dyDescent="0.3">
      <c r="D1027" s="83"/>
    </row>
    <row r="1028" spans="4:4" x14ac:dyDescent="0.3">
      <c r="D1028" s="83"/>
    </row>
    <row r="1029" spans="4:4" x14ac:dyDescent="0.3">
      <c r="D1029" s="83"/>
    </row>
    <row r="1030" spans="4:4" x14ac:dyDescent="0.3">
      <c r="D1030" s="83"/>
    </row>
    <row r="1031" spans="4:4" x14ac:dyDescent="0.3">
      <c r="D1031" s="83"/>
    </row>
    <row r="1032" spans="4:4" x14ac:dyDescent="0.3">
      <c r="D1032" s="83"/>
    </row>
    <row r="1033" spans="4:4" x14ac:dyDescent="0.3">
      <c r="D1033" s="83"/>
    </row>
    <row r="1034" spans="4:4" x14ac:dyDescent="0.3">
      <c r="D1034" s="83"/>
    </row>
    <row r="1035" spans="4:4" x14ac:dyDescent="0.3">
      <c r="D1035" s="83"/>
    </row>
    <row r="1036" spans="4:4" x14ac:dyDescent="0.3">
      <c r="D1036" s="83"/>
    </row>
    <row r="1037" spans="4:4" x14ac:dyDescent="0.3">
      <c r="D1037" s="83"/>
    </row>
    <row r="1038" spans="4:4" x14ac:dyDescent="0.3">
      <c r="D1038" s="83"/>
    </row>
    <row r="1039" spans="4:4" x14ac:dyDescent="0.3">
      <c r="D1039" s="83"/>
    </row>
    <row r="1040" spans="4:4" x14ac:dyDescent="0.3">
      <c r="D1040" s="83"/>
    </row>
    <row r="1041" spans="4:4" x14ac:dyDescent="0.3">
      <c r="D1041" s="83"/>
    </row>
    <row r="1042" spans="4:4" x14ac:dyDescent="0.3">
      <c r="D1042" s="83"/>
    </row>
    <row r="1043" spans="4:4" x14ac:dyDescent="0.3">
      <c r="D1043" s="83"/>
    </row>
    <row r="1044" spans="4:4" x14ac:dyDescent="0.3">
      <c r="D1044" s="83"/>
    </row>
    <row r="1045" spans="4:4" x14ac:dyDescent="0.3">
      <c r="D1045" s="83"/>
    </row>
    <row r="1046" spans="4:4" x14ac:dyDescent="0.3">
      <c r="D1046" s="83"/>
    </row>
    <row r="1047" spans="4:4" x14ac:dyDescent="0.3">
      <c r="D1047" s="83"/>
    </row>
    <row r="1048" spans="4:4" x14ac:dyDescent="0.3">
      <c r="D1048" s="83"/>
    </row>
    <row r="1049" spans="4:4" x14ac:dyDescent="0.3">
      <c r="D1049" s="83"/>
    </row>
    <row r="1050" spans="4:4" x14ac:dyDescent="0.3">
      <c r="D1050" s="83"/>
    </row>
    <row r="1051" spans="4:4" x14ac:dyDescent="0.3">
      <c r="D1051" s="83"/>
    </row>
    <row r="1052" spans="4:4" x14ac:dyDescent="0.3">
      <c r="D1052" s="83"/>
    </row>
    <row r="1053" spans="4:4" x14ac:dyDescent="0.3">
      <c r="D1053" s="83"/>
    </row>
    <row r="1054" spans="4:4" x14ac:dyDescent="0.3">
      <c r="D1054" s="83"/>
    </row>
    <row r="1055" spans="4:4" x14ac:dyDescent="0.3">
      <c r="D1055" s="83"/>
    </row>
    <row r="1056" spans="4:4" x14ac:dyDescent="0.3">
      <c r="D1056" s="83"/>
    </row>
    <row r="1057" spans="4:4" x14ac:dyDescent="0.3">
      <c r="D1057" s="83"/>
    </row>
    <row r="1058" spans="4:4" x14ac:dyDescent="0.3">
      <c r="D1058" s="83"/>
    </row>
    <row r="1059" spans="4:4" x14ac:dyDescent="0.3">
      <c r="D1059" s="83"/>
    </row>
    <row r="1060" spans="4:4" x14ac:dyDescent="0.3">
      <c r="D1060" s="83"/>
    </row>
    <row r="1061" spans="4:4" x14ac:dyDescent="0.3">
      <c r="D1061" s="83"/>
    </row>
    <row r="1062" spans="4:4" x14ac:dyDescent="0.3">
      <c r="D1062" s="83"/>
    </row>
    <row r="1063" spans="4:4" x14ac:dyDescent="0.3">
      <c r="D1063" s="83"/>
    </row>
    <row r="1064" spans="4:4" x14ac:dyDescent="0.3">
      <c r="D1064" s="83"/>
    </row>
    <row r="1065" spans="4:4" x14ac:dyDescent="0.3">
      <c r="D1065" s="83"/>
    </row>
    <row r="1066" spans="4:4" x14ac:dyDescent="0.3">
      <c r="D1066" s="83"/>
    </row>
    <row r="1067" spans="4:4" x14ac:dyDescent="0.3">
      <c r="D1067" s="83"/>
    </row>
    <row r="1068" spans="4:4" x14ac:dyDescent="0.3">
      <c r="D1068" s="83"/>
    </row>
    <row r="1069" spans="4:4" x14ac:dyDescent="0.3">
      <c r="D1069" s="83"/>
    </row>
    <row r="1070" spans="4:4" x14ac:dyDescent="0.3">
      <c r="D1070" s="83"/>
    </row>
    <row r="1071" spans="4:4" x14ac:dyDescent="0.3">
      <c r="D1071" s="83"/>
    </row>
    <row r="1072" spans="4:4" x14ac:dyDescent="0.3">
      <c r="D1072" s="83"/>
    </row>
    <row r="1073" spans="4:4" x14ac:dyDescent="0.3">
      <c r="D1073" s="83"/>
    </row>
    <row r="1074" spans="4:4" x14ac:dyDescent="0.3">
      <c r="D1074" s="83"/>
    </row>
    <row r="1075" spans="4:4" x14ac:dyDescent="0.3">
      <c r="D1075" s="83"/>
    </row>
    <row r="1076" spans="4:4" x14ac:dyDescent="0.3">
      <c r="D1076" s="83"/>
    </row>
    <row r="1077" spans="4:4" x14ac:dyDescent="0.3">
      <c r="D1077" s="83"/>
    </row>
    <row r="1078" spans="4:4" x14ac:dyDescent="0.3">
      <c r="D1078" s="83"/>
    </row>
    <row r="1079" spans="4:4" x14ac:dyDescent="0.3">
      <c r="D1079" s="83"/>
    </row>
    <row r="1080" spans="4:4" x14ac:dyDescent="0.3">
      <c r="D1080" s="83"/>
    </row>
    <row r="1081" spans="4:4" x14ac:dyDescent="0.3">
      <c r="D1081" s="83"/>
    </row>
    <row r="1082" spans="4:4" x14ac:dyDescent="0.3">
      <c r="D1082" s="83"/>
    </row>
    <row r="1083" spans="4:4" x14ac:dyDescent="0.3">
      <c r="D1083" s="83"/>
    </row>
    <row r="1084" spans="4:4" x14ac:dyDescent="0.3">
      <c r="D1084" s="83"/>
    </row>
    <row r="1085" spans="4:4" x14ac:dyDescent="0.3">
      <c r="D1085" s="83"/>
    </row>
    <row r="1086" spans="4:4" x14ac:dyDescent="0.3">
      <c r="D1086" s="83"/>
    </row>
    <row r="1087" spans="4:4" x14ac:dyDescent="0.3">
      <c r="D1087" s="83"/>
    </row>
    <row r="1088" spans="4:4" x14ac:dyDescent="0.3">
      <c r="D1088" s="83"/>
    </row>
    <row r="1089" spans="4:4" x14ac:dyDescent="0.3">
      <c r="D1089" s="83"/>
    </row>
    <row r="1090" spans="4:4" x14ac:dyDescent="0.3">
      <c r="D1090" s="83"/>
    </row>
    <row r="1091" spans="4:4" x14ac:dyDescent="0.3">
      <c r="D1091" s="83"/>
    </row>
    <row r="1092" spans="4:4" x14ac:dyDescent="0.3">
      <c r="D1092" s="83"/>
    </row>
    <row r="1093" spans="4:4" x14ac:dyDescent="0.3">
      <c r="D1093" s="83"/>
    </row>
    <row r="1094" spans="4:4" x14ac:dyDescent="0.3">
      <c r="D1094" s="83"/>
    </row>
    <row r="1095" spans="4:4" x14ac:dyDescent="0.3">
      <c r="D1095" s="83"/>
    </row>
    <row r="1096" spans="4:4" x14ac:dyDescent="0.3">
      <c r="D1096" s="83"/>
    </row>
    <row r="1097" spans="4:4" x14ac:dyDescent="0.3">
      <c r="D1097" s="83"/>
    </row>
    <row r="1098" spans="4:4" x14ac:dyDescent="0.3">
      <c r="D1098" s="83"/>
    </row>
    <row r="1099" spans="4:4" x14ac:dyDescent="0.3">
      <c r="D1099" s="83"/>
    </row>
    <row r="1100" spans="4:4" x14ac:dyDescent="0.3">
      <c r="D1100" s="83"/>
    </row>
    <row r="1101" spans="4:4" x14ac:dyDescent="0.3">
      <c r="D1101" s="83"/>
    </row>
    <row r="1102" spans="4:4" x14ac:dyDescent="0.3">
      <c r="D1102" s="83"/>
    </row>
    <row r="1103" spans="4:4" x14ac:dyDescent="0.3">
      <c r="D1103" s="83"/>
    </row>
    <row r="1104" spans="4:4" x14ac:dyDescent="0.3">
      <c r="D1104" s="83"/>
    </row>
    <row r="1105" spans="4:4" x14ac:dyDescent="0.3">
      <c r="D1105" s="83"/>
    </row>
    <row r="1106" spans="4:4" x14ac:dyDescent="0.3">
      <c r="D1106" s="83"/>
    </row>
    <row r="1107" spans="4:4" x14ac:dyDescent="0.3">
      <c r="D1107" s="83"/>
    </row>
    <row r="1108" spans="4:4" x14ac:dyDescent="0.3">
      <c r="D1108" s="83"/>
    </row>
    <row r="1109" spans="4:4" x14ac:dyDescent="0.3">
      <c r="D1109" s="83"/>
    </row>
    <row r="1110" spans="4:4" x14ac:dyDescent="0.3">
      <c r="D1110" s="83"/>
    </row>
    <row r="1111" spans="4:4" x14ac:dyDescent="0.3">
      <c r="D1111" s="83"/>
    </row>
    <row r="1112" spans="4:4" x14ac:dyDescent="0.3">
      <c r="D1112" s="83"/>
    </row>
    <row r="1113" spans="4:4" x14ac:dyDescent="0.3">
      <c r="D1113" s="83"/>
    </row>
    <row r="1114" spans="4:4" x14ac:dyDescent="0.3">
      <c r="D1114" s="83"/>
    </row>
    <row r="1115" spans="4:4" x14ac:dyDescent="0.3">
      <c r="D1115" s="83"/>
    </row>
    <row r="1116" spans="4:4" x14ac:dyDescent="0.3">
      <c r="D1116" s="83"/>
    </row>
    <row r="1117" spans="4:4" x14ac:dyDescent="0.3">
      <c r="D1117" s="83"/>
    </row>
    <row r="1118" spans="4:4" x14ac:dyDescent="0.3">
      <c r="D1118" s="83"/>
    </row>
    <row r="1119" spans="4:4" x14ac:dyDescent="0.3">
      <c r="D1119" s="83"/>
    </row>
    <row r="1120" spans="4:4" x14ac:dyDescent="0.3">
      <c r="D1120" s="83"/>
    </row>
    <row r="1121" spans="4:4" x14ac:dyDescent="0.3">
      <c r="D1121" s="83"/>
    </row>
    <row r="1122" spans="4:4" x14ac:dyDescent="0.3">
      <c r="D1122" s="83"/>
    </row>
    <row r="1123" spans="4:4" x14ac:dyDescent="0.3">
      <c r="D1123" s="83"/>
    </row>
    <row r="1124" spans="4:4" x14ac:dyDescent="0.3">
      <c r="D1124" s="83"/>
    </row>
    <row r="1125" spans="4:4" x14ac:dyDescent="0.3">
      <c r="D1125" s="83"/>
    </row>
    <row r="1126" spans="4:4" x14ac:dyDescent="0.3">
      <c r="D1126" s="83"/>
    </row>
    <row r="1127" spans="4:4" x14ac:dyDescent="0.3">
      <c r="D1127" s="83"/>
    </row>
    <row r="1128" spans="4:4" x14ac:dyDescent="0.3">
      <c r="D1128" s="83"/>
    </row>
    <row r="1129" spans="4:4" x14ac:dyDescent="0.3">
      <c r="D1129" s="83"/>
    </row>
    <row r="1130" spans="4:4" x14ac:dyDescent="0.3">
      <c r="D1130" s="83"/>
    </row>
    <row r="1131" spans="4:4" x14ac:dyDescent="0.3">
      <c r="D1131" s="83"/>
    </row>
    <row r="1132" spans="4:4" x14ac:dyDescent="0.3">
      <c r="D1132" s="83"/>
    </row>
    <row r="1133" spans="4:4" x14ac:dyDescent="0.3">
      <c r="D1133" s="83"/>
    </row>
    <row r="1134" spans="4:4" x14ac:dyDescent="0.3">
      <c r="D1134" s="83"/>
    </row>
    <row r="1135" spans="4:4" x14ac:dyDescent="0.3">
      <c r="D1135" s="83"/>
    </row>
    <row r="1136" spans="4:4" x14ac:dyDescent="0.3">
      <c r="D1136" s="83"/>
    </row>
    <row r="1137" spans="4:4" x14ac:dyDescent="0.3">
      <c r="D1137" s="83"/>
    </row>
    <row r="1138" spans="4:4" x14ac:dyDescent="0.3">
      <c r="D1138" s="83"/>
    </row>
    <row r="1139" spans="4:4" x14ac:dyDescent="0.3">
      <c r="D1139" s="83"/>
    </row>
    <row r="1140" spans="4:4" x14ac:dyDescent="0.3">
      <c r="D1140" s="83"/>
    </row>
    <row r="1141" spans="4:4" x14ac:dyDescent="0.3">
      <c r="D1141" s="83"/>
    </row>
    <row r="1142" spans="4:4" x14ac:dyDescent="0.3">
      <c r="D1142" s="83"/>
    </row>
    <row r="1143" spans="4:4" x14ac:dyDescent="0.3">
      <c r="D1143" s="83"/>
    </row>
    <row r="1144" spans="4:4" x14ac:dyDescent="0.3">
      <c r="D1144" s="83"/>
    </row>
    <row r="1145" spans="4:4" x14ac:dyDescent="0.3">
      <c r="D1145" s="83"/>
    </row>
    <row r="1146" spans="4:4" x14ac:dyDescent="0.3">
      <c r="D1146" s="83"/>
    </row>
    <row r="1147" spans="4:4" x14ac:dyDescent="0.3">
      <c r="D1147" s="83"/>
    </row>
    <row r="1148" spans="4:4" x14ac:dyDescent="0.3">
      <c r="D1148" s="83"/>
    </row>
    <row r="1149" spans="4:4" x14ac:dyDescent="0.3">
      <c r="D1149" s="83"/>
    </row>
    <row r="1150" spans="4:4" x14ac:dyDescent="0.3">
      <c r="D1150" s="83"/>
    </row>
    <row r="1151" spans="4:4" x14ac:dyDescent="0.3">
      <c r="D1151" s="83"/>
    </row>
    <row r="1152" spans="4:4" x14ac:dyDescent="0.3">
      <c r="D1152" s="83"/>
    </row>
    <row r="1153" spans="4:4" x14ac:dyDescent="0.3">
      <c r="D1153" s="83"/>
    </row>
    <row r="1154" spans="4:4" x14ac:dyDescent="0.3">
      <c r="D1154" s="83"/>
    </row>
    <row r="1155" spans="4:4" x14ac:dyDescent="0.3">
      <c r="D1155" s="83"/>
    </row>
    <row r="1156" spans="4:4" x14ac:dyDescent="0.3">
      <c r="D1156" s="83"/>
    </row>
    <row r="1157" spans="4:4" x14ac:dyDescent="0.3">
      <c r="D1157" s="83"/>
    </row>
    <row r="1158" spans="4:4" x14ac:dyDescent="0.3">
      <c r="D1158" s="83"/>
    </row>
    <row r="1159" spans="4:4" x14ac:dyDescent="0.3">
      <c r="D1159" s="83"/>
    </row>
    <row r="1160" spans="4:4" x14ac:dyDescent="0.3">
      <c r="D1160" s="83"/>
    </row>
    <row r="1161" spans="4:4" x14ac:dyDescent="0.3">
      <c r="D1161" s="83"/>
    </row>
    <row r="1162" spans="4:4" x14ac:dyDescent="0.3">
      <c r="D1162" s="83"/>
    </row>
    <row r="1163" spans="4:4" x14ac:dyDescent="0.3">
      <c r="D1163" s="83"/>
    </row>
    <row r="1164" spans="4:4" x14ac:dyDescent="0.3">
      <c r="D1164" s="83"/>
    </row>
    <row r="1165" spans="4:4" x14ac:dyDescent="0.3">
      <c r="D1165" s="83"/>
    </row>
    <row r="1166" spans="4:4" x14ac:dyDescent="0.3">
      <c r="D1166" s="83"/>
    </row>
    <row r="1167" spans="4:4" x14ac:dyDescent="0.3">
      <c r="D1167" s="83"/>
    </row>
    <row r="1168" spans="4:4" x14ac:dyDescent="0.3">
      <c r="D1168" s="83"/>
    </row>
    <row r="1169" spans="4:4" x14ac:dyDescent="0.3">
      <c r="D1169" s="83"/>
    </row>
    <row r="1170" spans="4:4" x14ac:dyDescent="0.3">
      <c r="D1170" s="83"/>
    </row>
    <row r="1171" spans="4:4" x14ac:dyDescent="0.3">
      <c r="D1171" s="83"/>
    </row>
    <row r="1172" spans="4:4" x14ac:dyDescent="0.3">
      <c r="D1172" s="83"/>
    </row>
    <row r="1173" spans="4:4" x14ac:dyDescent="0.3">
      <c r="D1173" s="83"/>
    </row>
    <row r="1174" spans="4:4" x14ac:dyDescent="0.3">
      <c r="D1174" s="83"/>
    </row>
    <row r="1175" spans="4:4" x14ac:dyDescent="0.3">
      <c r="D1175" s="83"/>
    </row>
    <row r="1176" spans="4:4" x14ac:dyDescent="0.3">
      <c r="D1176" s="83"/>
    </row>
    <row r="1177" spans="4:4" x14ac:dyDescent="0.3">
      <c r="D1177" s="83"/>
    </row>
    <row r="1178" spans="4:4" x14ac:dyDescent="0.3">
      <c r="D1178" s="83"/>
    </row>
    <row r="1179" spans="4:4" x14ac:dyDescent="0.3">
      <c r="D1179" s="83"/>
    </row>
    <row r="1180" spans="4:4" x14ac:dyDescent="0.3">
      <c r="D1180" s="83"/>
    </row>
    <row r="1181" spans="4:4" x14ac:dyDescent="0.3">
      <c r="D1181" s="83"/>
    </row>
    <row r="1182" spans="4:4" x14ac:dyDescent="0.3">
      <c r="D1182" s="83"/>
    </row>
    <row r="1183" spans="4:4" x14ac:dyDescent="0.3">
      <c r="D1183" s="83"/>
    </row>
    <row r="1184" spans="4:4" x14ac:dyDescent="0.3">
      <c r="D1184" s="83"/>
    </row>
    <row r="1185" spans="4:4" x14ac:dyDescent="0.3">
      <c r="D1185" s="83"/>
    </row>
    <row r="1186" spans="4:4" x14ac:dyDescent="0.3">
      <c r="D1186" s="83"/>
    </row>
    <row r="1187" spans="4:4" x14ac:dyDescent="0.3">
      <c r="D1187" s="83"/>
    </row>
    <row r="1188" spans="4:4" x14ac:dyDescent="0.3">
      <c r="D1188" s="83"/>
    </row>
    <row r="1189" spans="4:4" x14ac:dyDescent="0.3">
      <c r="D1189" s="83"/>
    </row>
    <row r="1190" spans="4:4" x14ac:dyDescent="0.3">
      <c r="D1190" s="83"/>
    </row>
    <row r="1191" spans="4:4" x14ac:dyDescent="0.3">
      <c r="D1191" s="83"/>
    </row>
    <row r="1192" spans="4:4" x14ac:dyDescent="0.3">
      <c r="D1192" s="83"/>
    </row>
    <row r="1193" spans="4:4" x14ac:dyDescent="0.3">
      <c r="D1193" s="83"/>
    </row>
    <row r="1194" spans="4:4" x14ac:dyDescent="0.3">
      <c r="D1194" s="83"/>
    </row>
    <row r="1195" spans="4:4" x14ac:dyDescent="0.3">
      <c r="D1195" s="83"/>
    </row>
    <row r="1196" spans="4:4" x14ac:dyDescent="0.3">
      <c r="D1196" s="83"/>
    </row>
    <row r="1197" spans="4:4" x14ac:dyDescent="0.3">
      <c r="D1197" s="83"/>
    </row>
    <row r="1198" spans="4:4" x14ac:dyDescent="0.3">
      <c r="D1198" s="83"/>
    </row>
    <row r="1199" spans="4:4" x14ac:dyDescent="0.3">
      <c r="D1199" s="83"/>
    </row>
    <row r="1200" spans="4:4" x14ac:dyDescent="0.3">
      <c r="D1200" s="83"/>
    </row>
    <row r="1201" spans="4:4" x14ac:dyDescent="0.3">
      <c r="D1201" s="83"/>
    </row>
    <row r="1202" spans="4:4" x14ac:dyDescent="0.3">
      <c r="D1202" s="83"/>
    </row>
    <row r="1203" spans="4:4" x14ac:dyDescent="0.3">
      <c r="D1203" s="83"/>
    </row>
    <row r="1204" spans="4:4" x14ac:dyDescent="0.3">
      <c r="D1204" s="83"/>
    </row>
    <row r="1205" spans="4:4" x14ac:dyDescent="0.3">
      <c r="D1205" s="83"/>
    </row>
    <row r="1206" spans="4:4" x14ac:dyDescent="0.3">
      <c r="D1206" s="83"/>
    </row>
    <row r="1207" spans="4:4" x14ac:dyDescent="0.3">
      <c r="D1207" s="83"/>
    </row>
    <row r="1208" spans="4:4" x14ac:dyDescent="0.3">
      <c r="D1208" s="83"/>
    </row>
    <row r="1209" spans="4:4" x14ac:dyDescent="0.3">
      <c r="D1209" s="83"/>
    </row>
    <row r="1210" spans="4:4" x14ac:dyDescent="0.3">
      <c r="D1210" s="83"/>
    </row>
    <row r="1211" spans="4:4" x14ac:dyDescent="0.3">
      <c r="D1211" s="83"/>
    </row>
    <row r="1212" spans="4:4" x14ac:dyDescent="0.3">
      <c r="D1212" s="83"/>
    </row>
    <row r="1213" spans="4:4" x14ac:dyDescent="0.3">
      <c r="D1213" s="83"/>
    </row>
    <row r="1214" spans="4:4" x14ac:dyDescent="0.3">
      <c r="D1214" s="83"/>
    </row>
    <row r="1215" spans="4:4" x14ac:dyDescent="0.3">
      <c r="D1215" s="83"/>
    </row>
    <row r="1216" spans="4:4" x14ac:dyDescent="0.3">
      <c r="D1216" s="83"/>
    </row>
    <row r="1217" spans="4:4" x14ac:dyDescent="0.3">
      <c r="D1217" s="83"/>
    </row>
    <row r="1218" spans="4:4" x14ac:dyDescent="0.3">
      <c r="D1218" s="83"/>
    </row>
    <row r="1219" spans="4:4" x14ac:dyDescent="0.3">
      <c r="D1219" s="83"/>
    </row>
    <row r="1220" spans="4:4" x14ac:dyDescent="0.3">
      <c r="D1220" s="83"/>
    </row>
    <row r="1221" spans="4:4" x14ac:dyDescent="0.3">
      <c r="D1221" s="83"/>
    </row>
    <row r="1222" spans="4:4" x14ac:dyDescent="0.3">
      <c r="D1222" s="83"/>
    </row>
    <row r="1223" spans="4:4" x14ac:dyDescent="0.3">
      <c r="D1223" s="83"/>
    </row>
    <row r="1224" spans="4:4" x14ac:dyDescent="0.3">
      <c r="D1224" s="83"/>
    </row>
    <row r="1225" spans="4:4" x14ac:dyDescent="0.3">
      <c r="D1225" s="83"/>
    </row>
    <row r="1226" spans="4:4" x14ac:dyDescent="0.3">
      <c r="D1226" s="83"/>
    </row>
    <row r="1227" spans="4:4" x14ac:dyDescent="0.3">
      <c r="D1227" s="83"/>
    </row>
    <row r="1228" spans="4:4" x14ac:dyDescent="0.3">
      <c r="D1228" s="83"/>
    </row>
    <row r="1229" spans="4:4" x14ac:dyDescent="0.3">
      <c r="D1229" s="83"/>
    </row>
    <row r="1230" spans="4:4" x14ac:dyDescent="0.3">
      <c r="D1230" s="83"/>
    </row>
    <row r="1231" spans="4:4" x14ac:dyDescent="0.3">
      <c r="D1231" s="83"/>
    </row>
    <row r="1232" spans="4:4" x14ac:dyDescent="0.3">
      <c r="D1232" s="83"/>
    </row>
    <row r="1233" spans="4:4" x14ac:dyDescent="0.3">
      <c r="D1233" s="83"/>
    </row>
    <row r="1234" spans="4:4" x14ac:dyDescent="0.3">
      <c r="D1234" s="83"/>
    </row>
    <row r="1235" spans="4:4" x14ac:dyDescent="0.3">
      <c r="D1235" s="83"/>
    </row>
    <row r="1236" spans="4:4" x14ac:dyDescent="0.3">
      <c r="D1236" s="83"/>
    </row>
    <row r="1237" spans="4:4" x14ac:dyDescent="0.3">
      <c r="D1237" s="83"/>
    </row>
    <row r="1238" spans="4:4" x14ac:dyDescent="0.3">
      <c r="D1238" s="83"/>
    </row>
    <row r="1239" spans="4:4" x14ac:dyDescent="0.3">
      <c r="D1239" s="83"/>
    </row>
    <row r="1240" spans="4:4" x14ac:dyDescent="0.3">
      <c r="D1240" s="83"/>
    </row>
    <row r="1241" spans="4:4" x14ac:dyDescent="0.3">
      <c r="D1241" s="83"/>
    </row>
    <row r="1242" spans="4:4" x14ac:dyDescent="0.3">
      <c r="D1242" s="83"/>
    </row>
    <row r="1243" spans="4:4" x14ac:dyDescent="0.3">
      <c r="D1243" s="83"/>
    </row>
    <row r="1244" spans="4:4" x14ac:dyDescent="0.3">
      <c r="D1244" s="83"/>
    </row>
    <row r="1245" spans="4:4" x14ac:dyDescent="0.3">
      <c r="D1245" s="83"/>
    </row>
    <row r="1246" spans="4:4" x14ac:dyDescent="0.3">
      <c r="D1246" s="83"/>
    </row>
    <row r="1247" spans="4:4" x14ac:dyDescent="0.3">
      <c r="D1247" s="83"/>
    </row>
    <row r="1248" spans="4:4" x14ac:dyDescent="0.3">
      <c r="D1248" s="83"/>
    </row>
    <row r="1249" spans="4:4" x14ac:dyDescent="0.3">
      <c r="D1249" s="83"/>
    </row>
    <row r="1250" spans="4:4" x14ac:dyDescent="0.3">
      <c r="D1250" s="83"/>
    </row>
    <row r="1251" spans="4:4" x14ac:dyDescent="0.3">
      <c r="D1251" s="83"/>
    </row>
    <row r="1252" spans="4:4" x14ac:dyDescent="0.3">
      <c r="D1252" s="83"/>
    </row>
    <row r="1253" spans="4:4" x14ac:dyDescent="0.3">
      <c r="D1253" s="83"/>
    </row>
    <row r="1254" spans="4:4" x14ac:dyDescent="0.3">
      <c r="D1254" s="83"/>
    </row>
    <row r="1255" spans="4:4" x14ac:dyDescent="0.3">
      <c r="D1255" s="83"/>
    </row>
    <row r="1256" spans="4:4" x14ac:dyDescent="0.3">
      <c r="D1256" s="83"/>
    </row>
    <row r="1257" spans="4:4" x14ac:dyDescent="0.3">
      <c r="D1257" s="83"/>
    </row>
    <row r="1258" spans="4:4" x14ac:dyDescent="0.3">
      <c r="D1258" s="83"/>
    </row>
    <row r="1259" spans="4:4" x14ac:dyDescent="0.3">
      <c r="D1259" s="83"/>
    </row>
    <row r="1260" spans="4:4" x14ac:dyDescent="0.3">
      <c r="D1260" s="83"/>
    </row>
    <row r="1261" spans="4:4" x14ac:dyDescent="0.3">
      <c r="D1261" s="83"/>
    </row>
    <row r="1262" spans="4:4" x14ac:dyDescent="0.3">
      <c r="D1262" s="83"/>
    </row>
    <row r="1263" spans="4:4" x14ac:dyDescent="0.3">
      <c r="D1263" s="83"/>
    </row>
    <row r="1264" spans="4:4" x14ac:dyDescent="0.3">
      <c r="D1264" s="83"/>
    </row>
    <row r="1265" spans="4:4" x14ac:dyDescent="0.3">
      <c r="D1265" s="83"/>
    </row>
    <row r="1266" spans="4:4" x14ac:dyDescent="0.3">
      <c r="D1266" s="83"/>
    </row>
    <row r="1267" spans="4:4" x14ac:dyDescent="0.3">
      <c r="D1267" s="83"/>
    </row>
    <row r="1268" spans="4:4" x14ac:dyDescent="0.3">
      <c r="D1268" s="83"/>
    </row>
    <row r="1269" spans="4:4" x14ac:dyDescent="0.3">
      <c r="D1269" s="83"/>
    </row>
    <row r="1270" spans="4:4" x14ac:dyDescent="0.3">
      <c r="D1270" s="83"/>
    </row>
    <row r="1271" spans="4:4" x14ac:dyDescent="0.3">
      <c r="D1271" s="83"/>
    </row>
    <row r="1272" spans="4:4" x14ac:dyDescent="0.3">
      <c r="D1272" s="83"/>
    </row>
    <row r="1273" spans="4:4" x14ac:dyDescent="0.3">
      <c r="D1273" s="83"/>
    </row>
    <row r="1274" spans="4:4" x14ac:dyDescent="0.3">
      <c r="D1274" s="83"/>
    </row>
    <row r="1275" spans="4:4" x14ac:dyDescent="0.3">
      <c r="D1275" s="83"/>
    </row>
    <row r="1276" spans="4:4" x14ac:dyDescent="0.3">
      <c r="D1276" s="83"/>
    </row>
    <row r="1277" spans="4:4" x14ac:dyDescent="0.3">
      <c r="D1277" s="83"/>
    </row>
    <row r="1278" spans="4:4" x14ac:dyDescent="0.3">
      <c r="D1278" s="83"/>
    </row>
    <row r="1279" spans="4:4" x14ac:dyDescent="0.3">
      <c r="D1279" s="83"/>
    </row>
    <row r="1280" spans="4:4" x14ac:dyDescent="0.3">
      <c r="D1280" s="83"/>
    </row>
    <row r="1281" spans="4:4" x14ac:dyDescent="0.3">
      <c r="D1281" s="83"/>
    </row>
    <row r="1282" spans="4:4" x14ac:dyDescent="0.3">
      <c r="D1282" s="83"/>
    </row>
    <row r="1283" spans="4:4" x14ac:dyDescent="0.3">
      <c r="D1283" s="83"/>
    </row>
    <row r="1284" spans="4:4" x14ac:dyDescent="0.3">
      <c r="D1284" s="83"/>
    </row>
    <row r="1285" spans="4:4" x14ac:dyDescent="0.3">
      <c r="D1285" s="83"/>
    </row>
    <row r="1286" spans="4:4" x14ac:dyDescent="0.3">
      <c r="D1286" s="83"/>
    </row>
    <row r="1287" spans="4:4" x14ac:dyDescent="0.3">
      <c r="D1287" s="83"/>
    </row>
    <row r="1288" spans="4:4" x14ac:dyDescent="0.3">
      <c r="D1288" s="83"/>
    </row>
    <row r="1289" spans="4:4" x14ac:dyDescent="0.3">
      <c r="D1289" s="83"/>
    </row>
    <row r="1290" spans="4:4" x14ac:dyDescent="0.3">
      <c r="D1290" s="83"/>
    </row>
    <row r="1291" spans="4:4" x14ac:dyDescent="0.3">
      <c r="D1291" s="83"/>
    </row>
    <row r="1292" spans="4:4" x14ac:dyDescent="0.3">
      <c r="D1292" s="83"/>
    </row>
    <row r="1293" spans="4:4" x14ac:dyDescent="0.3">
      <c r="D1293" s="83"/>
    </row>
    <row r="1294" spans="4:4" x14ac:dyDescent="0.3">
      <c r="D1294" s="83"/>
    </row>
    <row r="1295" spans="4:4" x14ac:dyDescent="0.3">
      <c r="D1295" s="83"/>
    </row>
    <row r="1296" spans="4:4" x14ac:dyDescent="0.3">
      <c r="D1296" s="83"/>
    </row>
    <row r="1297" spans="4:4" x14ac:dyDescent="0.3">
      <c r="D1297" s="83"/>
    </row>
    <row r="1298" spans="4:4" x14ac:dyDescent="0.3">
      <c r="D1298" s="83"/>
    </row>
    <row r="1299" spans="4:4" x14ac:dyDescent="0.3">
      <c r="D1299" s="83"/>
    </row>
    <row r="1300" spans="4:4" x14ac:dyDescent="0.3">
      <c r="D1300" s="83"/>
    </row>
    <row r="1301" spans="4:4" x14ac:dyDescent="0.3">
      <c r="D1301" s="83"/>
    </row>
    <row r="1302" spans="4:4" x14ac:dyDescent="0.3">
      <c r="D1302" s="83"/>
    </row>
    <row r="1303" spans="4:4" x14ac:dyDescent="0.3">
      <c r="D1303" s="83"/>
    </row>
    <row r="1304" spans="4:4" x14ac:dyDescent="0.3">
      <c r="D1304" s="83"/>
    </row>
    <row r="1305" spans="4:4" x14ac:dyDescent="0.3">
      <c r="D1305" s="83"/>
    </row>
    <row r="1306" spans="4:4" x14ac:dyDescent="0.3">
      <c r="D1306" s="83"/>
    </row>
    <row r="1307" spans="4:4" x14ac:dyDescent="0.3">
      <c r="D1307" s="83"/>
    </row>
    <row r="1308" spans="4:4" x14ac:dyDescent="0.3">
      <c r="D1308" s="83"/>
    </row>
    <row r="1309" spans="4:4" x14ac:dyDescent="0.3">
      <c r="D1309" s="83"/>
    </row>
    <row r="1310" spans="4:4" x14ac:dyDescent="0.3">
      <c r="D1310" s="83"/>
    </row>
    <row r="1311" spans="4:4" x14ac:dyDescent="0.3">
      <c r="D1311" s="83"/>
    </row>
    <row r="1312" spans="4:4" x14ac:dyDescent="0.3">
      <c r="D1312" s="83"/>
    </row>
    <row r="1313" spans="4:4" x14ac:dyDescent="0.3">
      <c r="D1313" s="83"/>
    </row>
    <row r="1314" spans="4:4" x14ac:dyDescent="0.3">
      <c r="D1314" s="83"/>
    </row>
    <row r="1315" spans="4:4" x14ac:dyDescent="0.3">
      <c r="D1315" s="83"/>
    </row>
    <row r="1316" spans="4:4" x14ac:dyDescent="0.3">
      <c r="D1316" s="83"/>
    </row>
    <row r="1317" spans="4:4" x14ac:dyDescent="0.3">
      <c r="D1317" s="83"/>
    </row>
    <row r="1318" spans="4:4" x14ac:dyDescent="0.3">
      <c r="D1318" s="83"/>
    </row>
    <row r="1319" spans="4:4" x14ac:dyDescent="0.3">
      <c r="D1319" s="83"/>
    </row>
    <row r="1320" spans="4:4" x14ac:dyDescent="0.3">
      <c r="D1320" s="83"/>
    </row>
    <row r="1321" spans="4:4" x14ac:dyDescent="0.3">
      <c r="D1321" s="83"/>
    </row>
    <row r="1322" spans="4:4" x14ac:dyDescent="0.3">
      <c r="D1322" s="83"/>
    </row>
    <row r="1323" spans="4:4" x14ac:dyDescent="0.3">
      <c r="D1323" s="83"/>
    </row>
    <row r="1324" spans="4:4" x14ac:dyDescent="0.3">
      <c r="D1324" s="83"/>
    </row>
    <row r="1325" spans="4:4" x14ac:dyDescent="0.3">
      <c r="D1325" s="83"/>
    </row>
    <row r="1326" spans="4:4" x14ac:dyDescent="0.3">
      <c r="D1326" s="83"/>
    </row>
    <row r="1327" spans="4:4" x14ac:dyDescent="0.3">
      <c r="D1327" s="83"/>
    </row>
    <row r="1328" spans="4:4" x14ac:dyDescent="0.3">
      <c r="D1328" s="83"/>
    </row>
    <row r="1329" spans="4:4" x14ac:dyDescent="0.3">
      <c r="D1329" s="83"/>
    </row>
    <row r="1330" spans="4:4" x14ac:dyDescent="0.3">
      <c r="D1330" s="83"/>
    </row>
    <row r="1331" spans="4:4" x14ac:dyDescent="0.3">
      <c r="D1331" s="83"/>
    </row>
    <row r="1332" spans="4:4" x14ac:dyDescent="0.3">
      <c r="D1332" s="83"/>
    </row>
    <row r="1333" spans="4:4" x14ac:dyDescent="0.3">
      <c r="D1333" s="83"/>
    </row>
    <row r="1334" spans="4:4" x14ac:dyDescent="0.3">
      <c r="D1334" s="83"/>
    </row>
    <row r="1335" spans="4:4" x14ac:dyDescent="0.3">
      <c r="D1335" s="83"/>
    </row>
    <row r="1336" spans="4:4" x14ac:dyDescent="0.3">
      <c r="D1336" s="83"/>
    </row>
    <row r="1337" spans="4:4" x14ac:dyDescent="0.3">
      <c r="D1337" s="83"/>
    </row>
    <row r="1338" spans="4:4" x14ac:dyDescent="0.3">
      <c r="D1338" s="83"/>
    </row>
    <row r="1339" spans="4:4" x14ac:dyDescent="0.3">
      <c r="D1339" s="83"/>
    </row>
    <row r="1340" spans="4:4" x14ac:dyDescent="0.3">
      <c r="D1340" s="83"/>
    </row>
    <row r="1341" spans="4:4" x14ac:dyDescent="0.3">
      <c r="D1341" s="83"/>
    </row>
    <row r="1342" spans="4:4" x14ac:dyDescent="0.3">
      <c r="D1342" s="83"/>
    </row>
    <row r="1343" spans="4:4" x14ac:dyDescent="0.3">
      <c r="D1343" s="83"/>
    </row>
    <row r="1344" spans="4:4" x14ac:dyDescent="0.3">
      <c r="D1344" s="83"/>
    </row>
    <row r="1345" spans="4:4" x14ac:dyDescent="0.3">
      <c r="D1345" s="83"/>
    </row>
    <row r="1346" spans="4:4" x14ac:dyDescent="0.3">
      <c r="D1346" s="83"/>
    </row>
    <row r="1347" spans="4:4" x14ac:dyDescent="0.3">
      <c r="D1347" s="83"/>
    </row>
    <row r="1348" spans="4:4" x14ac:dyDescent="0.3">
      <c r="D1348" s="83"/>
    </row>
    <row r="1349" spans="4:4" x14ac:dyDescent="0.3">
      <c r="D1349" s="83"/>
    </row>
    <row r="1350" spans="4:4" x14ac:dyDescent="0.3">
      <c r="D1350" s="83"/>
    </row>
    <row r="1351" spans="4:4" x14ac:dyDescent="0.3">
      <c r="D1351" s="83"/>
    </row>
    <row r="1352" spans="4:4" x14ac:dyDescent="0.3">
      <c r="D1352" s="83"/>
    </row>
    <row r="1353" spans="4:4" x14ac:dyDescent="0.3">
      <c r="D1353" s="83"/>
    </row>
    <row r="1354" spans="4:4" x14ac:dyDescent="0.3">
      <c r="D1354" s="83"/>
    </row>
    <row r="1355" spans="4:4" x14ac:dyDescent="0.3">
      <c r="D1355" s="83"/>
    </row>
    <row r="1356" spans="4:4" x14ac:dyDescent="0.3">
      <c r="D1356" s="83"/>
    </row>
    <row r="1357" spans="4:4" x14ac:dyDescent="0.3">
      <c r="D1357" s="83"/>
    </row>
    <row r="1358" spans="4:4" x14ac:dyDescent="0.3">
      <c r="D1358" s="83"/>
    </row>
    <row r="1359" spans="4:4" x14ac:dyDescent="0.3">
      <c r="D1359" s="83"/>
    </row>
    <row r="1360" spans="4:4" x14ac:dyDescent="0.3">
      <c r="D1360" s="83"/>
    </row>
    <row r="1361" spans="4:4" x14ac:dyDescent="0.3">
      <c r="D1361" s="83"/>
    </row>
    <row r="1362" spans="4:4" x14ac:dyDescent="0.3">
      <c r="D1362" s="83"/>
    </row>
    <row r="1363" spans="4:4" x14ac:dyDescent="0.3">
      <c r="D1363" s="83"/>
    </row>
    <row r="1364" spans="4:4" x14ac:dyDescent="0.3">
      <c r="D1364" s="83"/>
    </row>
    <row r="1365" spans="4:4" x14ac:dyDescent="0.3">
      <c r="D1365" s="83"/>
    </row>
    <row r="1366" spans="4:4" x14ac:dyDescent="0.3">
      <c r="D1366" s="83"/>
    </row>
    <row r="1367" spans="4:4" x14ac:dyDescent="0.3">
      <c r="D1367" s="83"/>
    </row>
    <row r="1368" spans="4:4" x14ac:dyDescent="0.3">
      <c r="D1368" s="83"/>
    </row>
    <row r="1369" spans="4:4" x14ac:dyDescent="0.3">
      <c r="D1369" s="83"/>
    </row>
    <row r="1370" spans="4:4" x14ac:dyDescent="0.3">
      <c r="D1370" s="83"/>
    </row>
    <row r="1371" spans="4:4" x14ac:dyDescent="0.3">
      <c r="D1371" s="83"/>
    </row>
    <row r="1372" spans="4:4" x14ac:dyDescent="0.3">
      <c r="D1372" s="83"/>
    </row>
    <row r="1373" spans="4:4" x14ac:dyDescent="0.3">
      <c r="D1373" s="83"/>
    </row>
    <row r="1374" spans="4:4" x14ac:dyDescent="0.3">
      <c r="D1374" s="83"/>
    </row>
    <row r="1375" spans="4:4" x14ac:dyDescent="0.3">
      <c r="D1375" s="83"/>
    </row>
    <row r="1376" spans="4:4" x14ac:dyDescent="0.3">
      <c r="D1376" s="83"/>
    </row>
    <row r="1377" spans="4:4" x14ac:dyDescent="0.3">
      <c r="D1377" s="83"/>
    </row>
    <row r="1378" spans="4:4" x14ac:dyDescent="0.3">
      <c r="D1378" s="83"/>
    </row>
    <row r="1379" spans="4:4" x14ac:dyDescent="0.3">
      <c r="D1379" s="83"/>
    </row>
    <row r="1380" spans="4:4" x14ac:dyDescent="0.3">
      <c r="D1380" s="83"/>
    </row>
    <row r="1381" spans="4:4" x14ac:dyDescent="0.3">
      <c r="D1381" s="83"/>
    </row>
    <row r="1382" spans="4:4" x14ac:dyDescent="0.3">
      <c r="D1382" s="83"/>
    </row>
    <row r="1383" spans="4:4" x14ac:dyDescent="0.3">
      <c r="D1383" s="83"/>
    </row>
    <row r="1384" spans="4:4" x14ac:dyDescent="0.3">
      <c r="D1384" s="83"/>
    </row>
    <row r="1385" spans="4:4" x14ac:dyDescent="0.3">
      <c r="D1385" s="83"/>
    </row>
    <row r="1386" spans="4:4" x14ac:dyDescent="0.3">
      <c r="D1386" s="83"/>
    </row>
    <row r="1387" spans="4:4" x14ac:dyDescent="0.3">
      <c r="D1387" s="83"/>
    </row>
    <row r="1388" spans="4:4" x14ac:dyDescent="0.3">
      <c r="D1388" s="83"/>
    </row>
    <row r="1389" spans="4:4" x14ac:dyDescent="0.3">
      <c r="D1389" s="83"/>
    </row>
    <row r="1390" spans="4:4" x14ac:dyDescent="0.3">
      <c r="D1390" s="83"/>
    </row>
    <row r="1391" spans="4:4" x14ac:dyDescent="0.3">
      <c r="D1391" s="83"/>
    </row>
    <row r="1392" spans="4:4" x14ac:dyDescent="0.3">
      <c r="D1392" s="83"/>
    </row>
    <row r="1393" spans="4:4" x14ac:dyDescent="0.3">
      <c r="D1393" s="83"/>
    </row>
    <row r="1394" spans="4:4" x14ac:dyDescent="0.3">
      <c r="D1394" s="83"/>
    </row>
    <row r="1395" spans="4:4" x14ac:dyDescent="0.3">
      <c r="D1395" s="83"/>
    </row>
    <row r="1396" spans="4:4" x14ac:dyDescent="0.3">
      <c r="D1396" s="83"/>
    </row>
    <row r="1397" spans="4:4" x14ac:dyDescent="0.3">
      <c r="D1397" s="83"/>
    </row>
    <row r="1398" spans="4:4" x14ac:dyDescent="0.3">
      <c r="D1398" s="83"/>
    </row>
    <row r="1399" spans="4:4" x14ac:dyDescent="0.3">
      <c r="D1399" s="83"/>
    </row>
    <row r="1400" spans="4:4" x14ac:dyDescent="0.3">
      <c r="D1400" s="83"/>
    </row>
    <row r="1401" spans="4:4" x14ac:dyDescent="0.3">
      <c r="D1401" s="83"/>
    </row>
    <row r="1402" spans="4:4" x14ac:dyDescent="0.3">
      <c r="D1402" s="83"/>
    </row>
    <row r="1403" spans="4:4" x14ac:dyDescent="0.3">
      <c r="D1403" s="83"/>
    </row>
    <row r="1404" spans="4:4" x14ac:dyDescent="0.3">
      <c r="D1404" s="83"/>
    </row>
    <row r="1405" spans="4:4" x14ac:dyDescent="0.3">
      <c r="D1405" s="83"/>
    </row>
    <row r="1406" spans="4:4" x14ac:dyDescent="0.3">
      <c r="D1406" s="83"/>
    </row>
    <row r="1407" spans="4:4" x14ac:dyDescent="0.3">
      <c r="D1407" s="83"/>
    </row>
    <row r="1408" spans="4:4" x14ac:dyDescent="0.3">
      <c r="D1408" s="83"/>
    </row>
    <row r="1409" spans="4:4" x14ac:dyDescent="0.3">
      <c r="D1409" s="83"/>
    </row>
    <row r="1410" spans="4:4" x14ac:dyDescent="0.3">
      <c r="D1410" s="83"/>
    </row>
    <row r="1411" spans="4:4" x14ac:dyDescent="0.3">
      <c r="D1411" s="83"/>
    </row>
    <row r="1412" spans="4:4" x14ac:dyDescent="0.3">
      <c r="D1412" s="83"/>
    </row>
    <row r="1413" spans="4:4" x14ac:dyDescent="0.3">
      <c r="D1413" s="83"/>
    </row>
    <row r="1414" spans="4:4" x14ac:dyDescent="0.3">
      <c r="D1414" s="83"/>
    </row>
    <row r="1415" spans="4:4" x14ac:dyDescent="0.3">
      <c r="D1415" s="83"/>
    </row>
    <row r="1416" spans="4:4" x14ac:dyDescent="0.3">
      <c r="D1416" s="83"/>
    </row>
    <row r="1417" spans="4:4" x14ac:dyDescent="0.3">
      <c r="D1417" s="83"/>
    </row>
    <row r="1418" spans="4:4" x14ac:dyDescent="0.3">
      <c r="D1418" s="83"/>
    </row>
    <row r="1419" spans="4:4" x14ac:dyDescent="0.3">
      <c r="D1419" s="83"/>
    </row>
    <row r="1420" spans="4:4" x14ac:dyDescent="0.3">
      <c r="D1420" s="83"/>
    </row>
    <row r="1421" spans="4:4" x14ac:dyDescent="0.3">
      <c r="D1421" s="83"/>
    </row>
    <row r="1422" spans="4:4" x14ac:dyDescent="0.3">
      <c r="D1422" s="83"/>
    </row>
    <row r="1423" spans="4:4" x14ac:dyDescent="0.3">
      <c r="D1423" s="83"/>
    </row>
    <row r="1424" spans="4:4" x14ac:dyDescent="0.3">
      <c r="D1424" s="83"/>
    </row>
    <row r="1425" spans="4:4" x14ac:dyDescent="0.3">
      <c r="D1425" s="83"/>
    </row>
    <row r="1426" spans="4:4" x14ac:dyDescent="0.3">
      <c r="D1426" s="83"/>
    </row>
    <row r="1427" spans="4:4" x14ac:dyDescent="0.3">
      <c r="D1427" s="83"/>
    </row>
    <row r="1428" spans="4:4" x14ac:dyDescent="0.3">
      <c r="D1428" s="83"/>
    </row>
    <row r="1429" spans="4:4" x14ac:dyDescent="0.3">
      <c r="D1429" s="83"/>
    </row>
    <row r="1430" spans="4:4" x14ac:dyDescent="0.3">
      <c r="D1430" s="83"/>
    </row>
    <row r="1431" spans="4:4" x14ac:dyDescent="0.3">
      <c r="D1431" s="83"/>
    </row>
    <row r="1432" spans="4:4" x14ac:dyDescent="0.3">
      <c r="D1432" s="83"/>
    </row>
    <row r="1433" spans="4:4" x14ac:dyDescent="0.3">
      <c r="D1433" s="83"/>
    </row>
    <row r="1434" spans="4:4" x14ac:dyDescent="0.3">
      <c r="D1434" s="83"/>
    </row>
    <row r="1435" spans="4:4" x14ac:dyDescent="0.3">
      <c r="D1435" s="83"/>
    </row>
    <row r="1436" spans="4:4" x14ac:dyDescent="0.3">
      <c r="D1436" s="83"/>
    </row>
    <row r="1437" spans="4:4" x14ac:dyDescent="0.3">
      <c r="D1437" s="83"/>
    </row>
    <row r="1438" spans="4:4" x14ac:dyDescent="0.3">
      <c r="D1438" s="83"/>
    </row>
    <row r="1439" spans="4:4" x14ac:dyDescent="0.3">
      <c r="D1439" s="83"/>
    </row>
    <row r="1440" spans="4:4" x14ac:dyDescent="0.3">
      <c r="D1440" s="83"/>
    </row>
    <row r="1441" spans="4:4" x14ac:dyDescent="0.3">
      <c r="D1441" s="83"/>
    </row>
    <row r="1442" spans="4:4" x14ac:dyDescent="0.3">
      <c r="D1442" s="83"/>
    </row>
    <row r="1443" spans="4:4" x14ac:dyDescent="0.3">
      <c r="D1443" s="83"/>
    </row>
    <row r="1444" spans="4:4" x14ac:dyDescent="0.3">
      <c r="D1444" s="83"/>
    </row>
    <row r="1445" spans="4:4" x14ac:dyDescent="0.3">
      <c r="D1445" s="83"/>
    </row>
    <row r="1446" spans="4:4" x14ac:dyDescent="0.3">
      <c r="D1446" s="83"/>
    </row>
    <row r="1447" spans="4:4" x14ac:dyDescent="0.3">
      <c r="D1447" s="83"/>
    </row>
    <row r="1448" spans="4:4" x14ac:dyDescent="0.3">
      <c r="D1448" s="83"/>
    </row>
    <row r="1449" spans="4:4" x14ac:dyDescent="0.3">
      <c r="D1449" s="83"/>
    </row>
    <row r="1450" spans="4:4" x14ac:dyDescent="0.3">
      <c r="D1450" s="83"/>
    </row>
    <row r="1451" spans="4:4" x14ac:dyDescent="0.3">
      <c r="D1451" s="83"/>
    </row>
    <row r="1452" spans="4:4" x14ac:dyDescent="0.3">
      <c r="D1452" s="83"/>
    </row>
    <row r="1453" spans="4:4" x14ac:dyDescent="0.3">
      <c r="D1453" s="83"/>
    </row>
    <row r="1454" spans="4:4" x14ac:dyDescent="0.3">
      <c r="D1454" s="83"/>
    </row>
    <row r="1455" spans="4:4" x14ac:dyDescent="0.3">
      <c r="D1455" s="83"/>
    </row>
    <row r="1456" spans="4:4" x14ac:dyDescent="0.3">
      <c r="D1456" s="83"/>
    </row>
    <row r="1457" spans="4:4" x14ac:dyDescent="0.3">
      <c r="D1457" s="83"/>
    </row>
    <row r="1458" spans="4:4" x14ac:dyDescent="0.3">
      <c r="D1458" s="83"/>
    </row>
    <row r="1459" spans="4:4" x14ac:dyDescent="0.3">
      <c r="D1459" s="83"/>
    </row>
    <row r="1460" spans="4:4" x14ac:dyDescent="0.3">
      <c r="D1460" s="83"/>
    </row>
    <row r="1461" spans="4:4" x14ac:dyDescent="0.3">
      <c r="D1461" s="83"/>
    </row>
    <row r="1462" spans="4:4" x14ac:dyDescent="0.3">
      <c r="D1462" s="83"/>
    </row>
    <row r="1463" spans="4:4" x14ac:dyDescent="0.3">
      <c r="D1463" s="83"/>
    </row>
    <row r="1464" spans="4:4" x14ac:dyDescent="0.3">
      <c r="D1464" s="83"/>
    </row>
    <row r="1465" spans="4:4" x14ac:dyDescent="0.3">
      <c r="D1465" s="83"/>
    </row>
    <row r="1466" spans="4:4" x14ac:dyDescent="0.3">
      <c r="D1466" s="83"/>
    </row>
    <row r="1467" spans="4:4" x14ac:dyDescent="0.3">
      <c r="D1467" s="83"/>
    </row>
    <row r="1468" spans="4:4" x14ac:dyDescent="0.3">
      <c r="D1468" s="83"/>
    </row>
    <row r="1469" spans="4:4" x14ac:dyDescent="0.3">
      <c r="D1469" s="83"/>
    </row>
    <row r="1470" spans="4:4" x14ac:dyDescent="0.3">
      <c r="D1470" s="83"/>
    </row>
    <row r="1471" spans="4:4" x14ac:dyDescent="0.3">
      <c r="D1471" s="83"/>
    </row>
    <row r="1472" spans="4:4" x14ac:dyDescent="0.3">
      <c r="D1472" s="83"/>
    </row>
    <row r="1473" spans="4:4" x14ac:dyDescent="0.3">
      <c r="D1473" s="83"/>
    </row>
    <row r="1474" spans="4:4" x14ac:dyDescent="0.3">
      <c r="D1474" s="83"/>
    </row>
    <row r="1475" spans="4:4" x14ac:dyDescent="0.3">
      <c r="D1475" s="83"/>
    </row>
    <row r="1476" spans="4:4" x14ac:dyDescent="0.3">
      <c r="D1476" s="83"/>
    </row>
    <row r="1477" spans="4:4" x14ac:dyDescent="0.3">
      <c r="D1477" s="83"/>
    </row>
    <row r="1478" spans="4:4" x14ac:dyDescent="0.3">
      <c r="D1478" s="83"/>
    </row>
    <row r="1479" spans="4:4" x14ac:dyDescent="0.3">
      <c r="D1479" s="83"/>
    </row>
    <row r="1480" spans="4:4" x14ac:dyDescent="0.3">
      <c r="D1480" s="83"/>
    </row>
    <row r="1481" spans="4:4" x14ac:dyDescent="0.3">
      <c r="D1481" s="83"/>
    </row>
    <row r="1482" spans="4:4" x14ac:dyDescent="0.3">
      <c r="D1482" s="83"/>
    </row>
    <row r="1483" spans="4:4" x14ac:dyDescent="0.3">
      <c r="D1483" s="83"/>
    </row>
    <row r="1484" spans="4:4" x14ac:dyDescent="0.3">
      <c r="D1484" s="83"/>
    </row>
    <row r="1485" spans="4:4" x14ac:dyDescent="0.3">
      <c r="D1485" s="83"/>
    </row>
    <row r="1486" spans="4:4" x14ac:dyDescent="0.3">
      <c r="D1486" s="83"/>
    </row>
    <row r="1487" spans="4:4" x14ac:dyDescent="0.3">
      <c r="D1487" s="83"/>
    </row>
    <row r="1488" spans="4:4" x14ac:dyDescent="0.3">
      <c r="D1488" s="83"/>
    </row>
    <row r="1489" spans="4:4" x14ac:dyDescent="0.3">
      <c r="D1489" s="83"/>
    </row>
    <row r="1490" spans="4:4" x14ac:dyDescent="0.3">
      <c r="D1490" s="83"/>
    </row>
    <row r="1491" spans="4:4" x14ac:dyDescent="0.3">
      <c r="D1491" s="83"/>
    </row>
    <row r="1492" spans="4:4" x14ac:dyDescent="0.3">
      <c r="D1492" s="83"/>
    </row>
    <row r="1493" spans="4:4" x14ac:dyDescent="0.3">
      <c r="D1493" s="83"/>
    </row>
    <row r="1494" spans="4:4" x14ac:dyDescent="0.3">
      <c r="D1494" s="83"/>
    </row>
    <row r="1495" spans="4:4" x14ac:dyDescent="0.3">
      <c r="D1495" s="83"/>
    </row>
    <row r="1496" spans="4:4" x14ac:dyDescent="0.3">
      <c r="D1496" s="83"/>
    </row>
    <row r="1497" spans="4:4" x14ac:dyDescent="0.3">
      <c r="D1497" s="83"/>
    </row>
    <row r="1498" spans="4:4" x14ac:dyDescent="0.3">
      <c r="D1498" s="83"/>
    </row>
    <row r="1499" spans="4:4" x14ac:dyDescent="0.3">
      <c r="D1499" s="83"/>
    </row>
    <row r="1500" spans="4:4" x14ac:dyDescent="0.3">
      <c r="D1500" s="83"/>
    </row>
    <row r="1501" spans="4:4" x14ac:dyDescent="0.3">
      <c r="D1501" s="83"/>
    </row>
    <row r="1502" spans="4:4" x14ac:dyDescent="0.3">
      <c r="D1502" s="83"/>
    </row>
    <row r="1503" spans="4:4" x14ac:dyDescent="0.3">
      <c r="D1503" s="83"/>
    </row>
    <row r="1504" spans="4:4" x14ac:dyDescent="0.3">
      <c r="D1504" s="83"/>
    </row>
    <row r="1505" spans="4:4" x14ac:dyDescent="0.3">
      <c r="D1505" s="83"/>
    </row>
    <row r="1506" spans="4:4" x14ac:dyDescent="0.3">
      <c r="D1506" s="83"/>
    </row>
    <row r="1507" spans="4:4" x14ac:dyDescent="0.3">
      <c r="D1507" s="83"/>
    </row>
    <row r="1508" spans="4:4" x14ac:dyDescent="0.3">
      <c r="D1508" s="83"/>
    </row>
    <row r="1509" spans="4:4" x14ac:dyDescent="0.3">
      <c r="D1509" s="83"/>
    </row>
    <row r="1510" spans="4:4" x14ac:dyDescent="0.3">
      <c r="D1510" s="83"/>
    </row>
    <row r="1511" spans="4:4" x14ac:dyDescent="0.3">
      <c r="D1511" s="83"/>
    </row>
    <row r="1512" spans="4:4" x14ac:dyDescent="0.3">
      <c r="D1512" s="83"/>
    </row>
    <row r="1513" spans="4:4" x14ac:dyDescent="0.3">
      <c r="D1513" s="83"/>
    </row>
    <row r="1514" spans="4:4" x14ac:dyDescent="0.3">
      <c r="D1514" s="83"/>
    </row>
    <row r="1515" spans="4:4" x14ac:dyDescent="0.3">
      <c r="D1515" s="83"/>
    </row>
    <row r="1516" spans="4:4" x14ac:dyDescent="0.3">
      <c r="D1516" s="83"/>
    </row>
    <row r="1517" spans="4:4" x14ac:dyDescent="0.3">
      <c r="D1517" s="83"/>
    </row>
    <row r="1518" spans="4:4" x14ac:dyDescent="0.3">
      <c r="D1518" s="83"/>
    </row>
    <row r="1519" spans="4:4" x14ac:dyDescent="0.3">
      <c r="D1519" s="83"/>
    </row>
    <row r="1520" spans="4:4" x14ac:dyDescent="0.3">
      <c r="D1520" s="83"/>
    </row>
    <row r="1521" spans="4:4" x14ac:dyDescent="0.3">
      <c r="D1521" s="83"/>
    </row>
    <row r="1522" spans="4:4" x14ac:dyDescent="0.3">
      <c r="D1522" s="83"/>
    </row>
    <row r="1523" spans="4:4" x14ac:dyDescent="0.3">
      <c r="D1523" s="83"/>
    </row>
    <row r="1524" spans="4:4" x14ac:dyDescent="0.3">
      <c r="D1524" s="83"/>
    </row>
    <row r="1525" spans="4:4" x14ac:dyDescent="0.3">
      <c r="D1525" s="83"/>
    </row>
    <row r="1526" spans="4:4" x14ac:dyDescent="0.3">
      <c r="D1526" s="83"/>
    </row>
    <row r="1527" spans="4:4" x14ac:dyDescent="0.3">
      <c r="D1527" s="83"/>
    </row>
    <row r="1528" spans="4:4" x14ac:dyDescent="0.3">
      <c r="D1528" s="83"/>
    </row>
    <row r="1529" spans="4:4" x14ac:dyDescent="0.3">
      <c r="D1529" s="83"/>
    </row>
    <row r="1530" spans="4:4" x14ac:dyDescent="0.3">
      <c r="D1530" s="83"/>
    </row>
    <row r="1531" spans="4:4" x14ac:dyDescent="0.3">
      <c r="D1531" s="83"/>
    </row>
    <row r="1532" spans="4:4" x14ac:dyDescent="0.3">
      <c r="D1532" s="83"/>
    </row>
    <row r="1533" spans="4:4" x14ac:dyDescent="0.3">
      <c r="D1533" s="83"/>
    </row>
    <row r="1534" spans="4:4" x14ac:dyDescent="0.3">
      <c r="D1534" s="83"/>
    </row>
    <row r="1535" spans="4:4" x14ac:dyDescent="0.3">
      <c r="D1535" s="83"/>
    </row>
    <row r="1536" spans="4:4" x14ac:dyDescent="0.3">
      <c r="D1536" s="83"/>
    </row>
    <row r="1537" spans="4:4" x14ac:dyDescent="0.3">
      <c r="D1537" s="83"/>
    </row>
    <row r="1538" spans="4:4" x14ac:dyDescent="0.3">
      <c r="D1538" s="83"/>
    </row>
    <row r="1539" spans="4:4" x14ac:dyDescent="0.3">
      <c r="D1539" s="83"/>
    </row>
    <row r="1540" spans="4:4" x14ac:dyDescent="0.3">
      <c r="D1540" s="83"/>
    </row>
    <row r="1541" spans="4:4" x14ac:dyDescent="0.3">
      <c r="D1541" s="83"/>
    </row>
    <row r="1542" spans="4:4" x14ac:dyDescent="0.3">
      <c r="D1542" s="83"/>
    </row>
    <row r="1543" spans="4:4" x14ac:dyDescent="0.3">
      <c r="D1543" s="83"/>
    </row>
    <row r="1544" spans="4:4" x14ac:dyDescent="0.3">
      <c r="D1544" s="83"/>
    </row>
    <row r="1545" spans="4:4" x14ac:dyDescent="0.3">
      <c r="D1545" s="83"/>
    </row>
    <row r="1546" spans="4:4" x14ac:dyDescent="0.3">
      <c r="D1546" s="83"/>
    </row>
    <row r="1547" spans="4:4" x14ac:dyDescent="0.3">
      <c r="D1547" s="83"/>
    </row>
    <row r="1548" spans="4:4" x14ac:dyDescent="0.3">
      <c r="D1548" s="83"/>
    </row>
    <row r="1549" spans="4:4" x14ac:dyDescent="0.3">
      <c r="D1549" s="83"/>
    </row>
    <row r="1550" spans="4:4" x14ac:dyDescent="0.3">
      <c r="D1550" s="83"/>
    </row>
    <row r="1551" spans="4:4" x14ac:dyDescent="0.3">
      <c r="D1551" s="83"/>
    </row>
    <row r="1552" spans="4:4" x14ac:dyDescent="0.3">
      <c r="D1552" s="83"/>
    </row>
    <row r="1553" spans="4:4" x14ac:dyDescent="0.3">
      <c r="D1553" s="83"/>
    </row>
    <row r="1554" spans="4:4" x14ac:dyDescent="0.3">
      <c r="D1554" s="83"/>
    </row>
    <row r="1555" spans="4:4" x14ac:dyDescent="0.3">
      <c r="D1555" s="83"/>
    </row>
    <row r="1556" spans="4:4" x14ac:dyDescent="0.3">
      <c r="D1556" s="83"/>
    </row>
    <row r="1557" spans="4:4" x14ac:dyDescent="0.3">
      <c r="D1557" s="83"/>
    </row>
    <row r="1558" spans="4:4" x14ac:dyDescent="0.3">
      <c r="D1558" s="83"/>
    </row>
    <row r="1559" spans="4:4" x14ac:dyDescent="0.3">
      <c r="D1559" s="83"/>
    </row>
    <row r="1560" spans="4:4" x14ac:dyDescent="0.3">
      <c r="D1560" s="83"/>
    </row>
    <row r="1561" spans="4:4" x14ac:dyDescent="0.3">
      <c r="D1561" s="83"/>
    </row>
    <row r="1562" spans="4:4" x14ac:dyDescent="0.3">
      <c r="D1562" s="83"/>
    </row>
    <row r="1563" spans="4:4" x14ac:dyDescent="0.3">
      <c r="D1563" s="83"/>
    </row>
    <row r="1564" spans="4:4" x14ac:dyDescent="0.3">
      <c r="D1564" s="83"/>
    </row>
    <row r="1565" spans="4:4" x14ac:dyDescent="0.3">
      <c r="D1565" s="83"/>
    </row>
    <row r="1566" spans="4:4" x14ac:dyDescent="0.3">
      <c r="D1566" s="83"/>
    </row>
    <row r="1567" spans="4:4" x14ac:dyDescent="0.3">
      <c r="D1567" s="83"/>
    </row>
    <row r="1568" spans="4:4" x14ac:dyDescent="0.3">
      <c r="D1568" s="83"/>
    </row>
    <row r="1569" spans="4:4" x14ac:dyDescent="0.3">
      <c r="D1569" s="83"/>
    </row>
    <row r="1570" spans="4:4" x14ac:dyDescent="0.3">
      <c r="D1570" s="83"/>
    </row>
    <row r="1571" spans="4:4" x14ac:dyDescent="0.3">
      <c r="D1571" s="83"/>
    </row>
    <row r="1572" spans="4:4" x14ac:dyDescent="0.3">
      <c r="D1572" s="83"/>
    </row>
    <row r="1573" spans="4:4" x14ac:dyDescent="0.3">
      <c r="D1573" s="83"/>
    </row>
    <row r="1574" spans="4:4" x14ac:dyDescent="0.3">
      <c r="D1574" s="83"/>
    </row>
    <row r="1575" spans="4:4" x14ac:dyDescent="0.3">
      <c r="D1575" s="83"/>
    </row>
    <row r="1576" spans="4:4" x14ac:dyDescent="0.3">
      <c r="D1576" s="83"/>
    </row>
    <row r="1577" spans="4:4" x14ac:dyDescent="0.3">
      <c r="D1577" s="83"/>
    </row>
    <row r="1578" spans="4:4" x14ac:dyDescent="0.3">
      <c r="D1578" s="83"/>
    </row>
    <row r="1579" spans="4:4" x14ac:dyDescent="0.3">
      <c r="D1579" s="83"/>
    </row>
    <row r="1580" spans="4:4" x14ac:dyDescent="0.3">
      <c r="D1580" s="83"/>
    </row>
    <row r="1581" spans="4:4" x14ac:dyDescent="0.3">
      <c r="D1581" s="83"/>
    </row>
    <row r="1582" spans="4:4" x14ac:dyDescent="0.3">
      <c r="D1582" s="83"/>
    </row>
    <row r="1583" spans="4:4" x14ac:dyDescent="0.3">
      <c r="D1583" s="83"/>
    </row>
    <row r="1584" spans="4:4" x14ac:dyDescent="0.3">
      <c r="D1584" s="83"/>
    </row>
    <row r="1585" spans="4:4" x14ac:dyDescent="0.3">
      <c r="D1585" s="83"/>
    </row>
    <row r="1586" spans="4:4" x14ac:dyDescent="0.3">
      <c r="D1586" s="83"/>
    </row>
    <row r="1587" spans="4:4" x14ac:dyDescent="0.3">
      <c r="D1587" s="83"/>
    </row>
    <row r="1588" spans="4:4" x14ac:dyDescent="0.3">
      <c r="D1588" s="83"/>
    </row>
    <row r="1589" spans="4:4" x14ac:dyDescent="0.3">
      <c r="D1589" s="83"/>
    </row>
    <row r="1590" spans="4:4" x14ac:dyDescent="0.3">
      <c r="D1590" s="83"/>
    </row>
    <row r="1591" spans="4:4" x14ac:dyDescent="0.3">
      <c r="D1591" s="83"/>
    </row>
    <row r="1592" spans="4:4" x14ac:dyDescent="0.3">
      <c r="D1592" s="83"/>
    </row>
    <row r="1593" spans="4:4" x14ac:dyDescent="0.3">
      <c r="D1593" s="83"/>
    </row>
    <row r="1594" spans="4:4" x14ac:dyDescent="0.3">
      <c r="D1594" s="83"/>
    </row>
    <row r="1595" spans="4:4" x14ac:dyDescent="0.3">
      <c r="D1595" s="83"/>
    </row>
    <row r="1596" spans="4:4" x14ac:dyDescent="0.3">
      <c r="D1596" s="83"/>
    </row>
    <row r="1597" spans="4:4" x14ac:dyDescent="0.3">
      <c r="D1597" s="83"/>
    </row>
    <row r="1598" spans="4:4" x14ac:dyDescent="0.3">
      <c r="D1598" s="83"/>
    </row>
    <row r="1599" spans="4:4" x14ac:dyDescent="0.3">
      <c r="D1599" s="83"/>
    </row>
    <row r="1600" spans="4:4" x14ac:dyDescent="0.3">
      <c r="D1600" s="83"/>
    </row>
    <row r="1601" spans="4:4" x14ac:dyDescent="0.3">
      <c r="D1601" s="83"/>
    </row>
    <row r="1602" spans="4:4" x14ac:dyDescent="0.3">
      <c r="D1602" s="83"/>
    </row>
    <row r="1603" spans="4:4" x14ac:dyDescent="0.3">
      <c r="D1603" s="83"/>
    </row>
    <row r="1604" spans="4:4" x14ac:dyDescent="0.3">
      <c r="D1604" s="83"/>
    </row>
    <row r="1605" spans="4:4" x14ac:dyDescent="0.3">
      <c r="D1605" s="83"/>
    </row>
    <row r="1606" spans="4:4" x14ac:dyDescent="0.3">
      <c r="D1606" s="83"/>
    </row>
    <row r="1607" spans="4:4" x14ac:dyDescent="0.3">
      <c r="D1607" s="83"/>
    </row>
    <row r="1608" spans="4:4" x14ac:dyDescent="0.3">
      <c r="D1608" s="83"/>
    </row>
    <row r="1609" spans="4:4" x14ac:dyDescent="0.3">
      <c r="D1609" s="83"/>
    </row>
    <row r="1610" spans="4:4" x14ac:dyDescent="0.3">
      <c r="D1610" s="83"/>
    </row>
    <row r="1611" spans="4:4" x14ac:dyDescent="0.3">
      <c r="D1611" s="83"/>
    </row>
    <row r="1612" spans="4:4" x14ac:dyDescent="0.3">
      <c r="D1612" s="83"/>
    </row>
    <row r="1613" spans="4:4" x14ac:dyDescent="0.3">
      <c r="D1613" s="83"/>
    </row>
    <row r="1614" spans="4:4" x14ac:dyDescent="0.3">
      <c r="D1614" s="83"/>
    </row>
    <row r="1615" spans="4:4" x14ac:dyDescent="0.3">
      <c r="D1615" s="83"/>
    </row>
    <row r="1616" spans="4:4" x14ac:dyDescent="0.3">
      <c r="D1616" s="83"/>
    </row>
    <row r="1617" spans="4:4" x14ac:dyDescent="0.3">
      <c r="D1617" s="83"/>
    </row>
    <row r="1618" spans="4:4" x14ac:dyDescent="0.3">
      <c r="D1618" s="83"/>
    </row>
    <row r="1619" spans="4:4" x14ac:dyDescent="0.3">
      <c r="D1619" s="83"/>
    </row>
    <row r="1620" spans="4:4" x14ac:dyDescent="0.3">
      <c r="D1620" s="83"/>
    </row>
    <row r="1621" spans="4:4" x14ac:dyDescent="0.3">
      <c r="D1621" s="83"/>
    </row>
    <row r="1622" spans="4:4" x14ac:dyDescent="0.3">
      <c r="D1622" s="83"/>
    </row>
    <row r="1623" spans="4:4" x14ac:dyDescent="0.3">
      <c r="D1623" s="83"/>
    </row>
    <row r="1624" spans="4:4" x14ac:dyDescent="0.3">
      <c r="D1624" s="83"/>
    </row>
    <row r="1625" spans="4:4" x14ac:dyDescent="0.3">
      <c r="D1625" s="83"/>
    </row>
    <row r="1626" spans="4:4" x14ac:dyDescent="0.3">
      <c r="D1626" s="83"/>
    </row>
    <row r="1627" spans="4:4" x14ac:dyDescent="0.3">
      <c r="D1627" s="83"/>
    </row>
    <row r="1628" spans="4:4" x14ac:dyDescent="0.3">
      <c r="D1628" s="83"/>
    </row>
    <row r="1629" spans="4:4" x14ac:dyDescent="0.3">
      <c r="D1629" s="83"/>
    </row>
    <row r="1630" spans="4:4" x14ac:dyDescent="0.3">
      <c r="D1630" s="83"/>
    </row>
    <row r="1631" spans="4:4" x14ac:dyDescent="0.3">
      <c r="D1631" s="83"/>
    </row>
    <row r="1632" spans="4:4" x14ac:dyDescent="0.3">
      <c r="D1632" s="83"/>
    </row>
    <row r="1633" spans="4:4" x14ac:dyDescent="0.3">
      <c r="D1633" s="83"/>
    </row>
    <row r="1634" spans="4:4" x14ac:dyDescent="0.3">
      <c r="D1634" s="83"/>
    </row>
    <row r="1635" spans="4:4" x14ac:dyDescent="0.3">
      <c r="D1635" s="83"/>
    </row>
    <row r="1636" spans="4:4" x14ac:dyDescent="0.3">
      <c r="D1636" s="83"/>
    </row>
    <row r="1637" spans="4:4" x14ac:dyDescent="0.3">
      <c r="D1637" s="83"/>
    </row>
    <row r="1638" spans="4:4" x14ac:dyDescent="0.3">
      <c r="D1638" s="83"/>
    </row>
    <row r="1639" spans="4:4" x14ac:dyDescent="0.3">
      <c r="D1639" s="83"/>
    </row>
    <row r="1640" spans="4:4" x14ac:dyDescent="0.3">
      <c r="D1640" s="83"/>
    </row>
    <row r="1641" spans="4:4" x14ac:dyDescent="0.3">
      <c r="D1641" s="83"/>
    </row>
    <row r="1642" spans="4:4" x14ac:dyDescent="0.3">
      <c r="D1642" s="83"/>
    </row>
    <row r="1643" spans="4:4" x14ac:dyDescent="0.3">
      <c r="D1643" s="83"/>
    </row>
    <row r="1644" spans="4:4" x14ac:dyDescent="0.3">
      <c r="D1644" s="83"/>
    </row>
    <row r="1645" spans="4:4" x14ac:dyDescent="0.3">
      <c r="D1645" s="83"/>
    </row>
    <row r="1646" spans="4:4" x14ac:dyDescent="0.3">
      <c r="D1646" s="83"/>
    </row>
    <row r="1647" spans="4:4" x14ac:dyDescent="0.3">
      <c r="D1647" s="83"/>
    </row>
    <row r="1648" spans="4:4" x14ac:dyDescent="0.3">
      <c r="D1648" s="83"/>
    </row>
    <row r="1649" spans="4:4" x14ac:dyDescent="0.3">
      <c r="D1649" s="83"/>
    </row>
    <row r="1650" spans="4:4" x14ac:dyDescent="0.3">
      <c r="D1650" s="83"/>
    </row>
    <row r="1651" spans="4:4" x14ac:dyDescent="0.3">
      <c r="D1651" s="83"/>
    </row>
    <row r="1652" spans="4:4" x14ac:dyDescent="0.3">
      <c r="D1652" s="83"/>
    </row>
    <row r="1653" spans="4:4" x14ac:dyDescent="0.3">
      <c r="D1653" s="83"/>
    </row>
    <row r="1654" spans="4:4" x14ac:dyDescent="0.3">
      <c r="D1654" s="83"/>
    </row>
    <row r="1655" spans="4:4" x14ac:dyDescent="0.3">
      <c r="D1655" s="83"/>
    </row>
    <row r="1656" spans="4:4" x14ac:dyDescent="0.3">
      <c r="D1656" s="83"/>
    </row>
    <row r="1657" spans="4:4" x14ac:dyDescent="0.3">
      <c r="D1657" s="83"/>
    </row>
    <row r="1658" spans="4:4" x14ac:dyDescent="0.3">
      <c r="D1658" s="83"/>
    </row>
    <row r="1659" spans="4:4" x14ac:dyDescent="0.3">
      <c r="D1659" s="83"/>
    </row>
    <row r="1660" spans="4:4" x14ac:dyDescent="0.3">
      <c r="D1660" s="83"/>
    </row>
    <row r="1661" spans="4:4" x14ac:dyDescent="0.3">
      <c r="D1661" s="83"/>
    </row>
    <row r="1662" spans="4:4" x14ac:dyDescent="0.3">
      <c r="D1662" s="83"/>
    </row>
    <row r="1663" spans="4:4" x14ac:dyDescent="0.3">
      <c r="D1663" s="83"/>
    </row>
    <row r="1664" spans="4:4" x14ac:dyDescent="0.3">
      <c r="D1664" s="83"/>
    </row>
    <row r="1665" spans="4:4" x14ac:dyDescent="0.3">
      <c r="D1665" s="83"/>
    </row>
    <row r="1666" spans="4:4" x14ac:dyDescent="0.3">
      <c r="D1666" s="83"/>
    </row>
    <row r="1667" spans="4:4" x14ac:dyDescent="0.3">
      <c r="D1667" s="83"/>
    </row>
    <row r="1668" spans="4:4" x14ac:dyDescent="0.3">
      <c r="D1668" s="83"/>
    </row>
    <row r="1669" spans="4:4" x14ac:dyDescent="0.3">
      <c r="D1669" s="83"/>
    </row>
    <row r="1670" spans="4:4" x14ac:dyDescent="0.3">
      <c r="D1670" s="83"/>
    </row>
    <row r="1671" spans="4:4" x14ac:dyDescent="0.3">
      <c r="D1671" s="83"/>
    </row>
    <row r="1672" spans="4:4" x14ac:dyDescent="0.3">
      <c r="D1672" s="83"/>
    </row>
    <row r="1673" spans="4:4" x14ac:dyDescent="0.3">
      <c r="D1673" s="83"/>
    </row>
    <row r="1674" spans="4:4" x14ac:dyDescent="0.3">
      <c r="D1674" s="83"/>
    </row>
    <row r="1675" spans="4:4" x14ac:dyDescent="0.3">
      <c r="D1675" s="83"/>
    </row>
    <row r="1676" spans="4:4" x14ac:dyDescent="0.3">
      <c r="D1676" s="83"/>
    </row>
    <row r="1677" spans="4:4" x14ac:dyDescent="0.3">
      <c r="D1677" s="83"/>
    </row>
    <row r="1678" spans="4:4" x14ac:dyDescent="0.3">
      <c r="D1678" s="83"/>
    </row>
    <row r="1679" spans="4:4" x14ac:dyDescent="0.3">
      <c r="D1679" s="83"/>
    </row>
    <row r="1680" spans="4:4" x14ac:dyDescent="0.3">
      <c r="D1680" s="83"/>
    </row>
    <row r="1681" spans="4:4" x14ac:dyDescent="0.3">
      <c r="D1681" s="83"/>
    </row>
    <row r="1682" spans="4:4" x14ac:dyDescent="0.3">
      <c r="D1682" s="83"/>
    </row>
    <row r="1683" spans="4:4" x14ac:dyDescent="0.3">
      <c r="D1683" s="83"/>
    </row>
    <row r="1684" spans="4:4" x14ac:dyDescent="0.3">
      <c r="D1684" s="83"/>
    </row>
    <row r="1685" spans="4:4" x14ac:dyDescent="0.3">
      <c r="D1685" s="83"/>
    </row>
    <row r="1686" spans="4:4" x14ac:dyDescent="0.3">
      <c r="D1686" s="83"/>
    </row>
    <row r="1687" spans="4:4" x14ac:dyDescent="0.3">
      <c r="D1687" s="83"/>
    </row>
    <row r="1688" spans="4:4" x14ac:dyDescent="0.3">
      <c r="D1688" s="83"/>
    </row>
    <row r="1689" spans="4:4" x14ac:dyDescent="0.3">
      <c r="D1689" s="83"/>
    </row>
    <row r="1690" spans="4:4" x14ac:dyDescent="0.3">
      <c r="D1690" s="83"/>
    </row>
    <row r="1691" spans="4:4" x14ac:dyDescent="0.3">
      <c r="D1691" s="83"/>
    </row>
    <row r="1692" spans="4:4" x14ac:dyDescent="0.3">
      <c r="D1692" s="83"/>
    </row>
    <row r="1693" spans="4:4" x14ac:dyDescent="0.3">
      <c r="D1693" s="83"/>
    </row>
    <row r="1694" spans="4:4" x14ac:dyDescent="0.3">
      <c r="D1694" s="83"/>
    </row>
    <row r="1695" spans="4:4" x14ac:dyDescent="0.3">
      <c r="D1695" s="83"/>
    </row>
    <row r="1696" spans="4:4" x14ac:dyDescent="0.3">
      <c r="D1696" s="83"/>
    </row>
    <row r="1697" spans="4:4" x14ac:dyDescent="0.3">
      <c r="D1697" s="83"/>
    </row>
    <row r="1698" spans="4:4" x14ac:dyDescent="0.3">
      <c r="D1698" s="83"/>
    </row>
    <row r="1699" spans="4:4" x14ac:dyDescent="0.3">
      <c r="D1699" s="83"/>
    </row>
    <row r="1700" spans="4:4" x14ac:dyDescent="0.3">
      <c r="D1700" s="83"/>
    </row>
    <row r="1701" spans="4:4" x14ac:dyDescent="0.3">
      <c r="D1701" s="83"/>
    </row>
    <row r="1702" spans="4:4" x14ac:dyDescent="0.3">
      <c r="D1702" s="83"/>
    </row>
    <row r="1703" spans="4:4" x14ac:dyDescent="0.3">
      <c r="D1703" s="83"/>
    </row>
    <row r="1704" spans="4:4" x14ac:dyDescent="0.3">
      <c r="D1704" s="83"/>
    </row>
    <row r="1705" spans="4:4" x14ac:dyDescent="0.3">
      <c r="D1705" s="83"/>
    </row>
    <row r="1706" spans="4:4" x14ac:dyDescent="0.3">
      <c r="D1706" s="83"/>
    </row>
    <row r="1707" spans="4:4" x14ac:dyDescent="0.3">
      <c r="D1707" s="83"/>
    </row>
    <row r="1708" spans="4:4" x14ac:dyDescent="0.3">
      <c r="D1708" s="83"/>
    </row>
    <row r="1709" spans="4:4" x14ac:dyDescent="0.3">
      <c r="D1709" s="83"/>
    </row>
    <row r="1710" spans="4:4" x14ac:dyDescent="0.3">
      <c r="D1710" s="83"/>
    </row>
    <row r="1711" spans="4:4" x14ac:dyDescent="0.3">
      <c r="D1711" s="83"/>
    </row>
    <row r="1712" spans="4:4" x14ac:dyDescent="0.3">
      <c r="D1712" s="83"/>
    </row>
    <row r="1713" spans="4:4" x14ac:dyDescent="0.3">
      <c r="D1713" s="83"/>
    </row>
    <row r="1714" spans="4:4" x14ac:dyDescent="0.3">
      <c r="D1714" s="83"/>
    </row>
    <row r="1715" spans="4:4" x14ac:dyDescent="0.3">
      <c r="D1715" s="83"/>
    </row>
    <row r="1716" spans="4:4" x14ac:dyDescent="0.3">
      <c r="D1716" s="83"/>
    </row>
    <row r="1717" spans="4:4" x14ac:dyDescent="0.3">
      <c r="D1717" s="83"/>
    </row>
    <row r="1718" spans="4:4" x14ac:dyDescent="0.3">
      <c r="D1718" s="83"/>
    </row>
    <row r="1719" spans="4:4" x14ac:dyDescent="0.3">
      <c r="D1719" s="83"/>
    </row>
    <row r="1720" spans="4:4" x14ac:dyDescent="0.3">
      <c r="D1720" s="83"/>
    </row>
    <row r="1721" spans="4:4" x14ac:dyDescent="0.3">
      <c r="D1721" s="83"/>
    </row>
    <row r="1722" spans="4:4" x14ac:dyDescent="0.3">
      <c r="D1722" s="83"/>
    </row>
    <row r="1723" spans="4:4" x14ac:dyDescent="0.3">
      <c r="D1723" s="83"/>
    </row>
    <row r="1724" spans="4:4" x14ac:dyDescent="0.3">
      <c r="D1724" s="83"/>
    </row>
    <row r="1725" spans="4:4" x14ac:dyDescent="0.3">
      <c r="D1725" s="83"/>
    </row>
    <row r="1726" spans="4:4" x14ac:dyDescent="0.3">
      <c r="D1726" s="83"/>
    </row>
    <row r="1727" spans="4:4" x14ac:dyDescent="0.3">
      <c r="D1727" s="83"/>
    </row>
    <row r="1728" spans="4:4" x14ac:dyDescent="0.3">
      <c r="D1728" s="83"/>
    </row>
    <row r="1729" spans="4:4" x14ac:dyDescent="0.3">
      <c r="D1729" s="83"/>
    </row>
    <row r="1730" spans="4:4" x14ac:dyDescent="0.3">
      <c r="D1730" s="83"/>
    </row>
    <row r="1731" spans="4:4" x14ac:dyDescent="0.3">
      <c r="D1731" s="83"/>
    </row>
    <row r="1732" spans="4:4" x14ac:dyDescent="0.3">
      <c r="D1732" s="83"/>
    </row>
    <row r="1733" spans="4:4" x14ac:dyDescent="0.3">
      <c r="D1733" s="83"/>
    </row>
    <row r="1734" spans="4:4" x14ac:dyDescent="0.3">
      <c r="D1734" s="83"/>
    </row>
    <row r="1735" spans="4:4" x14ac:dyDescent="0.3">
      <c r="D1735" s="83"/>
    </row>
    <row r="1736" spans="4:4" x14ac:dyDescent="0.3">
      <c r="D1736" s="83"/>
    </row>
    <row r="1737" spans="4:4" x14ac:dyDescent="0.3">
      <c r="D1737" s="83"/>
    </row>
    <row r="1738" spans="4:4" x14ac:dyDescent="0.3">
      <c r="D1738" s="83"/>
    </row>
    <row r="1739" spans="4:4" x14ac:dyDescent="0.3">
      <c r="D1739" s="83"/>
    </row>
    <row r="1740" spans="4:4" x14ac:dyDescent="0.3">
      <c r="D1740" s="83"/>
    </row>
    <row r="1741" spans="4:4" x14ac:dyDescent="0.3">
      <c r="D1741" s="83"/>
    </row>
    <row r="1742" spans="4:4" x14ac:dyDescent="0.3">
      <c r="D1742" s="83"/>
    </row>
    <row r="1743" spans="4:4" x14ac:dyDescent="0.3">
      <c r="D1743" s="83"/>
    </row>
    <row r="1744" spans="4:4" x14ac:dyDescent="0.3">
      <c r="D1744" s="83"/>
    </row>
    <row r="1745" spans="4:4" x14ac:dyDescent="0.3">
      <c r="D1745" s="83"/>
    </row>
    <row r="1746" spans="4:4" x14ac:dyDescent="0.3">
      <c r="D1746" s="83"/>
    </row>
    <row r="1747" spans="4:4" x14ac:dyDescent="0.3">
      <c r="D1747" s="83"/>
    </row>
    <row r="1748" spans="4:4" x14ac:dyDescent="0.3">
      <c r="D1748" s="83"/>
    </row>
    <row r="1749" spans="4:4" x14ac:dyDescent="0.3">
      <c r="D1749" s="83"/>
    </row>
    <row r="1750" spans="4:4" x14ac:dyDescent="0.3">
      <c r="D1750" s="83"/>
    </row>
    <row r="1751" spans="4:4" x14ac:dyDescent="0.3">
      <c r="D1751" s="83"/>
    </row>
    <row r="1752" spans="4:4" x14ac:dyDescent="0.3">
      <c r="D1752" s="83"/>
    </row>
    <row r="1753" spans="4:4" x14ac:dyDescent="0.3">
      <c r="D1753" s="83"/>
    </row>
    <row r="1754" spans="4:4" x14ac:dyDescent="0.3">
      <c r="D1754" s="83"/>
    </row>
    <row r="1755" spans="4:4" x14ac:dyDescent="0.3">
      <c r="D1755" s="83"/>
    </row>
    <row r="1756" spans="4:4" x14ac:dyDescent="0.3">
      <c r="D1756" s="83"/>
    </row>
    <row r="1757" spans="4:4" x14ac:dyDescent="0.3">
      <c r="D1757" s="83"/>
    </row>
    <row r="1758" spans="4:4" x14ac:dyDescent="0.3">
      <c r="D1758" s="83"/>
    </row>
    <row r="1759" spans="4:4" x14ac:dyDescent="0.3">
      <c r="D1759" s="83"/>
    </row>
    <row r="1760" spans="4:4" x14ac:dyDescent="0.3">
      <c r="D1760" s="83"/>
    </row>
    <row r="1761" spans="4:4" x14ac:dyDescent="0.3">
      <c r="D1761" s="83"/>
    </row>
    <row r="1762" spans="4:4" x14ac:dyDescent="0.3">
      <c r="D1762" s="83"/>
    </row>
    <row r="1763" spans="4:4" x14ac:dyDescent="0.3">
      <c r="D1763" s="83"/>
    </row>
    <row r="1764" spans="4:4" x14ac:dyDescent="0.3">
      <c r="D1764" s="83"/>
    </row>
    <row r="1765" spans="4:4" x14ac:dyDescent="0.3">
      <c r="D1765" s="83"/>
    </row>
    <row r="1766" spans="4:4" x14ac:dyDescent="0.3">
      <c r="D1766" s="83"/>
    </row>
    <row r="1767" spans="4:4" x14ac:dyDescent="0.3">
      <c r="D1767" s="83"/>
    </row>
    <row r="1768" spans="4:4" x14ac:dyDescent="0.3">
      <c r="D1768" s="83"/>
    </row>
    <row r="1769" spans="4:4" x14ac:dyDescent="0.3">
      <c r="D1769" s="83"/>
    </row>
    <row r="1770" spans="4:4" x14ac:dyDescent="0.3">
      <c r="D1770" s="83"/>
    </row>
    <row r="1771" spans="4:4" x14ac:dyDescent="0.3">
      <c r="D1771" s="83"/>
    </row>
    <row r="1772" spans="4:4" x14ac:dyDescent="0.3">
      <c r="D1772" s="83"/>
    </row>
    <row r="1773" spans="4:4" x14ac:dyDescent="0.3">
      <c r="D1773" s="83"/>
    </row>
    <row r="1774" spans="4:4" x14ac:dyDescent="0.3">
      <c r="D1774" s="83"/>
    </row>
    <row r="1775" spans="4:4" x14ac:dyDescent="0.3">
      <c r="D1775" s="83"/>
    </row>
    <row r="1776" spans="4:4" x14ac:dyDescent="0.3">
      <c r="D1776" s="83"/>
    </row>
    <row r="1777" spans="4:4" x14ac:dyDescent="0.3">
      <c r="D1777" s="83"/>
    </row>
    <row r="1778" spans="4:4" x14ac:dyDescent="0.3">
      <c r="D1778" s="83"/>
    </row>
    <row r="1779" spans="4:4" x14ac:dyDescent="0.3">
      <c r="D1779" s="83"/>
    </row>
    <row r="1780" spans="4:4" x14ac:dyDescent="0.3">
      <c r="D1780" s="83"/>
    </row>
    <row r="1781" spans="4:4" x14ac:dyDescent="0.3">
      <c r="D1781" s="83"/>
    </row>
    <row r="1782" spans="4:4" x14ac:dyDescent="0.3">
      <c r="D1782" s="83"/>
    </row>
    <row r="1783" spans="4:4" x14ac:dyDescent="0.3">
      <c r="D1783" s="83"/>
    </row>
    <row r="1784" spans="4:4" x14ac:dyDescent="0.3">
      <c r="D1784" s="83"/>
    </row>
    <row r="1785" spans="4:4" x14ac:dyDescent="0.3">
      <c r="D1785" s="83"/>
    </row>
    <row r="1786" spans="4:4" x14ac:dyDescent="0.3">
      <c r="D1786" s="83"/>
    </row>
    <row r="1787" spans="4:4" x14ac:dyDescent="0.3">
      <c r="D1787" s="83"/>
    </row>
    <row r="1788" spans="4:4" x14ac:dyDescent="0.3">
      <c r="D1788" s="83"/>
    </row>
    <row r="1789" spans="4:4" x14ac:dyDescent="0.3">
      <c r="D1789" s="83"/>
    </row>
    <row r="1790" spans="4:4" x14ac:dyDescent="0.3">
      <c r="D1790" s="83"/>
    </row>
    <row r="1791" spans="4:4" x14ac:dyDescent="0.3">
      <c r="D1791" s="83"/>
    </row>
    <row r="1792" spans="4:4" x14ac:dyDescent="0.3">
      <c r="D1792" s="83"/>
    </row>
    <row r="1793" spans="4:4" x14ac:dyDescent="0.3">
      <c r="D1793" s="83"/>
    </row>
    <row r="1794" spans="4:4" x14ac:dyDescent="0.3">
      <c r="D1794" s="83"/>
    </row>
    <row r="1795" spans="4:4" x14ac:dyDescent="0.3">
      <c r="D1795" s="83"/>
    </row>
    <row r="1796" spans="4:4" x14ac:dyDescent="0.3">
      <c r="D1796" s="83"/>
    </row>
    <row r="1797" spans="4:4" x14ac:dyDescent="0.3">
      <c r="D1797" s="83"/>
    </row>
    <row r="1798" spans="4:4" x14ac:dyDescent="0.3">
      <c r="D1798" s="83"/>
    </row>
    <row r="1799" spans="4:4" x14ac:dyDescent="0.3">
      <c r="D1799" s="83"/>
    </row>
    <row r="1800" spans="4:4" x14ac:dyDescent="0.3">
      <c r="D1800" s="83"/>
    </row>
    <row r="1801" spans="4:4" x14ac:dyDescent="0.3">
      <c r="D1801" s="83"/>
    </row>
    <row r="1802" spans="4:4" x14ac:dyDescent="0.3">
      <c r="D1802" s="83"/>
    </row>
    <row r="1803" spans="4:4" x14ac:dyDescent="0.3">
      <c r="D1803" s="83"/>
    </row>
    <row r="1804" spans="4:4" x14ac:dyDescent="0.3">
      <c r="D1804" s="83"/>
    </row>
    <row r="1805" spans="4:4" x14ac:dyDescent="0.3">
      <c r="D1805" s="83"/>
    </row>
    <row r="1806" spans="4:4" x14ac:dyDescent="0.3">
      <c r="D1806" s="83"/>
    </row>
    <row r="1807" spans="4:4" x14ac:dyDescent="0.3">
      <c r="D1807" s="83"/>
    </row>
    <row r="1808" spans="4:4" x14ac:dyDescent="0.3">
      <c r="D1808" s="83"/>
    </row>
    <row r="1809" spans="4:4" x14ac:dyDescent="0.3">
      <c r="D1809" s="83"/>
    </row>
    <row r="1810" spans="4:4" x14ac:dyDescent="0.3">
      <c r="D1810" s="83"/>
    </row>
    <row r="1811" spans="4:4" x14ac:dyDescent="0.3">
      <c r="D1811" s="83"/>
    </row>
    <row r="1812" spans="4:4" x14ac:dyDescent="0.3">
      <c r="D1812" s="83"/>
    </row>
    <row r="1813" spans="4:4" x14ac:dyDescent="0.3">
      <c r="D1813" s="83"/>
    </row>
    <row r="1814" spans="4:4" x14ac:dyDescent="0.3">
      <c r="D1814" s="83"/>
    </row>
    <row r="1815" spans="4:4" x14ac:dyDescent="0.3">
      <c r="D1815" s="83"/>
    </row>
    <row r="1816" spans="4:4" x14ac:dyDescent="0.3">
      <c r="D1816" s="83"/>
    </row>
    <row r="1817" spans="4:4" x14ac:dyDescent="0.3">
      <c r="D1817" s="83"/>
    </row>
    <row r="1818" spans="4:4" x14ac:dyDescent="0.3">
      <c r="D1818" s="83"/>
    </row>
    <row r="1819" spans="4:4" x14ac:dyDescent="0.3">
      <c r="D1819" s="83"/>
    </row>
    <row r="1820" spans="4:4" x14ac:dyDescent="0.3">
      <c r="D1820" s="83"/>
    </row>
    <row r="1821" spans="4:4" x14ac:dyDescent="0.3">
      <c r="D1821" s="83"/>
    </row>
    <row r="1822" spans="4:4" x14ac:dyDescent="0.3">
      <c r="D1822" s="83"/>
    </row>
    <row r="1823" spans="4:4" x14ac:dyDescent="0.3">
      <c r="D1823" s="83"/>
    </row>
    <row r="1824" spans="4:4" x14ac:dyDescent="0.3">
      <c r="D1824" s="83"/>
    </row>
    <row r="1825" spans="4:4" x14ac:dyDescent="0.3">
      <c r="D1825" s="83"/>
    </row>
    <row r="1826" spans="4:4" x14ac:dyDescent="0.3">
      <c r="D1826" s="83"/>
    </row>
    <row r="1827" spans="4:4" x14ac:dyDescent="0.3">
      <c r="D1827" s="83"/>
    </row>
    <row r="1828" spans="4:4" x14ac:dyDescent="0.3">
      <c r="D1828" s="83"/>
    </row>
    <row r="1829" spans="4:4" x14ac:dyDescent="0.3">
      <c r="D1829" s="83"/>
    </row>
    <row r="1830" spans="4:4" x14ac:dyDescent="0.3">
      <c r="D1830" s="83"/>
    </row>
    <row r="1831" spans="4:4" x14ac:dyDescent="0.3">
      <c r="D1831" s="83"/>
    </row>
    <row r="1832" spans="4:4" x14ac:dyDescent="0.3">
      <c r="D1832" s="83"/>
    </row>
    <row r="1833" spans="4:4" x14ac:dyDescent="0.3">
      <c r="D1833" s="83"/>
    </row>
    <row r="1834" spans="4:4" x14ac:dyDescent="0.3">
      <c r="D1834" s="83"/>
    </row>
    <row r="1835" spans="4:4" x14ac:dyDescent="0.3">
      <c r="D1835" s="83"/>
    </row>
    <row r="1836" spans="4:4" x14ac:dyDescent="0.3">
      <c r="D1836" s="83"/>
    </row>
    <row r="1837" spans="4:4" x14ac:dyDescent="0.3">
      <c r="D1837" s="83"/>
    </row>
    <row r="1838" spans="4:4" x14ac:dyDescent="0.3">
      <c r="D1838" s="83"/>
    </row>
    <row r="1839" spans="4:4" x14ac:dyDescent="0.3">
      <c r="D1839" s="83"/>
    </row>
    <row r="1840" spans="4:4" x14ac:dyDescent="0.3">
      <c r="D1840" s="83"/>
    </row>
    <row r="1841" spans="4:4" x14ac:dyDescent="0.3">
      <c r="D1841" s="83"/>
    </row>
    <row r="1842" spans="4:4" x14ac:dyDescent="0.3">
      <c r="D1842" s="83"/>
    </row>
    <row r="1843" spans="4:4" x14ac:dyDescent="0.3">
      <c r="D1843" s="83"/>
    </row>
    <row r="1844" spans="4:4" x14ac:dyDescent="0.3">
      <c r="D1844" s="83"/>
    </row>
    <row r="1845" spans="4:4" x14ac:dyDescent="0.3">
      <c r="D1845" s="83"/>
    </row>
    <row r="1846" spans="4:4" x14ac:dyDescent="0.3">
      <c r="D1846" s="83"/>
    </row>
    <row r="1847" spans="4:4" x14ac:dyDescent="0.3">
      <c r="D1847" s="83"/>
    </row>
    <row r="1848" spans="4:4" x14ac:dyDescent="0.3">
      <c r="D1848" s="83"/>
    </row>
    <row r="1849" spans="4:4" x14ac:dyDescent="0.3">
      <c r="D1849" s="83"/>
    </row>
    <row r="1850" spans="4:4" x14ac:dyDescent="0.3">
      <c r="D1850" s="83"/>
    </row>
    <row r="1851" spans="4:4" x14ac:dyDescent="0.3">
      <c r="D1851" s="83"/>
    </row>
    <row r="1852" spans="4:4" x14ac:dyDescent="0.3">
      <c r="D1852" s="83"/>
    </row>
    <row r="1853" spans="4:4" x14ac:dyDescent="0.3">
      <c r="D1853" s="83"/>
    </row>
    <row r="1854" spans="4:4" x14ac:dyDescent="0.3">
      <c r="D1854" s="83"/>
    </row>
    <row r="1855" spans="4:4" x14ac:dyDescent="0.3">
      <c r="D1855" s="83"/>
    </row>
    <row r="1856" spans="4:4" x14ac:dyDescent="0.3">
      <c r="D1856" s="83"/>
    </row>
    <row r="1857" spans="4:4" x14ac:dyDescent="0.3">
      <c r="D1857" s="83"/>
    </row>
    <row r="1858" spans="4:4" x14ac:dyDescent="0.3">
      <c r="D1858" s="83"/>
    </row>
    <row r="1859" spans="4:4" x14ac:dyDescent="0.3">
      <c r="D1859" s="83"/>
    </row>
    <row r="1860" spans="4:4" x14ac:dyDescent="0.3">
      <c r="D1860" s="83"/>
    </row>
    <row r="1861" spans="4:4" x14ac:dyDescent="0.3">
      <c r="D1861" s="83"/>
    </row>
    <row r="1862" spans="4:4" x14ac:dyDescent="0.3">
      <c r="D1862" s="83"/>
    </row>
    <row r="1863" spans="4:4" x14ac:dyDescent="0.3">
      <c r="D1863" s="83"/>
    </row>
    <row r="1864" spans="4:4" x14ac:dyDescent="0.3">
      <c r="D1864" s="83"/>
    </row>
    <row r="1865" spans="4:4" x14ac:dyDescent="0.3">
      <c r="D1865" s="83"/>
    </row>
    <row r="1866" spans="4:4" x14ac:dyDescent="0.3">
      <c r="D1866" s="83"/>
    </row>
    <row r="1867" spans="4:4" x14ac:dyDescent="0.3">
      <c r="D1867" s="83"/>
    </row>
    <row r="1868" spans="4:4" x14ac:dyDescent="0.3">
      <c r="D1868" s="83"/>
    </row>
    <row r="1869" spans="4:4" x14ac:dyDescent="0.3">
      <c r="D1869" s="83"/>
    </row>
    <row r="1870" spans="4:4" x14ac:dyDescent="0.3">
      <c r="D1870" s="83"/>
    </row>
    <row r="1871" spans="4:4" x14ac:dyDescent="0.3">
      <c r="D1871" s="83"/>
    </row>
    <row r="1872" spans="4:4" x14ac:dyDescent="0.3">
      <c r="D1872" s="83"/>
    </row>
    <row r="1873" spans="4:4" x14ac:dyDescent="0.3">
      <c r="D1873" s="83"/>
    </row>
    <row r="1874" spans="4:4" x14ac:dyDescent="0.3">
      <c r="D1874" s="83"/>
    </row>
    <row r="1875" spans="4:4" x14ac:dyDescent="0.3">
      <c r="D1875" s="83"/>
    </row>
    <row r="1876" spans="4:4" x14ac:dyDescent="0.3">
      <c r="D1876" s="83"/>
    </row>
    <row r="1877" spans="4:4" x14ac:dyDescent="0.3">
      <c r="D1877" s="83"/>
    </row>
    <row r="1878" spans="4:4" x14ac:dyDescent="0.3">
      <c r="D1878" s="83"/>
    </row>
    <row r="1879" spans="4:4" x14ac:dyDescent="0.3">
      <c r="D1879" s="83"/>
    </row>
    <row r="1880" spans="4:4" x14ac:dyDescent="0.3">
      <c r="D1880" s="83"/>
    </row>
    <row r="1881" spans="4:4" x14ac:dyDescent="0.3">
      <c r="D1881" s="83"/>
    </row>
    <row r="1882" spans="4:4" x14ac:dyDescent="0.3">
      <c r="D1882" s="83"/>
    </row>
    <row r="1883" spans="4:4" x14ac:dyDescent="0.3">
      <c r="D1883" s="83"/>
    </row>
    <row r="1884" spans="4:4" x14ac:dyDescent="0.3">
      <c r="D1884" s="83"/>
    </row>
    <row r="1885" spans="4:4" x14ac:dyDescent="0.3">
      <c r="D1885" s="83"/>
    </row>
    <row r="1886" spans="4:4" x14ac:dyDescent="0.3">
      <c r="D1886" s="83"/>
    </row>
    <row r="1887" spans="4:4" x14ac:dyDescent="0.3">
      <c r="D1887" s="83"/>
    </row>
    <row r="1888" spans="4:4" x14ac:dyDescent="0.3">
      <c r="D1888" s="83"/>
    </row>
    <row r="1889" spans="4:4" x14ac:dyDescent="0.3">
      <c r="D1889" s="83"/>
    </row>
    <row r="1890" spans="4:4" x14ac:dyDescent="0.3">
      <c r="D1890" s="83"/>
    </row>
    <row r="1891" spans="4:4" x14ac:dyDescent="0.3">
      <c r="D1891" s="83"/>
    </row>
    <row r="1892" spans="4:4" x14ac:dyDescent="0.3">
      <c r="D1892" s="83"/>
    </row>
    <row r="1893" spans="4:4" x14ac:dyDescent="0.3">
      <c r="D1893" s="83"/>
    </row>
    <row r="1894" spans="4:4" x14ac:dyDescent="0.3">
      <c r="D1894" s="83"/>
    </row>
    <row r="1895" spans="4:4" x14ac:dyDescent="0.3">
      <c r="D1895" s="83"/>
    </row>
    <row r="1896" spans="4:4" x14ac:dyDescent="0.3">
      <c r="D1896" s="83"/>
    </row>
    <row r="1897" spans="4:4" x14ac:dyDescent="0.3">
      <c r="D1897" s="83"/>
    </row>
    <row r="1898" spans="4:4" x14ac:dyDescent="0.3">
      <c r="D1898" s="83"/>
    </row>
    <row r="1899" spans="4:4" x14ac:dyDescent="0.3">
      <c r="D1899" s="83"/>
    </row>
    <row r="1900" spans="4:4" x14ac:dyDescent="0.3">
      <c r="D1900" s="83"/>
    </row>
    <row r="1901" spans="4:4" x14ac:dyDescent="0.3">
      <c r="D1901" s="83"/>
    </row>
    <row r="1902" spans="4:4" x14ac:dyDescent="0.3">
      <c r="D1902" s="83"/>
    </row>
    <row r="1903" spans="4:4" x14ac:dyDescent="0.3">
      <c r="D1903" s="83"/>
    </row>
    <row r="1904" spans="4:4" x14ac:dyDescent="0.3">
      <c r="D1904" s="83"/>
    </row>
    <row r="1905" spans="4:4" x14ac:dyDescent="0.3">
      <c r="D1905" s="83"/>
    </row>
    <row r="1906" spans="4:4" x14ac:dyDescent="0.3">
      <c r="D1906" s="83"/>
    </row>
    <row r="1907" spans="4:4" x14ac:dyDescent="0.3">
      <c r="D1907" s="83"/>
    </row>
    <row r="1908" spans="4:4" x14ac:dyDescent="0.3">
      <c r="D1908" s="83"/>
    </row>
    <row r="1909" spans="4:4" x14ac:dyDescent="0.3">
      <c r="D1909" s="83"/>
    </row>
    <row r="1910" spans="4:4" x14ac:dyDescent="0.3">
      <c r="D1910" s="83"/>
    </row>
    <row r="1911" spans="4:4" x14ac:dyDescent="0.3">
      <c r="D1911" s="83"/>
    </row>
    <row r="1912" spans="4:4" x14ac:dyDescent="0.3">
      <c r="D1912" s="83"/>
    </row>
    <row r="1913" spans="4:4" x14ac:dyDescent="0.3">
      <c r="D1913" s="83"/>
    </row>
    <row r="1914" spans="4:4" x14ac:dyDescent="0.3">
      <c r="D1914" s="83"/>
    </row>
    <row r="1915" spans="4:4" x14ac:dyDescent="0.3">
      <c r="D1915" s="83"/>
    </row>
    <row r="1916" spans="4:4" x14ac:dyDescent="0.3">
      <c r="D1916" s="83"/>
    </row>
    <row r="1917" spans="4:4" x14ac:dyDescent="0.3">
      <c r="D1917" s="83"/>
    </row>
    <row r="1918" spans="4:4" x14ac:dyDescent="0.3">
      <c r="D1918" s="83"/>
    </row>
    <row r="1919" spans="4:4" x14ac:dyDescent="0.3">
      <c r="D1919" s="83"/>
    </row>
    <row r="1920" spans="4:4" x14ac:dyDescent="0.3">
      <c r="D1920" s="83"/>
    </row>
    <row r="1921" spans="4:4" x14ac:dyDescent="0.3">
      <c r="D1921" s="83"/>
    </row>
    <row r="1922" spans="4:4" x14ac:dyDescent="0.3">
      <c r="D1922" s="83"/>
    </row>
    <row r="1923" spans="4:4" x14ac:dyDescent="0.3">
      <c r="D1923" s="83"/>
    </row>
    <row r="1924" spans="4:4" x14ac:dyDescent="0.3">
      <c r="D1924" s="83"/>
    </row>
    <row r="1925" spans="4:4" x14ac:dyDescent="0.3">
      <c r="D1925" s="83"/>
    </row>
    <row r="1926" spans="4:4" x14ac:dyDescent="0.3">
      <c r="D1926" s="83"/>
    </row>
    <row r="1927" spans="4:4" x14ac:dyDescent="0.3">
      <c r="D1927" s="83"/>
    </row>
    <row r="1928" spans="4:4" x14ac:dyDescent="0.3">
      <c r="D1928" s="83"/>
    </row>
    <row r="1929" spans="4:4" x14ac:dyDescent="0.3">
      <c r="D1929" s="83"/>
    </row>
    <row r="1930" spans="4:4" x14ac:dyDescent="0.3">
      <c r="D1930" s="83"/>
    </row>
    <row r="1931" spans="4:4" x14ac:dyDescent="0.3">
      <c r="D1931" s="83"/>
    </row>
    <row r="1932" spans="4:4" x14ac:dyDescent="0.3">
      <c r="D1932" s="83"/>
    </row>
    <row r="1933" spans="4:4" x14ac:dyDescent="0.3">
      <c r="D1933" s="83"/>
    </row>
    <row r="1934" spans="4:4" x14ac:dyDescent="0.3">
      <c r="D1934" s="83"/>
    </row>
    <row r="1935" spans="4:4" x14ac:dyDescent="0.3">
      <c r="D1935" s="83"/>
    </row>
    <row r="1936" spans="4:4" x14ac:dyDescent="0.3">
      <c r="D1936" s="83"/>
    </row>
    <row r="1937" spans="4:4" x14ac:dyDescent="0.3">
      <c r="D1937" s="83"/>
    </row>
    <row r="1938" spans="4:4" x14ac:dyDescent="0.3">
      <c r="D1938" s="83"/>
    </row>
    <row r="1939" spans="4:4" x14ac:dyDescent="0.3">
      <c r="D1939" s="83"/>
    </row>
    <row r="1940" spans="4:4" x14ac:dyDescent="0.3">
      <c r="D1940" s="83"/>
    </row>
    <row r="1941" spans="4:4" x14ac:dyDescent="0.3">
      <c r="D1941" s="83"/>
    </row>
    <row r="1942" spans="4:4" x14ac:dyDescent="0.3">
      <c r="D1942" s="83"/>
    </row>
    <row r="1943" spans="4:4" x14ac:dyDescent="0.3">
      <c r="D1943" s="83"/>
    </row>
    <row r="1944" spans="4:4" x14ac:dyDescent="0.3">
      <c r="D1944" s="83"/>
    </row>
    <row r="1945" spans="4:4" x14ac:dyDescent="0.3">
      <c r="D1945" s="83"/>
    </row>
    <row r="1946" spans="4:4" x14ac:dyDescent="0.3">
      <c r="D1946" s="83"/>
    </row>
    <row r="1947" spans="4:4" x14ac:dyDescent="0.3">
      <c r="D1947" s="83"/>
    </row>
    <row r="1948" spans="4:4" x14ac:dyDescent="0.3">
      <c r="D1948" s="83"/>
    </row>
    <row r="1949" spans="4:4" x14ac:dyDescent="0.3">
      <c r="D1949" s="83"/>
    </row>
    <row r="1950" spans="4:4" x14ac:dyDescent="0.3">
      <c r="D1950" s="83"/>
    </row>
    <row r="1951" spans="4:4" x14ac:dyDescent="0.3">
      <c r="D1951" s="83"/>
    </row>
    <row r="1952" spans="4:4" x14ac:dyDescent="0.3">
      <c r="D1952" s="83"/>
    </row>
    <row r="1953" spans="4:4" x14ac:dyDescent="0.3">
      <c r="D1953" s="83"/>
    </row>
    <row r="1954" spans="4:4" x14ac:dyDescent="0.3">
      <c r="D1954" s="83"/>
    </row>
    <row r="1955" spans="4:4" x14ac:dyDescent="0.3">
      <c r="D1955" s="83"/>
    </row>
    <row r="1956" spans="4:4" x14ac:dyDescent="0.3">
      <c r="D1956" s="83"/>
    </row>
    <row r="1957" spans="4:4" x14ac:dyDescent="0.3">
      <c r="D1957" s="83"/>
    </row>
    <row r="1958" spans="4:4" x14ac:dyDescent="0.3">
      <c r="D1958" s="83"/>
    </row>
    <row r="1959" spans="4:4" x14ac:dyDescent="0.3">
      <c r="D1959" s="83"/>
    </row>
    <row r="1960" spans="4:4" x14ac:dyDescent="0.3">
      <c r="D1960" s="83"/>
    </row>
    <row r="1961" spans="4:4" x14ac:dyDescent="0.3">
      <c r="D1961" s="83"/>
    </row>
    <row r="1962" spans="4:4" x14ac:dyDescent="0.3">
      <c r="D1962" s="83"/>
    </row>
    <row r="1963" spans="4:4" x14ac:dyDescent="0.3">
      <c r="D1963" s="83"/>
    </row>
    <row r="1964" spans="4:4" x14ac:dyDescent="0.3">
      <c r="D1964" s="83"/>
    </row>
    <row r="1965" spans="4:4" x14ac:dyDescent="0.3">
      <c r="D1965" s="83"/>
    </row>
    <row r="1966" spans="4:4" x14ac:dyDescent="0.3">
      <c r="D1966" s="83"/>
    </row>
    <row r="1967" spans="4:4" x14ac:dyDescent="0.3">
      <c r="D1967" s="83"/>
    </row>
    <row r="1968" spans="4:4" x14ac:dyDescent="0.3">
      <c r="D1968" s="83"/>
    </row>
    <row r="1969" spans="4:4" x14ac:dyDescent="0.3">
      <c r="D1969" s="83"/>
    </row>
    <row r="1970" spans="4:4" x14ac:dyDescent="0.3">
      <c r="D1970" s="83"/>
    </row>
    <row r="1971" spans="4:4" x14ac:dyDescent="0.3">
      <c r="D1971" s="83"/>
    </row>
    <row r="1972" spans="4:4" x14ac:dyDescent="0.3">
      <c r="D1972" s="83"/>
    </row>
    <row r="1973" spans="4:4" x14ac:dyDescent="0.3">
      <c r="D1973" s="83"/>
    </row>
    <row r="1974" spans="4:4" x14ac:dyDescent="0.3">
      <c r="D1974" s="83"/>
    </row>
    <row r="1975" spans="4:4" x14ac:dyDescent="0.3">
      <c r="D1975" s="83"/>
    </row>
    <row r="1976" spans="4:4" x14ac:dyDescent="0.3">
      <c r="D1976" s="83"/>
    </row>
    <row r="1977" spans="4:4" x14ac:dyDescent="0.3">
      <c r="D1977" s="83"/>
    </row>
    <row r="1978" spans="4:4" x14ac:dyDescent="0.3">
      <c r="D1978" s="83"/>
    </row>
    <row r="1979" spans="4:4" x14ac:dyDescent="0.3">
      <c r="D1979" s="83"/>
    </row>
    <row r="1980" spans="4:4" x14ac:dyDescent="0.3">
      <c r="D1980" s="83"/>
    </row>
    <row r="1981" spans="4:4" x14ac:dyDescent="0.3">
      <c r="D1981" s="83"/>
    </row>
    <row r="1982" spans="4:4" x14ac:dyDescent="0.3">
      <c r="D1982" s="83"/>
    </row>
    <row r="1983" spans="4:4" x14ac:dyDescent="0.3">
      <c r="D1983" s="83"/>
    </row>
    <row r="1984" spans="4:4" x14ac:dyDescent="0.3">
      <c r="D1984" s="83"/>
    </row>
    <row r="1985" spans="4:4" x14ac:dyDescent="0.3">
      <c r="D1985" s="83"/>
    </row>
    <row r="1986" spans="4:4" x14ac:dyDescent="0.3">
      <c r="D1986" s="83"/>
    </row>
    <row r="1987" spans="4:4" x14ac:dyDescent="0.3">
      <c r="D1987" s="83"/>
    </row>
    <row r="1988" spans="4:4" x14ac:dyDescent="0.3">
      <c r="D1988" s="83"/>
    </row>
    <row r="1989" spans="4:4" x14ac:dyDescent="0.3">
      <c r="D1989" s="83"/>
    </row>
    <row r="1990" spans="4:4" x14ac:dyDescent="0.3">
      <c r="D1990" s="83"/>
    </row>
    <row r="1991" spans="4:4" x14ac:dyDescent="0.3">
      <c r="D1991" s="83"/>
    </row>
    <row r="1992" spans="4:4" x14ac:dyDescent="0.3">
      <c r="D1992" s="83"/>
    </row>
    <row r="1993" spans="4:4" x14ac:dyDescent="0.3">
      <c r="D1993" s="83"/>
    </row>
    <row r="1994" spans="4:4" x14ac:dyDescent="0.3">
      <c r="D1994" s="83"/>
    </row>
    <row r="1995" spans="4:4" x14ac:dyDescent="0.3">
      <c r="D1995" s="83"/>
    </row>
    <row r="1996" spans="4:4" x14ac:dyDescent="0.3">
      <c r="D1996" s="83"/>
    </row>
    <row r="1997" spans="4:4" x14ac:dyDescent="0.3">
      <c r="D1997" s="83"/>
    </row>
    <row r="1998" spans="4:4" x14ac:dyDescent="0.3">
      <c r="D1998" s="83"/>
    </row>
    <row r="1999" spans="4:4" x14ac:dyDescent="0.3">
      <c r="D1999" s="83"/>
    </row>
    <row r="2000" spans="4:4" x14ac:dyDescent="0.3">
      <c r="D2000" s="83"/>
    </row>
    <row r="2001" spans="4:4" x14ac:dyDescent="0.3">
      <c r="D2001" s="83"/>
    </row>
    <row r="2002" spans="4:4" x14ac:dyDescent="0.3">
      <c r="D2002" s="83"/>
    </row>
    <row r="2003" spans="4:4" x14ac:dyDescent="0.3">
      <c r="D2003" s="83"/>
    </row>
    <row r="2004" spans="4:4" x14ac:dyDescent="0.3">
      <c r="D2004" s="83"/>
    </row>
    <row r="2005" spans="4:4" x14ac:dyDescent="0.3">
      <c r="D2005" s="83"/>
    </row>
    <row r="2006" spans="4:4" x14ac:dyDescent="0.3">
      <c r="D2006" s="83"/>
    </row>
    <row r="2007" spans="4:4" x14ac:dyDescent="0.3">
      <c r="D2007" s="83"/>
    </row>
    <row r="2008" spans="4:4" x14ac:dyDescent="0.3">
      <c r="D2008" s="83"/>
    </row>
    <row r="2009" spans="4:4" x14ac:dyDescent="0.3">
      <c r="D2009" s="83"/>
    </row>
    <row r="2010" spans="4:4" x14ac:dyDescent="0.3">
      <c r="D2010" s="83"/>
    </row>
    <row r="2011" spans="4:4" x14ac:dyDescent="0.3">
      <c r="D2011" s="83"/>
    </row>
    <row r="2012" spans="4:4" x14ac:dyDescent="0.3">
      <c r="D2012" s="83"/>
    </row>
    <row r="2013" spans="4:4" x14ac:dyDescent="0.3">
      <c r="D2013" s="83"/>
    </row>
    <row r="2014" spans="4:4" x14ac:dyDescent="0.3">
      <c r="D2014" s="83"/>
    </row>
    <row r="2015" spans="4:4" x14ac:dyDescent="0.3">
      <c r="D2015" s="83"/>
    </row>
    <row r="2016" spans="4:4" x14ac:dyDescent="0.3">
      <c r="D2016" s="83"/>
    </row>
    <row r="2017" spans="4:4" x14ac:dyDescent="0.3">
      <c r="D2017" s="83"/>
    </row>
    <row r="2018" spans="4:4" x14ac:dyDescent="0.3">
      <c r="D2018" s="83"/>
    </row>
    <row r="2019" spans="4:4" x14ac:dyDescent="0.3">
      <c r="D2019" s="83"/>
    </row>
    <row r="2020" spans="4:4" x14ac:dyDescent="0.3">
      <c r="D2020" s="83"/>
    </row>
    <row r="2021" spans="4:4" x14ac:dyDescent="0.3">
      <c r="D2021" s="83"/>
    </row>
    <row r="2022" spans="4:4" x14ac:dyDescent="0.3">
      <c r="D2022" s="83"/>
    </row>
    <row r="2023" spans="4:4" x14ac:dyDescent="0.3">
      <c r="D2023" s="83"/>
    </row>
    <row r="2024" spans="4:4" x14ac:dyDescent="0.3">
      <c r="D2024" s="83"/>
    </row>
    <row r="2025" spans="4:4" x14ac:dyDescent="0.3">
      <c r="D2025" s="83"/>
    </row>
    <row r="2026" spans="4:4" x14ac:dyDescent="0.3">
      <c r="D2026" s="83"/>
    </row>
    <row r="2027" spans="4:4" x14ac:dyDescent="0.3">
      <c r="D2027" s="83"/>
    </row>
    <row r="2028" spans="4:4" x14ac:dyDescent="0.3">
      <c r="D2028" s="83"/>
    </row>
    <row r="2029" spans="4:4" x14ac:dyDescent="0.3">
      <c r="D2029" s="83"/>
    </row>
    <row r="2030" spans="4:4" x14ac:dyDescent="0.3">
      <c r="D2030" s="83"/>
    </row>
    <row r="2031" spans="4:4" x14ac:dyDescent="0.3">
      <c r="D2031" s="83"/>
    </row>
    <row r="2032" spans="4:4" x14ac:dyDescent="0.3">
      <c r="D2032" s="83"/>
    </row>
    <row r="2033" spans="4:4" x14ac:dyDescent="0.3">
      <c r="D2033" s="83"/>
    </row>
    <row r="2034" spans="4:4" x14ac:dyDescent="0.3">
      <c r="D2034" s="83"/>
    </row>
    <row r="2035" spans="4:4" x14ac:dyDescent="0.3">
      <c r="D2035" s="83"/>
    </row>
    <row r="2036" spans="4:4" x14ac:dyDescent="0.3">
      <c r="D2036" s="83"/>
    </row>
    <row r="2037" spans="4:4" x14ac:dyDescent="0.3">
      <c r="D2037" s="83"/>
    </row>
    <row r="2038" spans="4:4" x14ac:dyDescent="0.3">
      <c r="D2038" s="83"/>
    </row>
    <row r="2039" spans="4:4" x14ac:dyDescent="0.3">
      <c r="D2039" s="83"/>
    </row>
    <row r="2040" spans="4:4" x14ac:dyDescent="0.3">
      <c r="D2040" s="83"/>
    </row>
    <row r="2041" spans="4:4" x14ac:dyDescent="0.3">
      <c r="D2041" s="83"/>
    </row>
    <row r="2042" spans="4:4" x14ac:dyDescent="0.3">
      <c r="D2042" s="83"/>
    </row>
    <row r="2043" spans="4:4" x14ac:dyDescent="0.3">
      <c r="D2043" s="83"/>
    </row>
    <row r="2044" spans="4:4" x14ac:dyDescent="0.3">
      <c r="D2044" s="83"/>
    </row>
    <row r="2045" spans="4:4" x14ac:dyDescent="0.3">
      <c r="D2045" s="83"/>
    </row>
    <row r="2046" spans="4:4" x14ac:dyDescent="0.3">
      <c r="D2046" s="83"/>
    </row>
    <row r="2047" spans="4:4" x14ac:dyDescent="0.3">
      <c r="D2047" s="83"/>
    </row>
    <row r="2048" spans="4:4" x14ac:dyDescent="0.3">
      <c r="D2048" s="83"/>
    </row>
    <row r="2049" spans="4:4" x14ac:dyDescent="0.3">
      <c r="D2049" s="83"/>
    </row>
    <row r="2050" spans="4:4" x14ac:dyDescent="0.3">
      <c r="D2050" s="83"/>
    </row>
    <row r="2051" spans="4:4" x14ac:dyDescent="0.3">
      <c r="D2051" s="83"/>
    </row>
    <row r="2052" spans="4:4" x14ac:dyDescent="0.3">
      <c r="D2052" s="83"/>
    </row>
    <row r="2053" spans="4:4" x14ac:dyDescent="0.3">
      <c r="D2053" s="83"/>
    </row>
    <row r="2054" spans="4:4" x14ac:dyDescent="0.3">
      <c r="D2054" s="83"/>
    </row>
    <row r="2055" spans="4:4" x14ac:dyDescent="0.3">
      <c r="D2055" s="83"/>
    </row>
    <row r="2056" spans="4:4" x14ac:dyDescent="0.3">
      <c r="D2056" s="83"/>
    </row>
    <row r="2057" spans="4:4" x14ac:dyDescent="0.3">
      <c r="D2057" s="83"/>
    </row>
    <row r="2058" spans="4:4" x14ac:dyDescent="0.3">
      <c r="D2058" s="83"/>
    </row>
    <row r="2059" spans="4:4" x14ac:dyDescent="0.3">
      <c r="D2059" s="83"/>
    </row>
    <row r="2060" spans="4:4" x14ac:dyDescent="0.3">
      <c r="D2060" s="83"/>
    </row>
    <row r="2061" spans="4:4" x14ac:dyDescent="0.3">
      <c r="D2061" s="83"/>
    </row>
    <row r="2062" spans="4:4" x14ac:dyDescent="0.3">
      <c r="D2062" s="83"/>
    </row>
    <row r="2063" spans="4:4" x14ac:dyDescent="0.3">
      <c r="D2063" s="83"/>
    </row>
    <row r="2064" spans="4:4" x14ac:dyDescent="0.3">
      <c r="D2064" s="83"/>
    </row>
    <row r="2065" spans="4:4" x14ac:dyDescent="0.3">
      <c r="D2065" s="83"/>
    </row>
    <row r="2066" spans="4:4" x14ac:dyDescent="0.3">
      <c r="D2066" s="83"/>
    </row>
    <row r="2067" spans="4:4" x14ac:dyDescent="0.3">
      <c r="D2067" s="83"/>
    </row>
    <row r="2068" spans="4:4" x14ac:dyDescent="0.3">
      <c r="D2068" s="83"/>
    </row>
    <row r="2069" spans="4:4" x14ac:dyDescent="0.3">
      <c r="D2069" s="83"/>
    </row>
    <row r="2070" spans="4:4" x14ac:dyDescent="0.3">
      <c r="D2070" s="83"/>
    </row>
    <row r="2071" spans="4:4" x14ac:dyDescent="0.3">
      <c r="D2071" s="83"/>
    </row>
    <row r="2072" spans="4:4" x14ac:dyDescent="0.3">
      <c r="D2072" s="83"/>
    </row>
    <row r="2073" spans="4:4" x14ac:dyDescent="0.3">
      <c r="D2073" s="83"/>
    </row>
    <row r="2074" spans="4:4" x14ac:dyDescent="0.3">
      <c r="D2074" s="83"/>
    </row>
    <row r="2075" spans="4:4" x14ac:dyDescent="0.3">
      <c r="D2075" s="83"/>
    </row>
    <row r="2076" spans="4:4" x14ac:dyDescent="0.3">
      <c r="D2076" s="83"/>
    </row>
    <row r="2077" spans="4:4" x14ac:dyDescent="0.3">
      <c r="D2077" s="83"/>
    </row>
    <row r="2078" spans="4:4" x14ac:dyDescent="0.3">
      <c r="D2078" s="83"/>
    </row>
    <row r="2079" spans="4:4" x14ac:dyDescent="0.3">
      <c r="D2079" s="83"/>
    </row>
    <row r="2080" spans="4:4" x14ac:dyDescent="0.3">
      <c r="D2080" s="83"/>
    </row>
    <row r="2081" spans="4:4" x14ac:dyDescent="0.3">
      <c r="D2081" s="83"/>
    </row>
    <row r="2082" spans="4:4" x14ac:dyDescent="0.3">
      <c r="D2082" s="83"/>
    </row>
    <row r="2083" spans="4:4" x14ac:dyDescent="0.3">
      <c r="D2083" s="83"/>
    </row>
    <row r="2084" spans="4:4" x14ac:dyDescent="0.3">
      <c r="D2084" s="83"/>
    </row>
    <row r="2085" spans="4:4" x14ac:dyDescent="0.3">
      <c r="D2085" s="83"/>
    </row>
    <row r="2086" spans="4:4" x14ac:dyDescent="0.3">
      <c r="D2086" s="83"/>
    </row>
    <row r="2087" spans="4:4" x14ac:dyDescent="0.3">
      <c r="D2087" s="83"/>
    </row>
    <row r="2088" spans="4:4" x14ac:dyDescent="0.3">
      <c r="D2088" s="83"/>
    </row>
    <row r="2089" spans="4:4" x14ac:dyDescent="0.3">
      <c r="D2089" s="83"/>
    </row>
    <row r="2090" spans="4:4" x14ac:dyDescent="0.3">
      <c r="D2090" s="83"/>
    </row>
    <row r="2091" spans="4:4" x14ac:dyDescent="0.3">
      <c r="D2091" s="83"/>
    </row>
    <row r="2092" spans="4:4" x14ac:dyDescent="0.3">
      <c r="D2092" s="83"/>
    </row>
    <row r="2093" spans="4:4" x14ac:dyDescent="0.3">
      <c r="D2093" s="83"/>
    </row>
    <row r="2094" spans="4:4" x14ac:dyDescent="0.3">
      <c r="D2094" s="83"/>
    </row>
    <row r="2095" spans="4:4" x14ac:dyDescent="0.3">
      <c r="D2095" s="83"/>
    </row>
    <row r="2096" spans="4:4" x14ac:dyDescent="0.3">
      <c r="D2096" s="83"/>
    </row>
    <row r="2097" spans="4:4" x14ac:dyDescent="0.3">
      <c r="D2097" s="83"/>
    </row>
    <row r="2098" spans="4:4" x14ac:dyDescent="0.3">
      <c r="D2098" s="83"/>
    </row>
    <row r="2099" spans="4:4" x14ac:dyDescent="0.3">
      <c r="D2099" s="83"/>
    </row>
    <row r="2100" spans="4:4" x14ac:dyDescent="0.3">
      <c r="D2100" s="83"/>
    </row>
    <row r="2101" spans="4:4" x14ac:dyDescent="0.3">
      <c r="D2101" s="83"/>
    </row>
    <row r="2102" spans="4:4" x14ac:dyDescent="0.3">
      <c r="D2102" s="83"/>
    </row>
    <row r="2103" spans="4:4" x14ac:dyDescent="0.3">
      <c r="D2103" s="83"/>
    </row>
    <row r="2104" spans="4:4" x14ac:dyDescent="0.3">
      <c r="D2104" s="83"/>
    </row>
    <row r="2105" spans="4:4" x14ac:dyDescent="0.3">
      <c r="D2105" s="83"/>
    </row>
    <row r="2106" spans="4:4" x14ac:dyDescent="0.3">
      <c r="D2106" s="83"/>
    </row>
    <row r="2107" spans="4:4" x14ac:dyDescent="0.3">
      <c r="D2107" s="83"/>
    </row>
    <row r="2108" spans="4:4" x14ac:dyDescent="0.3">
      <c r="D2108" s="83"/>
    </row>
    <row r="2109" spans="4:4" x14ac:dyDescent="0.3">
      <c r="D2109" s="83"/>
    </row>
    <row r="2110" spans="4:4" x14ac:dyDescent="0.3">
      <c r="D2110" s="83"/>
    </row>
    <row r="2111" spans="4:4" x14ac:dyDescent="0.3">
      <c r="D2111" s="83"/>
    </row>
    <row r="2112" spans="4:4" x14ac:dyDescent="0.3">
      <c r="D2112" s="83"/>
    </row>
    <row r="2113" spans="4:4" x14ac:dyDescent="0.3">
      <c r="D2113" s="83"/>
    </row>
    <row r="2114" spans="4:4" x14ac:dyDescent="0.3">
      <c r="D2114" s="83"/>
    </row>
    <row r="2115" spans="4:4" x14ac:dyDescent="0.3">
      <c r="D2115" s="83"/>
    </row>
    <row r="2116" spans="4:4" x14ac:dyDescent="0.3">
      <c r="D2116" s="83"/>
    </row>
    <row r="2117" spans="4:4" x14ac:dyDescent="0.3">
      <c r="D2117" s="83"/>
    </row>
    <row r="2118" spans="4:4" x14ac:dyDescent="0.3">
      <c r="D2118" s="83"/>
    </row>
    <row r="2119" spans="4:4" x14ac:dyDescent="0.3">
      <c r="D2119" s="83"/>
    </row>
    <row r="2120" spans="4:4" x14ac:dyDescent="0.3">
      <c r="D2120" s="83"/>
    </row>
    <row r="2121" spans="4:4" x14ac:dyDescent="0.3">
      <c r="D2121" s="83"/>
    </row>
    <row r="2122" spans="4:4" x14ac:dyDescent="0.3">
      <c r="D2122" s="83"/>
    </row>
    <row r="2123" spans="4:4" x14ac:dyDescent="0.3">
      <c r="D2123" s="83"/>
    </row>
    <row r="2124" spans="4:4" x14ac:dyDescent="0.3">
      <c r="D2124" s="83"/>
    </row>
    <row r="2125" spans="4:4" x14ac:dyDescent="0.3">
      <c r="D2125" s="83"/>
    </row>
    <row r="2126" spans="4:4" x14ac:dyDescent="0.3">
      <c r="D2126" s="83"/>
    </row>
    <row r="2127" spans="4:4" x14ac:dyDescent="0.3">
      <c r="D2127" s="83"/>
    </row>
    <row r="2128" spans="4:4" x14ac:dyDescent="0.3">
      <c r="D2128" s="83"/>
    </row>
    <row r="2129" spans="4:4" x14ac:dyDescent="0.3">
      <c r="D2129" s="83"/>
    </row>
    <row r="2130" spans="4:4" x14ac:dyDescent="0.3">
      <c r="D2130" s="83"/>
    </row>
    <row r="2131" spans="4:4" x14ac:dyDescent="0.3">
      <c r="D2131" s="83"/>
    </row>
    <row r="2132" spans="4:4" x14ac:dyDescent="0.3">
      <c r="D2132" s="83"/>
    </row>
    <row r="2133" spans="4:4" x14ac:dyDescent="0.3">
      <c r="D2133" s="83"/>
    </row>
    <row r="2134" spans="4:4" x14ac:dyDescent="0.3">
      <c r="D2134" s="83"/>
    </row>
    <row r="2135" spans="4:4" x14ac:dyDescent="0.3">
      <c r="D2135" s="83"/>
    </row>
    <row r="2136" spans="4:4" x14ac:dyDescent="0.3">
      <c r="D2136" s="83"/>
    </row>
    <row r="2137" spans="4:4" x14ac:dyDescent="0.3">
      <c r="D2137" s="83"/>
    </row>
    <row r="2138" spans="4:4" x14ac:dyDescent="0.3">
      <c r="D2138" s="83"/>
    </row>
    <row r="2139" spans="4:4" x14ac:dyDescent="0.3">
      <c r="D2139" s="83"/>
    </row>
    <row r="2140" spans="4:4" x14ac:dyDescent="0.3">
      <c r="D2140" s="83"/>
    </row>
    <row r="2141" spans="4:4" x14ac:dyDescent="0.3">
      <c r="D2141" s="83"/>
    </row>
    <row r="2142" spans="4:4" x14ac:dyDescent="0.3">
      <c r="D2142" s="83"/>
    </row>
    <row r="2143" spans="4:4" x14ac:dyDescent="0.3">
      <c r="D2143" s="83"/>
    </row>
    <row r="2144" spans="4:4" x14ac:dyDescent="0.3">
      <c r="D2144" s="83"/>
    </row>
    <row r="2145" spans="4:4" x14ac:dyDescent="0.3">
      <c r="D2145" s="83"/>
    </row>
    <row r="2146" spans="4:4" x14ac:dyDescent="0.3">
      <c r="D2146" s="83"/>
    </row>
    <row r="2147" spans="4:4" x14ac:dyDescent="0.3">
      <c r="D2147" s="83"/>
    </row>
    <row r="2148" spans="4:4" x14ac:dyDescent="0.3">
      <c r="D2148" s="83"/>
    </row>
    <row r="2149" spans="4:4" x14ac:dyDescent="0.3">
      <c r="D2149" s="83"/>
    </row>
    <row r="2150" spans="4:4" x14ac:dyDescent="0.3">
      <c r="D2150" s="83"/>
    </row>
    <row r="2151" spans="4:4" x14ac:dyDescent="0.3">
      <c r="D2151" s="83"/>
    </row>
    <row r="2152" spans="4:4" x14ac:dyDescent="0.3">
      <c r="D2152" s="83"/>
    </row>
    <row r="2153" spans="4:4" x14ac:dyDescent="0.3">
      <c r="D2153" s="83"/>
    </row>
    <row r="2154" spans="4:4" x14ac:dyDescent="0.3">
      <c r="D2154" s="83"/>
    </row>
    <row r="2155" spans="4:4" x14ac:dyDescent="0.3">
      <c r="D2155" s="83"/>
    </row>
    <row r="2156" spans="4:4" x14ac:dyDescent="0.3">
      <c r="D2156" s="83"/>
    </row>
    <row r="2157" spans="4:4" x14ac:dyDescent="0.3">
      <c r="D2157" s="83"/>
    </row>
    <row r="2158" spans="4:4" x14ac:dyDescent="0.3">
      <c r="D2158" s="83"/>
    </row>
    <row r="2159" spans="4:4" x14ac:dyDescent="0.3">
      <c r="D2159" s="83"/>
    </row>
    <row r="2160" spans="4:4" x14ac:dyDescent="0.3">
      <c r="D2160" s="83"/>
    </row>
    <row r="2161" spans="4:4" x14ac:dyDescent="0.3">
      <c r="D2161" s="83"/>
    </row>
    <row r="2162" spans="4:4" x14ac:dyDescent="0.3">
      <c r="D2162" s="83"/>
    </row>
    <row r="2163" spans="4:4" x14ac:dyDescent="0.3">
      <c r="D2163" s="83"/>
    </row>
    <row r="2164" spans="4:4" x14ac:dyDescent="0.3">
      <c r="D2164" s="83"/>
    </row>
    <row r="2165" spans="4:4" x14ac:dyDescent="0.3">
      <c r="D2165" s="83"/>
    </row>
    <row r="2166" spans="4:4" x14ac:dyDescent="0.3">
      <c r="D2166" s="83"/>
    </row>
    <row r="2167" spans="4:4" x14ac:dyDescent="0.3">
      <c r="D2167" s="83"/>
    </row>
    <row r="2168" spans="4:4" x14ac:dyDescent="0.3">
      <c r="D2168" s="83"/>
    </row>
    <row r="2169" spans="4:4" x14ac:dyDescent="0.3">
      <c r="D2169" s="83"/>
    </row>
    <row r="2170" spans="4:4" x14ac:dyDescent="0.3">
      <c r="D2170" s="83"/>
    </row>
    <row r="2171" spans="4:4" x14ac:dyDescent="0.3">
      <c r="D2171" s="83"/>
    </row>
    <row r="2172" spans="4:4" x14ac:dyDescent="0.3">
      <c r="D2172" s="83"/>
    </row>
    <row r="2173" spans="4:4" x14ac:dyDescent="0.3">
      <c r="D2173" s="83"/>
    </row>
    <row r="2174" spans="4:4" x14ac:dyDescent="0.3">
      <c r="D2174" s="83"/>
    </row>
    <row r="2175" spans="4:4" x14ac:dyDescent="0.3">
      <c r="D2175" s="83"/>
    </row>
    <row r="2176" spans="4:4" x14ac:dyDescent="0.3">
      <c r="D2176" s="83"/>
    </row>
    <row r="2177" spans="4:4" x14ac:dyDescent="0.3">
      <c r="D2177" s="83"/>
    </row>
    <row r="2178" spans="4:4" x14ac:dyDescent="0.3">
      <c r="D2178" s="83"/>
    </row>
    <row r="2179" spans="4:4" x14ac:dyDescent="0.3">
      <c r="D2179" s="83"/>
    </row>
    <row r="2180" spans="4:4" x14ac:dyDescent="0.3">
      <c r="D2180" s="83"/>
    </row>
    <row r="2181" spans="4:4" x14ac:dyDescent="0.3">
      <c r="D2181" s="83"/>
    </row>
    <row r="2182" spans="4:4" x14ac:dyDescent="0.3">
      <c r="D2182" s="83"/>
    </row>
    <row r="2183" spans="4:4" x14ac:dyDescent="0.3">
      <c r="D2183" s="83"/>
    </row>
    <row r="2184" spans="4:4" x14ac:dyDescent="0.3">
      <c r="D2184" s="83"/>
    </row>
    <row r="2185" spans="4:4" x14ac:dyDescent="0.3">
      <c r="D2185" s="83"/>
    </row>
    <row r="2186" spans="4:4" x14ac:dyDescent="0.3">
      <c r="D2186" s="83"/>
    </row>
    <row r="2187" spans="4:4" x14ac:dyDescent="0.3">
      <c r="D2187" s="83"/>
    </row>
    <row r="2188" spans="4:4" x14ac:dyDescent="0.3">
      <c r="D2188" s="83"/>
    </row>
    <row r="2189" spans="4:4" x14ac:dyDescent="0.3">
      <c r="D2189" s="83"/>
    </row>
    <row r="2190" spans="4:4" x14ac:dyDescent="0.3">
      <c r="D2190" s="83"/>
    </row>
    <row r="2191" spans="4:4" x14ac:dyDescent="0.3">
      <c r="D2191" s="83"/>
    </row>
    <row r="2192" spans="4:4" x14ac:dyDescent="0.3">
      <c r="D2192" s="83"/>
    </row>
    <row r="2193" spans="4:4" x14ac:dyDescent="0.3">
      <c r="D2193" s="83"/>
    </row>
    <row r="2194" spans="4:4" x14ac:dyDescent="0.3">
      <c r="D2194" s="83"/>
    </row>
    <row r="2195" spans="4:4" x14ac:dyDescent="0.3">
      <c r="D2195" s="83"/>
    </row>
    <row r="2196" spans="4:4" x14ac:dyDescent="0.3">
      <c r="D2196" s="83"/>
    </row>
    <row r="2197" spans="4:4" x14ac:dyDescent="0.3">
      <c r="D2197" s="83"/>
    </row>
    <row r="2198" spans="4:4" x14ac:dyDescent="0.3">
      <c r="D2198" s="83"/>
    </row>
    <row r="2199" spans="4:4" x14ac:dyDescent="0.3">
      <c r="D2199" s="83"/>
    </row>
    <row r="2200" spans="4:4" x14ac:dyDescent="0.3">
      <c r="D2200" s="83"/>
    </row>
    <row r="2201" spans="4:4" x14ac:dyDescent="0.3">
      <c r="D2201" s="83"/>
    </row>
    <row r="2202" spans="4:4" x14ac:dyDescent="0.3">
      <c r="D2202" s="83"/>
    </row>
    <row r="2203" spans="4:4" x14ac:dyDescent="0.3">
      <c r="D2203" s="83"/>
    </row>
    <row r="2204" spans="4:4" x14ac:dyDescent="0.3">
      <c r="D2204" s="83"/>
    </row>
    <row r="2205" spans="4:4" x14ac:dyDescent="0.3">
      <c r="D2205" s="83"/>
    </row>
    <row r="2206" spans="4:4" x14ac:dyDescent="0.3">
      <c r="D2206" s="83"/>
    </row>
    <row r="2207" spans="4:4" x14ac:dyDescent="0.3">
      <c r="D2207" s="83"/>
    </row>
    <row r="2208" spans="4:4" x14ac:dyDescent="0.3">
      <c r="D2208" s="83"/>
    </row>
    <row r="2209" spans="4:4" x14ac:dyDescent="0.3">
      <c r="D2209" s="83"/>
    </row>
    <row r="2210" spans="4:4" x14ac:dyDescent="0.3">
      <c r="D2210" s="83"/>
    </row>
    <row r="2211" spans="4:4" x14ac:dyDescent="0.3">
      <c r="D2211" s="83"/>
    </row>
    <row r="2212" spans="4:4" x14ac:dyDescent="0.3">
      <c r="D2212" s="83"/>
    </row>
    <row r="2213" spans="4:4" x14ac:dyDescent="0.3">
      <c r="D2213" s="83"/>
    </row>
    <row r="2214" spans="4:4" x14ac:dyDescent="0.3">
      <c r="D2214" s="83"/>
    </row>
    <row r="2215" spans="4:4" x14ac:dyDescent="0.3">
      <c r="D2215" s="83"/>
    </row>
    <row r="2216" spans="4:4" x14ac:dyDescent="0.3">
      <c r="D2216" s="83"/>
    </row>
    <row r="2217" spans="4:4" x14ac:dyDescent="0.3">
      <c r="D2217" s="83"/>
    </row>
    <row r="2218" spans="4:4" x14ac:dyDescent="0.3">
      <c r="D2218" s="83"/>
    </row>
    <row r="2219" spans="4:4" x14ac:dyDescent="0.3">
      <c r="D2219" s="83"/>
    </row>
    <row r="2220" spans="4:4" x14ac:dyDescent="0.3">
      <c r="D2220" s="83"/>
    </row>
    <row r="2221" spans="4:4" x14ac:dyDescent="0.3">
      <c r="D2221" s="83"/>
    </row>
    <row r="2222" spans="4:4" x14ac:dyDescent="0.3">
      <c r="D2222" s="83"/>
    </row>
    <row r="2223" spans="4:4" x14ac:dyDescent="0.3">
      <c r="D2223" s="83"/>
    </row>
    <row r="2224" spans="4:4" x14ac:dyDescent="0.3">
      <c r="D2224" s="83"/>
    </row>
    <row r="2225" spans="4:4" x14ac:dyDescent="0.3">
      <c r="D2225" s="83"/>
    </row>
    <row r="2226" spans="4:4" x14ac:dyDescent="0.3">
      <c r="D2226" s="83"/>
    </row>
    <row r="2227" spans="4:4" x14ac:dyDescent="0.3">
      <c r="D2227" s="83"/>
    </row>
    <row r="2228" spans="4:4" x14ac:dyDescent="0.3">
      <c r="D2228" s="83"/>
    </row>
    <row r="2229" spans="4:4" x14ac:dyDescent="0.3">
      <c r="D2229" s="83"/>
    </row>
    <row r="2230" spans="4:4" x14ac:dyDescent="0.3">
      <c r="D2230" s="83"/>
    </row>
    <row r="2231" spans="4:4" x14ac:dyDescent="0.3">
      <c r="D2231" s="83"/>
    </row>
    <row r="2232" spans="4:4" x14ac:dyDescent="0.3">
      <c r="D2232" s="83"/>
    </row>
    <row r="2233" spans="4:4" x14ac:dyDescent="0.3">
      <c r="D2233" s="83"/>
    </row>
    <row r="2234" spans="4:4" x14ac:dyDescent="0.3">
      <c r="D2234" s="83"/>
    </row>
    <row r="2235" spans="4:4" x14ac:dyDescent="0.3">
      <c r="D2235" s="83"/>
    </row>
    <row r="2236" spans="4:4" x14ac:dyDescent="0.3">
      <c r="D2236" s="83"/>
    </row>
    <row r="2237" spans="4:4" x14ac:dyDescent="0.3">
      <c r="D2237" s="83"/>
    </row>
    <row r="2238" spans="4:4" x14ac:dyDescent="0.3">
      <c r="D2238" s="83"/>
    </row>
    <row r="2239" spans="4:4" x14ac:dyDescent="0.3">
      <c r="D2239" s="83"/>
    </row>
    <row r="2240" spans="4:4" x14ac:dyDescent="0.3">
      <c r="D2240" s="83"/>
    </row>
    <row r="2241" spans="4:4" x14ac:dyDescent="0.3">
      <c r="D2241" s="83"/>
    </row>
    <row r="2242" spans="4:4" x14ac:dyDescent="0.3">
      <c r="D2242" s="83"/>
    </row>
    <row r="2243" spans="4:4" x14ac:dyDescent="0.3">
      <c r="D2243" s="83"/>
    </row>
    <row r="2244" spans="4:4" x14ac:dyDescent="0.3">
      <c r="D2244" s="83"/>
    </row>
    <row r="2245" spans="4:4" x14ac:dyDescent="0.3">
      <c r="D2245" s="83"/>
    </row>
    <row r="2246" spans="4:4" x14ac:dyDescent="0.3">
      <c r="D2246" s="83"/>
    </row>
    <row r="2247" spans="4:4" x14ac:dyDescent="0.3">
      <c r="D2247" s="83"/>
    </row>
    <row r="2248" spans="4:4" x14ac:dyDescent="0.3">
      <c r="D2248" s="83"/>
    </row>
    <row r="2249" spans="4:4" x14ac:dyDescent="0.3">
      <c r="D2249" s="83"/>
    </row>
    <row r="2250" spans="4:4" x14ac:dyDescent="0.3">
      <c r="D2250" s="83"/>
    </row>
    <row r="2251" spans="4:4" x14ac:dyDescent="0.3">
      <c r="D2251" s="83"/>
    </row>
    <row r="2252" spans="4:4" x14ac:dyDescent="0.3">
      <c r="D2252" s="83"/>
    </row>
    <row r="2253" spans="4:4" x14ac:dyDescent="0.3">
      <c r="D2253" s="83"/>
    </row>
    <row r="2254" spans="4:4" x14ac:dyDescent="0.3">
      <c r="D2254" s="83"/>
    </row>
    <row r="2255" spans="4:4" x14ac:dyDescent="0.3">
      <c r="D2255" s="83"/>
    </row>
    <row r="2256" spans="4:4" x14ac:dyDescent="0.3">
      <c r="D2256" s="83"/>
    </row>
    <row r="2257" spans="4:4" x14ac:dyDescent="0.3">
      <c r="D2257" s="83"/>
    </row>
    <row r="2258" spans="4:4" x14ac:dyDescent="0.3">
      <c r="D2258" s="83"/>
    </row>
    <row r="2259" spans="4:4" x14ac:dyDescent="0.3">
      <c r="D2259" s="83"/>
    </row>
    <row r="2260" spans="4:4" x14ac:dyDescent="0.3">
      <c r="D2260" s="83"/>
    </row>
    <row r="2261" spans="4:4" x14ac:dyDescent="0.3">
      <c r="D2261" s="83"/>
    </row>
    <row r="2262" spans="4:4" x14ac:dyDescent="0.3">
      <c r="D2262" s="83"/>
    </row>
    <row r="2263" spans="4:4" x14ac:dyDescent="0.3">
      <c r="D2263" s="83"/>
    </row>
    <row r="2264" spans="4:4" x14ac:dyDescent="0.3">
      <c r="D2264" s="83"/>
    </row>
    <row r="2265" spans="4:4" x14ac:dyDescent="0.3">
      <c r="D2265" s="83"/>
    </row>
    <row r="2266" spans="4:4" x14ac:dyDescent="0.3">
      <c r="D2266" s="83"/>
    </row>
    <row r="2267" spans="4:4" x14ac:dyDescent="0.3">
      <c r="D2267" s="83"/>
    </row>
    <row r="2268" spans="4:4" x14ac:dyDescent="0.3">
      <c r="D2268" s="83"/>
    </row>
    <row r="2269" spans="4:4" x14ac:dyDescent="0.3">
      <c r="D2269" s="83"/>
    </row>
    <row r="2270" spans="4:4" x14ac:dyDescent="0.3">
      <c r="D2270" s="83"/>
    </row>
    <row r="2271" spans="4:4" x14ac:dyDescent="0.3">
      <c r="D2271" s="83"/>
    </row>
    <row r="2272" spans="4:4" x14ac:dyDescent="0.3">
      <c r="D2272" s="83"/>
    </row>
    <row r="2273" spans="4:4" x14ac:dyDescent="0.3">
      <c r="D2273" s="83"/>
    </row>
    <row r="2274" spans="4:4" x14ac:dyDescent="0.3">
      <c r="D2274" s="83"/>
    </row>
    <row r="2275" spans="4:4" x14ac:dyDescent="0.3">
      <c r="D2275" s="83"/>
    </row>
    <row r="2276" spans="4:4" x14ac:dyDescent="0.3">
      <c r="D2276" s="83"/>
    </row>
    <row r="2277" spans="4:4" x14ac:dyDescent="0.3">
      <c r="D2277" s="83"/>
    </row>
    <row r="2278" spans="4:4" x14ac:dyDescent="0.3">
      <c r="D2278" s="83"/>
    </row>
    <row r="2279" spans="4:4" x14ac:dyDescent="0.3">
      <c r="D2279" s="83"/>
    </row>
    <row r="2280" spans="4:4" x14ac:dyDescent="0.3">
      <c r="D2280" s="83"/>
    </row>
    <row r="2281" spans="4:4" x14ac:dyDescent="0.3">
      <c r="D2281" s="83"/>
    </row>
    <row r="2282" spans="4:4" x14ac:dyDescent="0.3">
      <c r="D2282" s="83"/>
    </row>
    <row r="2283" spans="4:4" x14ac:dyDescent="0.3">
      <c r="D2283" s="83"/>
    </row>
    <row r="2284" spans="4:4" x14ac:dyDescent="0.3">
      <c r="D2284" s="83"/>
    </row>
    <row r="2285" spans="4:4" x14ac:dyDescent="0.3">
      <c r="D2285" s="83"/>
    </row>
    <row r="2286" spans="4:4" x14ac:dyDescent="0.3">
      <c r="D2286" s="83"/>
    </row>
    <row r="2287" spans="4:4" x14ac:dyDescent="0.3">
      <c r="D2287" s="83"/>
    </row>
    <row r="2288" spans="4:4" x14ac:dyDescent="0.3">
      <c r="D2288" s="83"/>
    </row>
    <row r="2289" spans="4:4" x14ac:dyDescent="0.3">
      <c r="D2289" s="83"/>
    </row>
    <row r="2290" spans="4:4" x14ac:dyDescent="0.3">
      <c r="D2290" s="83"/>
    </row>
    <row r="2291" spans="4:4" x14ac:dyDescent="0.3">
      <c r="D2291" s="83"/>
    </row>
    <row r="2292" spans="4:4" x14ac:dyDescent="0.3">
      <c r="D2292" s="83"/>
    </row>
    <row r="2293" spans="4:4" x14ac:dyDescent="0.3">
      <c r="D2293" s="83"/>
    </row>
    <row r="2294" spans="4:4" x14ac:dyDescent="0.3">
      <c r="D2294" s="83"/>
    </row>
    <row r="2295" spans="4:4" x14ac:dyDescent="0.3">
      <c r="D2295" s="83"/>
    </row>
    <row r="2296" spans="4:4" x14ac:dyDescent="0.3">
      <c r="D2296" s="83"/>
    </row>
    <row r="2297" spans="4:4" x14ac:dyDescent="0.3">
      <c r="D2297" s="83"/>
    </row>
    <row r="2298" spans="4:4" x14ac:dyDescent="0.3">
      <c r="D2298" s="83"/>
    </row>
    <row r="2299" spans="4:4" x14ac:dyDescent="0.3">
      <c r="D2299" s="83"/>
    </row>
    <row r="2300" spans="4:4" x14ac:dyDescent="0.3">
      <c r="D2300" s="83"/>
    </row>
    <row r="2301" spans="4:4" x14ac:dyDescent="0.3">
      <c r="D2301" s="83"/>
    </row>
    <row r="2302" spans="4:4" x14ac:dyDescent="0.3">
      <c r="D2302" s="83"/>
    </row>
    <row r="2303" spans="4:4" x14ac:dyDescent="0.3">
      <c r="D2303" s="83"/>
    </row>
    <row r="2304" spans="4:4" x14ac:dyDescent="0.3">
      <c r="D2304" s="83"/>
    </row>
    <row r="2305" spans="4:4" x14ac:dyDescent="0.3">
      <c r="D2305" s="83"/>
    </row>
    <row r="2306" spans="4:4" x14ac:dyDescent="0.3">
      <c r="D2306" s="83"/>
    </row>
    <row r="2307" spans="4:4" x14ac:dyDescent="0.3">
      <c r="D2307" s="83"/>
    </row>
    <row r="2308" spans="4:4" x14ac:dyDescent="0.3">
      <c r="D2308" s="83"/>
    </row>
    <row r="2309" spans="4:4" x14ac:dyDescent="0.3">
      <c r="D2309" s="83"/>
    </row>
    <row r="2310" spans="4:4" x14ac:dyDescent="0.3">
      <c r="D2310" s="83"/>
    </row>
    <row r="2311" spans="4:4" x14ac:dyDescent="0.3">
      <c r="D2311" s="83"/>
    </row>
    <row r="2312" spans="4:4" x14ac:dyDescent="0.3">
      <c r="D2312" s="83"/>
    </row>
    <row r="2313" spans="4:4" x14ac:dyDescent="0.3">
      <c r="D2313" s="83"/>
    </row>
    <row r="2314" spans="4:4" x14ac:dyDescent="0.3">
      <c r="D2314" s="83"/>
    </row>
    <row r="2315" spans="4:4" x14ac:dyDescent="0.3">
      <c r="D2315" s="83"/>
    </row>
    <row r="2316" spans="4:4" x14ac:dyDescent="0.3">
      <c r="D2316" s="83"/>
    </row>
    <row r="2317" spans="4:4" x14ac:dyDescent="0.3">
      <c r="D2317" s="83"/>
    </row>
    <row r="2318" spans="4:4" x14ac:dyDescent="0.3">
      <c r="D2318" s="83"/>
    </row>
    <row r="2319" spans="4:4" x14ac:dyDescent="0.3">
      <c r="D2319" s="83"/>
    </row>
    <row r="2320" spans="4:4" x14ac:dyDescent="0.3">
      <c r="D2320" s="83"/>
    </row>
    <row r="2321" spans="4:4" x14ac:dyDescent="0.3">
      <c r="D2321" s="83"/>
    </row>
    <row r="2322" spans="4:4" x14ac:dyDescent="0.3">
      <c r="D2322" s="83"/>
    </row>
    <row r="2323" spans="4:4" x14ac:dyDescent="0.3">
      <c r="D2323" s="83"/>
    </row>
    <row r="2324" spans="4:4" x14ac:dyDescent="0.3">
      <c r="D2324" s="83"/>
    </row>
    <row r="2325" spans="4:4" x14ac:dyDescent="0.3">
      <c r="D2325" s="83"/>
    </row>
    <row r="2326" spans="4:4" x14ac:dyDescent="0.3">
      <c r="D2326" s="83"/>
    </row>
    <row r="2327" spans="4:4" x14ac:dyDescent="0.3">
      <c r="D2327" s="83"/>
    </row>
    <row r="2328" spans="4:4" x14ac:dyDescent="0.3">
      <c r="D2328" s="83"/>
    </row>
    <row r="2329" spans="4:4" x14ac:dyDescent="0.3">
      <c r="D2329" s="83"/>
    </row>
    <row r="2330" spans="4:4" x14ac:dyDescent="0.3">
      <c r="D2330" s="83"/>
    </row>
    <row r="2331" spans="4:4" x14ac:dyDescent="0.3">
      <c r="D2331" s="83"/>
    </row>
    <row r="2332" spans="4:4" x14ac:dyDescent="0.3">
      <c r="D2332" s="83"/>
    </row>
    <row r="2333" spans="4:4" x14ac:dyDescent="0.3">
      <c r="D2333" s="83"/>
    </row>
    <row r="2334" spans="4:4" x14ac:dyDescent="0.3">
      <c r="D2334" s="83"/>
    </row>
    <row r="2335" spans="4:4" x14ac:dyDescent="0.3">
      <c r="D2335" s="83"/>
    </row>
    <row r="2336" spans="4:4" x14ac:dyDescent="0.3">
      <c r="D2336" s="83"/>
    </row>
    <row r="2337" spans="4:4" x14ac:dyDescent="0.3">
      <c r="D2337" s="83"/>
    </row>
    <row r="2338" spans="4:4" x14ac:dyDescent="0.3">
      <c r="D2338" s="83"/>
    </row>
    <row r="2339" spans="4:4" x14ac:dyDescent="0.3">
      <c r="D2339" s="83"/>
    </row>
    <row r="2340" spans="4:4" x14ac:dyDescent="0.3">
      <c r="D2340" s="83"/>
    </row>
    <row r="2341" spans="4:4" x14ac:dyDescent="0.3">
      <c r="D2341" s="83"/>
    </row>
    <row r="2342" spans="4:4" x14ac:dyDescent="0.3">
      <c r="D2342" s="83"/>
    </row>
    <row r="2343" spans="4:4" x14ac:dyDescent="0.3">
      <c r="D2343" s="83"/>
    </row>
    <row r="2344" spans="4:4" x14ac:dyDescent="0.3">
      <c r="D2344" s="83"/>
    </row>
    <row r="2345" spans="4:4" x14ac:dyDescent="0.3">
      <c r="D2345" s="83"/>
    </row>
    <row r="2346" spans="4:4" x14ac:dyDescent="0.3">
      <c r="D2346" s="83"/>
    </row>
    <row r="2347" spans="4:4" x14ac:dyDescent="0.3">
      <c r="D2347" s="83"/>
    </row>
    <row r="2348" spans="4:4" x14ac:dyDescent="0.3">
      <c r="D2348" s="83"/>
    </row>
    <row r="2349" spans="4:4" x14ac:dyDescent="0.3">
      <c r="D2349" s="83"/>
    </row>
    <row r="2350" spans="4:4" x14ac:dyDescent="0.3">
      <c r="D2350" s="83"/>
    </row>
    <row r="2351" spans="4:4" x14ac:dyDescent="0.3">
      <c r="D2351" s="83"/>
    </row>
    <row r="2352" spans="4:4" x14ac:dyDescent="0.3">
      <c r="D2352" s="83"/>
    </row>
    <row r="2353" spans="4:4" x14ac:dyDescent="0.3">
      <c r="D2353" s="83"/>
    </row>
    <row r="2354" spans="4:4" x14ac:dyDescent="0.3">
      <c r="D2354" s="83"/>
    </row>
    <row r="2355" spans="4:4" x14ac:dyDescent="0.3">
      <c r="D2355" s="83"/>
    </row>
    <row r="2356" spans="4:4" x14ac:dyDescent="0.3">
      <c r="D2356" s="83"/>
    </row>
    <row r="2357" spans="4:4" x14ac:dyDescent="0.3">
      <c r="D2357" s="83"/>
    </row>
    <row r="2358" spans="4:4" x14ac:dyDescent="0.3">
      <c r="D2358" s="83"/>
    </row>
    <row r="2359" spans="4:4" x14ac:dyDescent="0.3">
      <c r="D2359" s="83"/>
    </row>
    <row r="2360" spans="4:4" x14ac:dyDescent="0.3">
      <c r="D2360" s="83"/>
    </row>
    <row r="2361" spans="4:4" x14ac:dyDescent="0.3">
      <c r="D2361" s="83"/>
    </row>
    <row r="2362" spans="4:4" x14ac:dyDescent="0.3">
      <c r="D2362" s="83"/>
    </row>
    <row r="2363" spans="4:4" x14ac:dyDescent="0.3">
      <c r="D2363" s="83"/>
    </row>
    <row r="2364" spans="4:4" x14ac:dyDescent="0.3">
      <c r="D2364" s="83"/>
    </row>
    <row r="2365" spans="4:4" x14ac:dyDescent="0.3">
      <c r="D2365" s="83"/>
    </row>
    <row r="2366" spans="4:4" x14ac:dyDescent="0.3">
      <c r="D2366" s="83"/>
    </row>
    <row r="2367" spans="4:4" x14ac:dyDescent="0.3">
      <c r="D2367" s="83"/>
    </row>
    <row r="2368" spans="4:4" x14ac:dyDescent="0.3">
      <c r="D2368" s="83"/>
    </row>
    <row r="2369" spans="4:4" x14ac:dyDescent="0.3">
      <c r="D2369" s="83"/>
    </row>
    <row r="2370" spans="4:4" x14ac:dyDescent="0.3">
      <c r="D2370" s="83"/>
    </row>
    <row r="2371" spans="4:4" x14ac:dyDescent="0.3">
      <c r="D2371" s="83"/>
    </row>
    <row r="2372" spans="4:4" x14ac:dyDescent="0.3">
      <c r="D2372" s="83"/>
    </row>
    <row r="2373" spans="4:4" x14ac:dyDescent="0.3">
      <c r="D2373" s="83"/>
    </row>
    <row r="2374" spans="4:4" x14ac:dyDescent="0.3">
      <c r="D2374" s="83"/>
    </row>
    <row r="2375" spans="4:4" x14ac:dyDescent="0.3">
      <c r="D2375" s="83"/>
    </row>
    <row r="2376" spans="4:4" x14ac:dyDescent="0.3">
      <c r="D2376" s="83"/>
    </row>
    <row r="2377" spans="4:4" x14ac:dyDescent="0.3">
      <c r="D2377" s="83"/>
    </row>
    <row r="2378" spans="4:4" x14ac:dyDescent="0.3">
      <c r="D2378" s="83"/>
    </row>
    <row r="2379" spans="4:4" x14ac:dyDescent="0.3">
      <c r="D2379" s="83"/>
    </row>
    <row r="2380" spans="4:4" x14ac:dyDescent="0.3">
      <c r="D2380" s="83"/>
    </row>
    <row r="2381" spans="4:4" x14ac:dyDescent="0.3">
      <c r="D2381" s="83"/>
    </row>
    <row r="2382" spans="4:4" x14ac:dyDescent="0.3">
      <c r="D2382" s="83"/>
    </row>
    <row r="2383" spans="4:4" x14ac:dyDescent="0.3">
      <c r="D2383" s="83"/>
    </row>
    <row r="2384" spans="4:4" x14ac:dyDescent="0.3">
      <c r="D2384" s="83"/>
    </row>
    <row r="2385" spans="4:4" x14ac:dyDescent="0.3">
      <c r="D2385" s="83"/>
    </row>
    <row r="2386" spans="4:4" x14ac:dyDescent="0.3">
      <c r="D2386" s="83"/>
    </row>
    <row r="2387" spans="4:4" x14ac:dyDescent="0.3">
      <c r="D2387" s="83"/>
    </row>
    <row r="2388" spans="4:4" x14ac:dyDescent="0.3">
      <c r="D2388" s="83"/>
    </row>
    <row r="2389" spans="4:4" x14ac:dyDescent="0.3">
      <c r="D2389" s="83"/>
    </row>
    <row r="2390" spans="4:4" x14ac:dyDescent="0.3">
      <c r="D2390" s="83"/>
    </row>
    <row r="2391" spans="4:4" x14ac:dyDescent="0.3">
      <c r="D2391" s="83"/>
    </row>
    <row r="2392" spans="4:4" x14ac:dyDescent="0.3">
      <c r="D2392" s="83"/>
    </row>
    <row r="2393" spans="4:4" x14ac:dyDescent="0.3">
      <c r="D2393" s="83"/>
    </row>
    <row r="2394" spans="4:4" x14ac:dyDescent="0.3">
      <c r="D2394" s="83"/>
    </row>
    <row r="2395" spans="4:4" x14ac:dyDescent="0.3">
      <c r="D2395" s="83"/>
    </row>
    <row r="2396" spans="4:4" x14ac:dyDescent="0.3">
      <c r="D2396" s="83"/>
    </row>
    <row r="2397" spans="4:4" x14ac:dyDescent="0.3">
      <c r="D2397" s="83"/>
    </row>
    <row r="2398" spans="4:4" x14ac:dyDescent="0.3">
      <c r="D2398" s="83"/>
    </row>
    <row r="2399" spans="4:4" x14ac:dyDescent="0.3">
      <c r="D2399" s="83"/>
    </row>
    <row r="2400" spans="4:4" x14ac:dyDescent="0.3">
      <c r="D2400" s="83"/>
    </row>
    <row r="2401" spans="4:4" x14ac:dyDescent="0.3">
      <c r="D2401" s="83"/>
    </row>
    <row r="2402" spans="4:4" x14ac:dyDescent="0.3">
      <c r="D2402" s="83"/>
    </row>
    <row r="2403" spans="4:4" x14ac:dyDescent="0.3">
      <c r="D2403" s="83"/>
    </row>
    <row r="2404" spans="4:4" x14ac:dyDescent="0.3">
      <c r="D2404" s="83"/>
    </row>
    <row r="2405" spans="4:4" x14ac:dyDescent="0.3">
      <c r="D2405" s="83"/>
    </row>
    <row r="2406" spans="4:4" x14ac:dyDescent="0.3">
      <c r="D2406" s="83"/>
    </row>
    <row r="2407" spans="4:4" x14ac:dyDescent="0.3">
      <c r="D2407" s="83"/>
    </row>
    <row r="2408" spans="4:4" x14ac:dyDescent="0.3">
      <c r="D2408" s="83"/>
    </row>
    <row r="2409" spans="4:4" x14ac:dyDescent="0.3">
      <c r="D2409" s="83"/>
    </row>
    <row r="2410" spans="4:4" x14ac:dyDescent="0.3">
      <c r="D2410" s="83"/>
    </row>
    <row r="2411" spans="4:4" x14ac:dyDescent="0.3">
      <c r="D2411" s="83"/>
    </row>
    <row r="2412" spans="4:4" x14ac:dyDescent="0.3">
      <c r="D2412" s="83"/>
    </row>
    <row r="2413" spans="4:4" x14ac:dyDescent="0.3">
      <c r="D2413" s="83"/>
    </row>
    <row r="2414" spans="4:4" x14ac:dyDescent="0.3">
      <c r="D2414" s="83"/>
    </row>
    <row r="2415" spans="4:4" x14ac:dyDescent="0.3">
      <c r="D2415" s="83"/>
    </row>
    <row r="2416" spans="4:4" x14ac:dyDescent="0.3">
      <c r="D2416" s="83"/>
    </row>
    <row r="2417" spans="4:4" x14ac:dyDescent="0.3">
      <c r="D2417" s="83"/>
    </row>
    <row r="2418" spans="4:4" x14ac:dyDescent="0.3">
      <c r="D2418" s="83"/>
    </row>
    <row r="2419" spans="4:4" x14ac:dyDescent="0.3">
      <c r="D2419" s="83"/>
    </row>
    <row r="2420" spans="4:4" x14ac:dyDescent="0.3">
      <c r="D2420" s="83"/>
    </row>
    <row r="2421" spans="4:4" x14ac:dyDescent="0.3">
      <c r="D2421" s="83"/>
    </row>
    <row r="2422" spans="4:4" x14ac:dyDescent="0.3">
      <c r="D2422" s="83"/>
    </row>
    <row r="2423" spans="4:4" x14ac:dyDescent="0.3">
      <c r="D2423" s="83"/>
    </row>
    <row r="2424" spans="4:4" x14ac:dyDescent="0.3">
      <c r="D2424" s="83"/>
    </row>
    <row r="2425" spans="4:4" x14ac:dyDescent="0.3">
      <c r="D2425" s="83"/>
    </row>
    <row r="2426" spans="4:4" x14ac:dyDescent="0.3">
      <c r="D2426" s="83"/>
    </row>
    <row r="2427" spans="4:4" x14ac:dyDescent="0.3">
      <c r="D2427" s="83"/>
    </row>
    <row r="2428" spans="4:4" x14ac:dyDescent="0.3">
      <c r="D2428" s="83"/>
    </row>
    <row r="2429" spans="4:4" x14ac:dyDescent="0.3">
      <c r="D2429" s="83"/>
    </row>
    <row r="2430" spans="4:4" x14ac:dyDescent="0.3">
      <c r="D2430" s="83"/>
    </row>
    <row r="2431" spans="4:4" x14ac:dyDescent="0.3">
      <c r="D2431" s="83"/>
    </row>
    <row r="2432" spans="4:4" x14ac:dyDescent="0.3">
      <c r="D2432" s="83"/>
    </row>
    <row r="2433" spans="4:4" x14ac:dyDescent="0.3">
      <c r="D2433" s="83"/>
    </row>
    <row r="2434" spans="4:4" x14ac:dyDescent="0.3">
      <c r="D2434" s="83"/>
    </row>
    <row r="2435" spans="4:4" x14ac:dyDescent="0.3">
      <c r="D2435" s="83"/>
    </row>
    <row r="2436" spans="4:4" x14ac:dyDescent="0.3">
      <c r="D2436" s="83"/>
    </row>
    <row r="2437" spans="4:4" x14ac:dyDescent="0.3">
      <c r="D2437" s="83"/>
    </row>
    <row r="2438" spans="4:4" x14ac:dyDescent="0.3">
      <c r="D2438" s="83"/>
    </row>
    <row r="2439" spans="4:4" x14ac:dyDescent="0.3">
      <c r="D2439" s="83"/>
    </row>
    <row r="2440" spans="4:4" x14ac:dyDescent="0.3">
      <c r="D2440" s="83"/>
    </row>
    <row r="2441" spans="4:4" x14ac:dyDescent="0.3">
      <c r="D2441" s="83"/>
    </row>
    <row r="2442" spans="4:4" x14ac:dyDescent="0.3">
      <c r="D2442" s="83"/>
    </row>
    <row r="2443" spans="4:4" x14ac:dyDescent="0.3">
      <c r="D2443" s="83"/>
    </row>
    <row r="2444" spans="4:4" x14ac:dyDescent="0.3">
      <c r="D2444" s="83"/>
    </row>
    <row r="2445" spans="4:4" x14ac:dyDescent="0.3">
      <c r="D2445" s="83"/>
    </row>
    <row r="2446" spans="4:4" x14ac:dyDescent="0.3">
      <c r="D2446" s="83"/>
    </row>
    <row r="2447" spans="4:4" x14ac:dyDescent="0.3">
      <c r="D2447" s="83"/>
    </row>
    <row r="2448" spans="4:4" x14ac:dyDescent="0.3">
      <c r="D2448" s="83"/>
    </row>
    <row r="2449" spans="4:4" x14ac:dyDescent="0.3">
      <c r="D2449" s="83"/>
    </row>
    <row r="2450" spans="4:4" x14ac:dyDescent="0.3">
      <c r="D2450" s="83"/>
    </row>
    <row r="2451" spans="4:4" x14ac:dyDescent="0.3">
      <c r="D2451" s="83"/>
    </row>
    <row r="2452" spans="4:4" x14ac:dyDescent="0.3">
      <c r="D2452" s="83"/>
    </row>
    <row r="2453" spans="4:4" x14ac:dyDescent="0.3">
      <c r="D2453" s="83"/>
    </row>
    <row r="2454" spans="4:4" x14ac:dyDescent="0.3">
      <c r="D2454" s="83"/>
    </row>
    <row r="2455" spans="4:4" x14ac:dyDescent="0.3">
      <c r="D2455" s="83"/>
    </row>
    <row r="2456" spans="4:4" x14ac:dyDescent="0.3">
      <c r="D2456" s="83"/>
    </row>
    <row r="2457" spans="4:4" x14ac:dyDescent="0.3">
      <c r="D2457" s="83"/>
    </row>
    <row r="2458" spans="4:4" x14ac:dyDescent="0.3">
      <c r="D2458" s="83"/>
    </row>
    <row r="2459" spans="4:4" x14ac:dyDescent="0.3">
      <c r="D2459" s="83"/>
    </row>
    <row r="2460" spans="4:4" x14ac:dyDescent="0.3">
      <c r="D2460" s="83"/>
    </row>
    <row r="2461" spans="4:4" x14ac:dyDescent="0.3">
      <c r="D2461" s="83"/>
    </row>
    <row r="2462" spans="4:4" x14ac:dyDescent="0.3">
      <c r="D2462" s="83"/>
    </row>
    <row r="2463" spans="4:4" x14ac:dyDescent="0.3">
      <c r="D2463" s="83"/>
    </row>
    <row r="2464" spans="4:4" x14ac:dyDescent="0.3">
      <c r="D2464" s="83"/>
    </row>
    <row r="2465" spans="4:4" x14ac:dyDescent="0.3">
      <c r="D2465" s="83"/>
    </row>
    <row r="2466" spans="4:4" x14ac:dyDescent="0.3">
      <c r="D2466" s="83"/>
    </row>
    <row r="2467" spans="4:4" x14ac:dyDescent="0.3">
      <c r="D2467" s="83"/>
    </row>
    <row r="2468" spans="4:4" x14ac:dyDescent="0.3">
      <c r="D2468" s="83"/>
    </row>
    <row r="2469" spans="4:4" x14ac:dyDescent="0.3">
      <c r="D2469" s="83"/>
    </row>
    <row r="2470" spans="4:4" x14ac:dyDescent="0.3">
      <c r="D2470" s="83"/>
    </row>
    <row r="2471" spans="4:4" x14ac:dyDescent="0.3">
      <c r="D2471" s="83"/>
    </row>
    <row r="2472" spans="4:4" x14ac:dyDescent="0.3">
      <c r="D2472" s="83"/>
    </row>
    <row r="2473" spans="4:4" x14ac:dyDescent="0.3">
      <c r="D2473" s="83"/>
    </row>
    <row r="2474" spans="4:4" x14ac:dyDescent="0.3">
      <c r="D2474" s="83"/>
    </row>
    <row r="2475" spans="4:4" x14ac:dyDescent="0.3">
      <c r="D2475" s="83"/>
    </row>
    <row r="2476" spans="4:4" x14ac:dyDescent="0.3">
      <c r="D2476" s="83"/>
    </row>
    <row r="2477" spans="4:4" x14ac:dyDescent="0.3">
      <c r="D2477" s="83"/>
    </row>
    <row r="2478" spans="4:4" x14ac:dyDescent="0.3">
      <c r="D2478" s="83"/>
    </row>
    <row r="2479" spans="4:4" x14ac:dyDescent="0.3">
      <c r="D2479" s="83"/>
    </row>
    <row r="2480" spans="4:4" x14ac:dyDescent="0.3">
      <c r="D2480" s="83"/>
    </row>
    <row r="2481" spans="4:4" x14ac:dyDescent="0.3">
      <c r="D2481" s="83"/>
    </row>
    <row r="2482" spans="4:4" x14ac:dyDescent="0.3">
      <c r="D2482" s="83"/>
    </row>
    <row r="2483" spans="4:4" x14ac:dyDescent="0.3">
      <c r="D2483" s="83"/>
    </row>
    <row r="2484" spans="4:4" x14ac:dyDescent="0.3">
      <c r="D2484" s="83"/>
    </row>
    <row r="2485" spans="4:4" x14ac:dyDescent="0.3">
      <c r="D2485" s="83"/>
    </row>
    <row r="2486" spans="4:4" x14ac:dyDescent="0.3">
      <c r="D2486" s="83"/>
    </row>
    <row r="2487" spans="4:4" x14ac:dyDescent="0.3">
      <c r="D2487" s="83"/>
    </row>
    <row r="2488" spans="4:4" x14ac:dyDescent="0.3">
      <c r="D2488" s="83"/>
    </row>
    <row r="2489" spans="4:4" x14ac:dyDescent="0.3">
      <c r="D2489" s="83"/>
    </row>
    <row r="2490" spans="4:4" x14ac:dyDescent="0.3">
      <c r="D2490" s="83"/>
    </row>
    <row r="2491" spans="4:4" x14ac:dyDescent="0.3">
      <c r="D2491" s="83"/>
    </row>
    <row r="2492" spans="4:4" x14ac:dyDescent="0.3">
      <c r="D2492" s="83"/>
    </row>
    <row r="2493" spans="4:4" x14ac:dyDescent="0.3">
      <c r="D2493" s="83"/>
    </row>
    <row r="2494" spans="4:4" x14ac:dyDescent="0.3">
      <c r="D2494" s="83"/>
    </row>
    <row r="2495" spans="4:4" x14ac:dyDescent="0.3">
      <c r="D2495" s="83"/>
    </row>
    <row r="2496" spans="4:4" x14ac:dyDescent="0.3">
      <c r="D2496" s="83"/>
    </row>
    <row r="2497" spans="4:4" x14ac:dyDescent="0.3">
      <c r="D2497" s="83"/>
    </row>
    <row r="2498" spans="4:4" x14ac:dyDescent="0.3">
      <c r="D2498" s="83"/>
    </row>
    <row r="2499" spans="4:4" x14ac:dyDescent="0.3">
      <c r="D2499" s="83"/>
    </row>
    <row r="2500" spans="4:4" x14ac:dyDescent="0.3">
      <c r="D2500" s="83"/>
    </row>
    <row r="2501" spans="4:4" x14ac:dyDescent="0.3">
      <c r="D2501" s="83"/>
    </row>
    <row r="2502" spans="4:4" x14ac:dyDescent="0.3">
      <c r="D2502" s="83"/>
    </row>
    <row r="2503" spans="4:4" x14ac:dyDescent="0.3">
      <c r="D2503" s="83"/>
    </row>
    <row r="2504" spans="4:4" x14ac:dyDescent="0.3">
      <c r="D2504" s="83"/>
    </row>
    <row r="2505" spans="4:4" x14ac:dyDescent="0.3">
      <c r="D2505" s="83"/>
    </row>
    <row r="2506" spans="4:4" x14ac:dyDescent="0.3">
      <c r="D2506" s="83"/>
    </row>
    <row r="2507" spans="4:4" x14ac:dyDescent="0.3">
      <c r="D2507" s="83"/>
    </row>
    <row r="2508" spans="4:4" x14ac:dyDescent="0.3">
      <c r="D2508" s="83"/>
    </row>
    <row r="2509" spans="4:4" x14ac:dyDescent="0.3">
      <c r="D2509" s="83"/>
    </row>
    <row r="2510" spans="4:4" x14ac:dyDescent="0.3">
      <c r="D2510" s="83"/>
    </row>
    <row r="2511" spans="4:4" x14ac:dyDescent="0.3">
      <c r="D2511" s="83"/>
    </row>
    <row r="2512" spans="4:4" x14ac:dyDescent="0.3">
      <c r="D2512" s="83"/>
    </row>
    <row r="2513" spans="4:4" x14ac:dyDescent="0.3">
      <c r="D2513" s="83"/>
    </row>
    <row r="2514" spans="4:4" x14ac:dyDescent="0.3">
      <c r="D2514" s="83"/>
    </row>
    <row r="2515" spans="4:4" x14ac:dyDescent="0.3">
      <c r="D2515" s="83"/>
    </row>
    <row r="2516" spans="4:4" x14ac:dyDescent="0.3">
      <c r="D2516" s="83"/>
    </row>
    <row r="2517" spans="4:4" x14ac:dyDescent="0.3">
      <c r="D2517" s="83"/>
    </row>
    <row r="2518" spans="4:4" x14ac:dyDescent="0.3">
      <c r="D2518" s="83"/>
    </row>
    <row r="2519" spans="4:4" x14ac:dyDescent="0.3">
      <c r="D2519" s="83"/>
    </row>
    <row r="2520" spans="4:4" x14ac:dyDescent="0.3">
      <c r="D2520" s="83"/>
    </row>
    <row r="2521" spans="4:4" x14ac:dyDescent="0.3">
      <c r="D2521" s="83"/>
    </row>
    <row r="2522" spans="4:4" x14ac:dyDescent="0.3">
      <c r="D2522" s="83"/>
    </row>
    <row r="2523" spans="4:4" x14ac:dyDescent="0.3">
      <c r="D2523" s="83"/>
    </row>
    <row r="2524" spans="4:4" x14ac:dyDescent="0.3">
      <c r="D2524" s="83"/>
    </row>
    <row r="2525" spans="4:4" x14ac:dyDescent="0.3">
      <c r="D2525" s="83"/>
    </row>
    <row r="2526" spans="4:4" x14ac:dyDescent="0.3">
      <c r="D2526" s="83"/>
    </row>
    <row r="2527" spans="4:4" x14ac:dyDescent="0.3">
      <c r="D2527" s="83"/>
    </row>
    <row r="2528" spans="4:4" x14ac:dyDescent="0.3">
      <c r="D2528" s="83"/>
    </row>
    <row r="2529" spans="4:4" x14ac:dyDescent="0.3">
      <c r="D2529" s="83"/>
    </row>
    <row r="2530" spans="4:4" x14ac:dyDescent="0.3">
      <c r="D2530" s="83"/>
    </row>
    <row r="2531" spans="4:4" x14ac:dyDescent="0.3">
      <c r="D2531" s="83"/>
    </row>
    <row r="2532" spans="4:4" x14ac:dyDescent="0.3">
      <c r="D2532" s="83"/>
    </row>
    <row r="2533" spans="4:4" x14ac:dyDescent="0.3">
      <c r="D2533" s="83"/>
    </row>
    <row r="2534" spans="4:4" x14ac:dyDescent="0.3">
      <c r="D2534" s="83"/>
    </row>
    <row r="2535" spans="4:4" x14ac:dyDescent="0.3">
      <c r="D2535" s="83"/>
    </row>
    <row r="2536" spans="4:4" x14ac:dyDescent="0.3">
      <c r="D2536" s="83"/>
    </row>
    <row r="2537" spans="4:4" x14ac:dyDescent="0.3">
      <c r="D2537" s="83"/>
    </row>
    <row r="2538" spans="4:4" x14ac:dyDescent="0.3">
      <c r="D2538" s="83"/>
    </row>
    <row r="2539" spans="4:4" x14ac:dyDescent="0.3">
      <c r="D2539" s="83"/>
    </row>
    <row r="2540" spans="4:4" x14ac:dyDescent="0.3">
      <c r="D2540" s="83"/>
    </row>
    <row r="2541" spans="4:4" x14ac:dyDescent="0.3">
      <c r="D2541" s="83"/>
    </row>
    <row r="2542" spans="4:4" x14ac:dyDescent="0.3">
      <c r="D2542" s="83"/>
    </row>
    <row r="2543" spans="4:4" x14ac:dyDescent="0.3">
      <c r="D2543" s="83"/>
    </row>
    <row r="2544" spans="4:4" x14ac:dyDescent="0.3">
      <c r="D2544" s="83"/>
    </row>
    <row r="2545" spans="4:4" x14ac:dyDescent="0.3">
      <c r="D2545" s="83"/>
    </row>
    <row r="2546" spans="4:4" x14ac:dyDescent="0.3">
      <c r="D2546" s="83"/>
    </row>
    <row r="2547" spans="4:4" x14ac:dyDescent="0.3">
      <c r="D2547" s="83"/>
    </row>
    <row r="2548" spans="4:4" x14ac:dyDescent="0.3">
      <c r="D2548" s="83"/>
    </row>
    <row r="2549" spans="4:4" x14ac:dyDescent="0.3">
      <c r="D2549" s="83"/>
    </row>
    <row r="2550" spans="4:4" x14ac:dyDescent="0.3">
      <c r="D2550" s="83"/>
    </row>
    <row r="2551" spans="4:4" x14ac:dyDescent="0.3">
      <c r="D2551" s="83"/>
    </row>
    <row r="2552" spans="4:4" x14ac:dyDescent="0.3">
      <c r="D2552" s="83"/>
    </row>
    <row r="2553" spans="4:4" x14ac:dyDescent="0.3">
      <c r="D2553" s="83"/>
    </row>
    <row r="2554" spans="4:4" x14ac:dyDescent="0.3">
      <c r="D2554" s="83"/>
    </row>
    <row r="2555" spans="4:4" x14ac:dyDescent="0.3">
      <c r="D2555" s="83"/>
    </row>
    <row r="2556" spans="4:4" x14ac:dyDescent="0.3">
      <c r="D2556" s="83"/>
    </row>
    <row r="2557" spans="4:4" x14ac:dyDescent="0.3">
      <c r="D2557" s="83"/>
    </row>
    <row r="2558" spans="4:4" x14ac:dyDescent="0.3">
      <c r="D2558" s="83"/>
    </row>
    <row r="2559" spans="4:4" x14ac:dyDescent="0.3">
      <c r="D2559" s="83"/>
    </row>
    <row r="2560" spans="4:4" x14ac:dyDescent="0.3">
      <c r="D2560" s="83"/>
    </row>
    <row r="2561" spans="4:4" x14ac:dyDescent="0.3">
      <c r="D2561" s="83"/>
    </row>
    <row r="2562" spans="4:4" x14ac:dyDescent="0.3">
      <c r="D2562" s="83"/>
    </row>
    <row r="2563" spans="4:4" x14ac:dyDescent="0.3">
      <c r="D2563" s="83"/>
    </row>
    <row r="2564" spans="4:4" x14ac:dyDescent="0.3">
      <c r="D2564" s="83"/>
    </row>
    <row r="2565" spans="4:4" x14ac:dyDescent="0.3">
      <c r="D2565" s="83"/>
    </row>
    <row r="2566" spans="4:4" x14ac:dyDescent="0.3">
      <c r="D2566" s="83"/>
    </row>
    <row r="2567" spans="4:4" x14ac:dyDescent="0.3">
      <c r="D2567" s="83"/>
    </row>
    <row r="2568" spans="4:4" x14ac:dyDescent="0.3">
      <c r="D2568" s="83"/>
    </row>
    <row r="2569" spans="4:4" x14ac:dyDescent="0.3">
      <c r="D2569" s="83"/>
    </row>
    <row r="2570" spans="4:4" x14ac:dyDescent="0.3">
      <c r="D2570" s="83"/>
    </row>
    <row r="2571" spans="4:4" x14ac:dyDescent="0.3">
      <c r="D2571" s="83"/>
    </row>
    <row r="2572" spans="4:4" x14ac:dyDescent="0.3">
      <c r="D2572" s="83"/>
    </row>
    <row r="2573" spans="4:4" x14ac:dyDescent="0.3">
      <c r="D2573" s="83"/>
    </row>
    <row r="2574" spans="4:4" x14ac:dyDescent="0.3">
      <c r="D2574" s="83"/>
    </row>
    <row r="2575" spans="4:4" x14ac:dyDescent="0.3">
      <c r="D2575" s="83"/>
    </row>
    <row r="2576" spans="4:4" x14ac:dyDescent="0.3">
      <c r="D2576" s="83"/>
    </row>
    <row r="2577" spans="4:4" x14ac:dyDescent="0.3">
      <c r="D2577" s="83"/>
    </row>
    <row r="2578" spans="4:4" x14ac:dyDescent="0.3">
      <c r="D2578" s="83"/>
    </row>
    <row r="2579" spans="4:4" x14ac:dyDescent="0.3">
      <c r="D2579" s="83"/>
    </row>
    <row r="2580" spans="4:4" x14ac:dyDescent="0.3">
      <c r="D2580" s="83"/>
    </row>
    <row r="2581" spans="4:4" x14ac:dyDescent="0.3">
      <c r="D2581" s="83"/>
    </row>
    <row r="2582" spans="4:4" x14ac:dyDescent="0.3">
      <c r="D2582" s="83"/>
    </row>
    <row r="2583" spans="4:4" x14ac:dyDescent="0.3">
      <c r="D2583" s="83"/>
    </row>
    <row r="2584" spans="4:4" x14ac:dyDescent="0.3">
      <c r="D2584" s="83"/>
    </row>
    <row r="2585" spans="4:4" x14ac:dyDescent="0.3">
      <c r="D2585" s="83"/>
    </row>
    <row r="2586" spans="4:4" x14ac:dyDescent="0.3">
      <c r="D2586" s="83"/>
    </row>
    <row r="2587" spans="4:4" x14ac:dyDescent="0.3">
      <c r="D2587" s="83"/>
    </row>
    <row r="2588" spans="4:4" x14ac:dyDescent="0.3">
      <c r="D2588" s="83"/>
    </row>
    <row r="2589" spans="4:4" x14ac:dyDescent="0.3">
      <c r="D2589" s="83"/>
    </row>
    <row r="2590" spans="4:4" x14ac:dyDescent="0.3">
      <c r="D2590" s="83"/>
    </row>
    <row r="2591" spans="4:4" x14ac:dyDescent="0.3">
      <c r="D2591" s="83"/>
    </row>
    <row r="2592" spans="4:4" x14ac:dyDescent="0.3">
      <c r="D2592" s="83"/>
    </row>
    <row r="2593" spans="4:4" x14ac:dyDescent="0.3">
      <c r="D2593" s="83"/>
    </row>
    <row r="2594" spans="4:4" x14ac:dyDescent="0.3">
      <c r="D2594" s="83"/>
    </row>
    <row r="2595" spans="4:4" x14ac:dyDescent="0.3">
      <c r="D2595" s="83"/>
    </row>
    <row r="2596" spans="4:4" x14ac:dyDescent="0.3">
      <c r="D2596" s="83"/>
    </row>
    <row r="2597" spans="4:4" x14ac:dyDescent="0.3">
      <c r="D2597" s="83"/>
    </row>
    <row r="2598" spans="4:4" x14ac:dyDescent="0.3">
      <c r="D2598" s="83"/>
    </row>
    <row r="2599" spans="4:4" x14ac:dyDescent="0.3">
      <c r="D2599" s="83"/>
    </row>
    <row r="2600" spans="4:4" x14ac:dyDescent="0.3">
      <c r="D2600" s="83"/>
    </row>
    <row r="2601" spans="4:4" x14ac:dyDescent="0.3">
      <c r="D2601" s="83"/>
    </row>
    <row r="2602" spans="4:4" x14ac:dyDescent="0.3">
      <c r="D2602" s="83"/>
    </row>
    <row r="2603" spans="4:4" x14ac:dyDescent="0.3">
      <c r="D2603" s="83"/>
    </row>
    <row r="2604" spans="4:4" x14ac:dyDescent="0.3">
      <c r="D2604" s="83"/>
    </row>
    <row r="2605" spans="4:4" x14ac:dyDescent="0.3">
      <c r="D2605" s="83"/>
    </row>
    <row r="2606" spans="4:4" x14ac:dyDescent="0.3">
      <c r="D2606" s="83"/>
    </row>
    <row r="2607" spans="4:4" x14ac:dyDescent="0.3">
      <c r="D2607" s="83"/>
    </row>
    <row r="2608" spans="4:4" x14ac:dyDescent="0.3">
      <c r="D2608" s="83"/>
    </row>
    <row r="2609" spans="4:4" x14ac:dyDescent="0.3">
      <c r="D2609" s="83"/>
    </row>
    <row r="2610" spans="4:4" x14ac:dyDescent="0.3">
      <c r="D2610" s="83"/>
    </row>
    <row r="2611" spans="4:4" x14ac:dyDescent="0.3">
      <c r="D2611" s="83"/>
    </row>
    <row r="2612" spans="4:4" x14ac:dyDescent="0.3">
      <c r="D2612" s="83"/>
    </row>
    <row r="2613" spans="4:4" x14ac:dyDescent="0.3">
      <c r="D2613" s="83"/>
    </row>
    <row r="2614" spans="4:4" x14ac:dyDescent="0.3">
      <c r="D2614" s="83"/>
    </row>
    <row r="2615" spans="4:4" x14ac:dyDescent="0.3">
      <c r="D2615" s="83"/>
    </row>
    <row r="2616" spans="4:4" x14ac:dyDescent="0.3">
      <c r="D2616" s="83"/>
    </row>
    <row r="2617" spans="4:4" x14ac:dyDescent="0.3">
      <c r="D2617" s="83"/>
    </row>
    <row r="2618" spans="4:4" x14ac:dyDescent="0.3">
      <c r="D2618" s="83"/>
    </row>
    <row r="2619" spans="4:4" x14ac:dyDescent="0.3">
      <c r="D2619" s="83"/>
    </row>
    <row r="2620" spans="4:4" x14ac:dyDescent="0.3">
      <c r="D2620" s="83"/>
    </row>
    <row r="2621" spans="4:4" x14ac:dyDescent="0.3">
      <c r="D2621" s="83"/>
    </row>
    <row r="2622" spans="4:4" x14ac:dyDescent="0.3">
      <c r="D2622" s="83"/>
    </row>
    <row r="2623" spans="4:4" x14ac:dyDescent="0.3">
      <c r="D2623" s="83"/>
    </row>
    <row r="2624" spans="4:4" x14ac:dyDescent="0.3">
      <c r="D2624" s="83"/>
    </row>
    <row r="2625" spans="4:4" x14ac:dyDescent="0.3">
      <c r="D2625" s="83"/>
    </row>
    <row r="2626" spans="4:4" x14ac:dyDescent="0.3">
      <c r="D2626" s="83"/>
    </row>
    <row r="2627" spans="4:4" x14ac:dyDescent="0.3">
      <c r="D2627" s="83"/>
    </row>
    <row r="2628" spans="4:4" x14ac:dyDescent="0.3">
      <c r="D2628" s="83"/>
    </row>
    <row r="2629" spans="4:4" x14ac:dyDescent="0.3">
      <c r="D2629" s="83"/>
    </row>
    <row r="2630" spans="4:4" x14ac:dyDescent="0.3">
      <c r="D2630" s="83"/>
    </row>
    <row r="2631" spans="4:4" x14ac:dyDescent="0.3">
      <c r="D2631" s="83"/>
    </row>
    <row r="2632" spans="4:4" x14ac:dyDescent="0.3">
      <c r="D2632" s="83"/>
    </row>
    <row r="2633" spans="4:4" x14ac:dyDescent="0.3">
      <c r="D2633" s="83"/>
    </row>
    <row r="2634" spans="4:4" x14ac:dyDescent="0.3">
      <c r="D2634" s="83"/>
    </row>
    <row r="2635" spans="4:4" x14ac:dyDescent="0.3">
      <c r="D2635" s="83"/>
    </row>
    <row r="2636" spans="4:4" x14ac:dyDescent="0.3">
      <c r="D2636" s="83"/>
    </row>
    <row r="2637" spans="4:4" x14ac:dyDescent="0.3">
      <c r="D2637" s="83"/>
    </row>
    <row r="2638" spans="4:4" x14ac:dyDescent="0.3">
      <c r="D2638" s="83"/>
    </row>
    <row r="2639" spans="4:4" x14ac:dyDescent="0.3">
      <c r="D2639" s="83"/>
    </row>
    <row r="2640" spans="4:4" x14ac:dyDescent="0.3">
      <c r="D2640" s="83"/>
    </row>
    <row r="2641" spans="4:4" x14ac:dyDescent="0.3">
      <c r="D2641" s="83"/>
    </row>
    <row r="2642" spans="4:4" x14ac:dyDescent="0.3">
      <c r="D2642" s="83"/>
    </row>
    <row r="2643" spans="4:4" x14ac:dyDescent="0.3">
      <c r="D2643" s="83"/>
    </row>
    <row r="2644" spans="4:4" x14ac:dyDescent="0.3">
      <c r="D2644" s="83"/>
    </row>
    <row r="2645" spans="4:4" x14ac:dyDescent="0.3">
      <c r="D2645" s="83"/>
    </row>
    <row r="2646" spans="4:4" x14ac:dyDescent="0.3">
      <c r="D2646" s="83"/>
    </row>
    <row r="2647" spans="4:4" x14ac:dyDescent="0.3">
      <c r="D2647" s="83"/>
    </row>
    <row r="2648" spans="4:4" x14ac:dyDescent="0.3">
      <c r="D2648" s="83"/>
    </row>
    <row r="2649" spans="4:4" x14ac:dyDescent="0.3">
      <c r="D2649" s="83"/>
    </row>
    <row r="2650" spans="4:4" x14ac:dyDescent="0.3">
      <c r="D2650" s="83"/>
    </row>
    <row r="2651" spans="4:4" x14ac:dyDescent="0.3">
      <c r="D2651" s="83"/>
    </row>
    <row r="2652" spans="4:4" x14ac:dyDescent="0.3">
      <c r="D2652" s="83"/>
    </row>
    <row r="2653" spans="4:4" x14ac:dyDescent="0.3">
      <c r="D2653" s="83"/>
    </row>
    <row r="2654" spans="4:4" x14ac:dyDescent="0.3">
      <c r="D2654" s="83"/>
    </row>
    <row r="2655" spans="4:4" x14ac:dyDescent="0.3">
      <c r="D2655" s="83"/>
    </row>
    <row r="2656" spans="4:4" x14ac:dyDescent="0.3">
      <c r="D2656" s="83"/>
    </row>
    <row r="2657" spans="4:4" x14ac:dyDescent="0.3">
      <c r="D2657" s="83"/>
    </row>
    <row r="2658" spans="4:4" x14ac:dyDescent="0.3">
      <c r="D2658" s="83"/>
    </row>
    <row r="2659" spans="4:4" x14ac:dyDescent="0.3">
      <c r="D2659" s="83"/>
    </row>
    <row r="2660" spans="4:4" x14ac:dyDescent="0.3">
      <c r="D2660" s="83"/>
    </row>
    <row r="2661" spans="4:4" x14ac:dyDescent="0.3">
      <c r="D2661" s="83"/>
    </row>
    <row r="2662" spans="4:4" x14ac:dyDescent="0.3">
      <c r="D2662" s="83"/>
    </row>
    <row r="2663" spans="4:4" x14ac:dyDescent="0.3">
      <c r="D2663" s="83"/>
    </row>
    <row r="2664" spans="4:4" x14ac:dyDescent="0.3">
      <c r="D2664" s="83"/>
    </row>
    <row r="2665" spans="4:4" x14ac:dyDescent="0.3">
      <c r="D2665" s="83"/>
    </row>
    <row r="2666" spans="4:4" x14ac:dyDescent="0.3">
      <c r="D2666" s="83"/>
    </row>
    <row r="2667" spans="4:4" x14ac:dyDescent="0.3">
      <c r="D2667" s="83"/>
    </row>
    <row r="2668" spans="4:4" x14ac:dyDescent="0.3">
      <c r="D2668" s="83"/>
    </row>
    <row r="2669" spans="4:4" x14ac:dyDescent="0.3">
      <c r="D2669" s="83"/>
    </row>
    <row r="2670" spans="4:4" x14ac:dyDescent="0.3">
      <c r="D2670" s="83"/>
    </row>
    <row r="2671" spans="4:4" x14ac:dyDescent="0.3">
      <c r="D2671" s="83"/>
    </row>
    <row r="2672" spans="4:4" x14ac:dyDescent="0.3">
      <c r="D2672" s="83"/>
    </row>
    <row r="2673" spans="4:4" x14ac:dyDescent="0.3">
      <c r="D2673" s="83"/>
    </row>
    <row r="2674" spans="4:4" x14ac:dyDescent="0.3">
      <c r="D2674" s="83"/>
    </row>
    <row r="2675" spans="4:4" x14ac:dyDescent="0.3">
      <c r="D2675" s="83"/>
    </row>
    <row r="2676" spans="4:4" x14ac:dyDescent="0.3">
      <c r="D2676" s="83"/>
    </row>
    <row r="2677" spans="4:4" x14ac:dyDescent="0.3">
      <c r="D2677" s="83"/>
    </row>
    <row r="2678" spans="4:4" x14ac:dyDescent="0.3">
      <c r="D2678" s="83"/>
    </row>
    <row r="2679" spans="4:4" x14ac:dyDescent="0.3">
      <c r="D2679" s="83"/>
    </row>
    <row r="2680" spans="4:4" x14ac:dyDescent="0.3">
      <c r="D2680" s="83"/>
    </row>
    <row r="2681" spans="4:4" x14ac:dyDescent="0.3">
      <c r="D2681" s="83"/>
    </row>
    <row r="2682" spans="4:4" x14ac:dyDescent="0.3">
      <c r="D2682" s="83"/>
    </row>
    <row r="2683" spans="4:4" x14ac:dyDescent="0.3">
      <c r="D2683" s="83"/>
    </row>
    <row r="2684" spans="4:4" x14ac:dyDescent="0.3">
      <c r="D2684" s="83"/>
    </row>
    <row r="2685" spans="4:4" x14ac:dyDescent="0.3">
      <c r="D2685" s="83"/>
    </row>
    <row r="2686" spans="4:4" x14ac:dyDescent="0.3">
      <c r="D2686" s="83"/>
    </row>
    <row r="2687" spans="4:4" x14ac:dyDescent="0.3">
      <c r="D2687" s="83"/>
    </row>
    <row r="2688" spans="4:4" x14ac:dyDescent="0.3">
      <c r="D2688" s="83"/>
    </row>
    <row r="2689" spans="4:4" x14ac:dyDescent="0.3">
      <c r="D2689" s="83"/>
    </row>
    <row r="2690" spans="4:4" x14ac:dyDescent="0.3">
      <c r="D2690" s="83"/>
    </row>
    <row r="2691" spans="4:4" x14ac:dyDescent="0.3">
      <c r="D2691" s="83"/>
    </row>
    <row r="2692" spans="4:4" x14ac:dyDescent="0.3">
      <c r="D2692" s="83"/>
    </row>
    <row r="2693" spans="4:4" x14ac:dyDescent="0.3">
      <c r="D2693" s="83"/>
    </row>
    <row r="2694" spans="4:4" x14ac:dyDescent="0.3">
      <c r="D2694" s="83"/>
    </row>
    <row r="2695" spans="4:4" x14ac:dyDescent="0.3">
      <c r="D2695" s="83"/>
    </row>
    <row r="2696" spans="4:4" x14ac:dyDescent="0.3">
      <c r="D2696" s="83"/>
    </row>
    <row r="2697" spans="4:4" x14ac:dyDescent="0.3">
      <c r="D2697" s="83"/>
    </row>
    <row r="2698" spans="4:4" x14ac:dyDescent="0.3">
      <c r="D2698" s="83"/>
    </row>
    <row r="2699" spans="4:4" x14ac:dyDescent="0.3">
      <c r="D2699" s="83"/>
    </row>
    <row r="2700" spans="4:4" x14ac:dyDescent="0.3">
      <c r="D2700" s="83"/>
    </row>
    <row r="2701" spans="4:4" x14ac:dyDescent="0.3">
      <c r="D2701" s="83"/>
    </row>
    <row r="2702" spans="4:4" x14ac:dyDescent="0.3">
      <c r="D2702" s="83"/>
    </row>
    <row r="2703" spans="4:4" x14ac:dyDescent="0.3">
      <c r="D2703" s="83"/>
    </row>
    <row r="2704" spans="4:4" x14ac:dyDescent="0.3">
      <c r="D2704" s="83"/>
    </row>
    <row r="2705" spans="4:4" x14ac:dyDescent="0.3">
      <c r="D2705" s="83"/>
    </row>
    <row r="2706" spans="4:4" x14ac:dyDescent="0.3">
      <c r="D2706" s="83"/>
    </row>
    <row r="2707" spans="4:4" x14ac:dyDescent="0.3">
      <c r="D2707" s="83"/>
    </row>
    <row r="2708" spans="4:4" x14ac:dyDescent="0.3">
      <c r="D2708" s="83"/>
    </row>
    <row r="2709" spans="4:4" x14ac:dyDescent="0.3">
      <c r="D2709" s="83"/>
    </row>
    <row r="2710" spans="4:4" x14ac:dyDescent="0.3">
      <c r="D2710" s="83"/>
    </row>
    <row r="2711" spans="4:4" x14ac:dyDescent="0.3">
      <c r="D2711" s="83"/>
    </row>
    <row r="2712" spans="4:4" x14ac:dyDescent="0.3">
      <c r="D2712" s="83"/>
    </row>
    <row r="2713" spans="4:4" x14ac:dyDescent="0.3">
      <c r="D2713" s="83"/>
    </row>
    <row r="2714" spans="4:4" x14ac:dyDescent="0.3">
      <c r="D2714" s="83"/>
    </row>
    <row r="2715" spans="4:4" x14ac:dyDescent="0.3">
      <c r="D2715" s="83"/>
    </row>
    <row r="2716" spans="4:4" x14ac:dyDescent="0.3">
      <c r="D2716" s="83"/>
    </row>
    <row r="2717" spans="4:4" x14ac:dyDescent="0.3">
      <c r="D2717" s="83"/>
    </row>
    <row r="2718" spans="4:4" x14ac:dyDescent="0.3">
      <c r="D2718" s="83"/>
    </row>
    <row r="2719" spans="4:4" x14ac:dyDescent="0.3">
      <c r="D2719" s="83"/>
    </row>
    <row r="2720" spans="4:4" x14ac:dyDescent="0.3">
      <c r="D2720" s="83"/>
    </row>
    <row r="2721" spans="4:4" x14ac:dyDescent="0.3">
      <c r="D2721" s="83"/>
    </row>
    <row r="2722" spans="4:4" x14ac:dyDescent="0.3">
      <c r="D2722" s="83"/>
    </row>
    <row r="2723" spans="4:4" x14ac:dyDescent="0.3">
      <c r="D2723" s="83"/>
    </row>
    <row r="2724" spans="4:4" x14ac:dyDescent="0.3">
      <c r="D2724" s="83"/>
    </row>
    <row r="2725" spans="4:4" x14ac:dyDescent="0.3">
      <c r="D2725" s="83"/>
    </row>
    <row r="2726" spans="4:4" x14ac:dyDescent="0.3">
      <c r="D2726" s="83"/>
    </row>
    <row r="2727" spans="4:4" x14ac:dyDescent="0.3">
      <c r="D2727" s="83"/>
    </row>
    <row r="2728" spans="4:4" x14ac:dyDescent="0.3">
      <c r="D2728" s="83"/>
    </row>
    <row r="2729" spans="4:4" x14ac:dyDescent="0.3">
      <c r="D2729" s="83"/>
    </row>
    <row r="2730" spans="4:4" x14ac:dyDescent="0.3">
      <c r="D2730" s="83"/>
    </row>
    <row r="2731" spans="4:4" x14ac:dyDescent="0.3">
      <c r="D2731" s="83"/>
    </row>
    <row r="2732" spans="4:4" x14ac:dyDescent="0.3">
      <c r="D2732" s="83"/>
    </row>
    <row r="2733" spans="4:4" x14ac:dyDescent="0.3">
      <c r="D2733" s="83"/>
    </row>
    <row r="2734" spans="4:4" x14ac:dyDescent="0.3">
      <c r="D2734" s="83"/>
    </row>
    <row r="2735" spans="4:4" x14ac:dyDescent="0.3">
      <c r="D2735" s="83"/>
    </row>
    <row r="2736" spans="4:4" x14ac:dyDescent="0.3">
      <c r="D2736" s="83"/>
    </row>
    <row r="2737" spans="4:4" x14ac:dyDescent="0.3">
      <c r="D2737" s="83"/>
    </row>
    <row r="2738" spans="4:4" x14ac:dyDescent="0.3">
      <c r="D2738" s="83"/>
    </row>
    <row r="2739" spans="4:4" x14ac:dyDescent="0.3">
      <c r="D2739" s="83"/>
    </row>
    <row r="2740" spans="4:4" x14ac:dyDescent="0.3">
      <c r="D2740" s="83"/>
    </row>
    <row r="2741" spans="4:4" x14ac:dyDescent="0.3">
      <c r="D2741" s="83"/>
    </row>
    <row r="2742" spans="4:4" x14ac:dyDescent="0.3">
      <c r="D2742" s="83"/>
    </row>
    <row r="2743" spans="4:4" x14ac:dyDescent="0.3">
      <c r="D2743" s="83"/>
    </row>
    <row r="2744" spans="4:4" x14ac:dyDescent="0.3">
      <c r="D2744" s="83"/>
    </row>
    <row r="2745" spans="4:4" x14ac:dyDescent="0.3">
      <c r="D2745" s="83"/>
    </row>
    <row r="2746" spans="4:4" x14ac:dyDescent="0.3">
      <c r="D2746" s="83"/>
    </row>
    <row r="2747" spans="4:4" x14ac:dyDescent="0.3">
      <c r="D2747" s="83"/>
    </row>
    <row r="2748" spans="4:4" x14ac:dyDescent="0.3">
      <c r="D2748" s="83"/>
    </row>
    <row r="2749" spans="4:4" x14ac:dyDescent="0.3">
      <c r="D2749" s="83"/>
    </row>
    <row r="2750" spans="4:4" x14ac:dyDescent="0.3">
      <c r="D2750" s="83"/>
    </row>
    <row r="2751" spans="4:4" x14ac:dyDescent="0.3">
      <c r="D2751" s="83"/>
    </row>
    <row r="2752" spans="4:4" x14ac:dyDescent="0.3">
      <c r="D2752" s="83"/>
    </row>
    <row r="2753" spans="4:4" x14ac:dyDescent="0.3">
      <c r="D2753" s="83"/>
    </row>
    <row r="2754" spans="4:4" x14ac:dyDescent="0.3">
      <c r="D2754" s="83"/>
    </row>
    <row r="2755" spans="4:4" x14ac:dyDescent="0.3">
      <c r="D2755" s="83"/>
    </row>
    <row r="2756" spans="4:4" x14ac:dyDescent="0.3">
      <c r="D2756" s="83"/>
    </row>
    <row r="2757" spans="4:4" x14ac:dyDescent="0.3">
      <c r="D2757" s="83"/>
    </row>
    <row r="2758" spans="4:4" x14ac:dyDescent="0.3">
      <c r="D2758" s="83"/>
    </row>
    <row r="2759" spans="4:4" x14ac:dyDescent="0.3">
      <c r="D2759" s="83"/>
    </row>
    <row r="2760" spans="4:4" x14ac:dyDescent="0.3">
      <c r="D2760" s="83"/>
    </row>
    <row r="2761" spans="4:4" x14ac:dyDescent="0.3">
      <c r="D2761" s="83"/>
    </row>
    <row r="2762" spans="4:4" x14ac:dyDescent="0.3">
      <c r="D2762" s="83"/>
    </row>
    <row r="2763" spans="4:4" x14ac:dyDescent="0.3">
      <c r="D2763" s="83"/>
    </row>
    <row r="2764" spans="4:4" x14ac:dyDescent="0.3">
      <c r="D2764" s="83"/>
    </row>
    <row r="2765" spans="4:4" x14ac:dyDescent="0.3">
      <c r="D2765" s="83"/>
    </row>
    <row r="2766" spans="4:4" x14ac:dyDescent="0.3">
      <c r="D2766" s="83"/>
    </row>
    <row r="2767" spans="4:4" x14ac:dyDescent="0.3">
      <c r="D2767" s="83"/>
    </row>
    <row r="2768" spans="4:4" x14ac:dyDescent="0.3">
      <c r="D2768" s="83"/>
    </row>
    <row r="2769" spans="4:4" x14ac:dyDescent="0.3">
      <c r="D2769" s="83"/>
    </row>
    <row r="2770" spans="4:4" x14ac:dyDescent="0.3">
      <c r="D2770" s="83"/>
    </row>
    <row r="2771" spans="4:4" x14ac:dyDescent="0.3">
      <c r="D2771" s="83"/>
    </row>
    <row r="2772" spans="4:4" x14ac:dyDescent="0.3">
      <c r="D2772" s="83"/>
    </row>
    <row r="2773" spans="4:4" x14ac:dyDescent="0.3">
      <c r="D2773" s="83"/>
    </row>
    <row r="2774" spans="4:4" x14ac:dyDescent="0.3">
      <c r="D2774" s="83"/>
    </row>
    <row r="2775" spans="4:4" x14ac:dyDescent="0.3">
      <c r="D2775" s="83"/>
    </row>
    <row r="2776" spans="4:4" x14ac:dyDescent="0.3">
      <c r="D2776" s="83"/>
    </row>
    <row r="2777" spans="4:4" x14ac:dyDescent="0.3">
      <c r="D2777" s="83"/>
    </row>
    <row r="2778" spans="4:4" x14ac:dyDescent="0.3">
      <c r="D2778" s="83"/>
    </row>
    <row r="2779" spans="4:4" x14ac:dyDescent="0.3">
      <c r="D2779" s="83"/>
    </row>
    <row r="2780" spans="4:4" x14ac:dyDescent="0.3">
      <c r="D2780" s="83"/>
    </row>
    <row r="2781" spans="4:4" x14ac:dyDescent="0.3">
      <c r="D2781" s="83"/>
    </row>
    <row r="2782" spans="4:4" x14ac:dyDescent="0.3">
      <c r="D2782" s="83"/>
    </row>
    <row r="2783" spans="4:4" x14ac:dyDescent="0.3">
      <c r="D2783" s="83"/>
    </row>
    <row r="2784" spans="4:4" x14ac:dyDescent="0.3">
      <c r="D2784" s="83"/>
    </row>
    <row r="2785" spans="4:4" x14ac:dyDescent="0.3">
      <c r="D2785" s="83"/>
    </row>
    <row r="2786" spans="4:4" x14ac:dyDescent="0.3">
      <c r="D2786" s="83"/>
    </row>
    <row r="2787" spans="4:4" x14ac:dyDescent="0.3">
      <c r="D2787" s="83"/>
    </row>
    <row r="2788" spans="4:4" x14ac:dyDescent="0.3">
      <c r="D2788" s="83"/>
    </row>
    <row r="2789" spans="4:4" x14ac:dyDescent="0.3">
      <c r="D2789" s="83"/>
    </row>
    <row r="2790" spans="4:4" x14ac:dyDescent="0.3">
      <c r="D2790" s="83"/>
    </row>
    <row r="2791" spans="4:4" x14ac:dyDescent="0.3">
      <c r="D2791" s="83"/>
    </row>
    <row r="2792" spans="4:4" x14ac:dyDescent="0.3">
      <c r="D2792" s="83"/>
    </row>
    <row r="2793" spans="4:4" x14ac:dyDescent="0.3">
      <c r="D2793" s="83"/>
    </row>
    <row r="2794" spans="4:4" x14ac:dyDescent="0.3">
      <c r="D2794" s="83"/>
    </row>
    <row r="2795" spans="4:4" x14ac:dyDescent="0.3">
      <c r="D2795" s="83"/>
    </row>
    <row r="2796" spans="4:4" x14ac:dyDescent="0.3">
      <c r="D2796" s="83"/>
    </row>
    <row r="2797" spans="4:4" x14ac:dyDescent="0.3">
      <c r="D2797" s="83"/>
    </row>
    <row r="2798" spans="4:4" x14ac:dyDescent="0.3">
      <c r="D2798" s="83"/>
    </row>
    <row r="2799" spans="4:4" x14ac:dyDescent="0.3">
      <c r="D2799" s="83"/>
    </row>
    <row r="2800" spans="4:4" x14ac:dyDescent="0.3">
      <c r="D2800" s="83"/>
    </row>
    <row r="2801" spans="4:4" x14ac:dyDescent="0.3">
      <c r="D2801" s="83"/>
    </row>
    <row r="2802" spans="4:4" x14ac:dyDescent="0.3">
      <c r="D2802" s="83"/>
    </row>
    <row r="2803" spans="4:4" x14ac:dyDescent="0.3">
      <c r="D2803" s="83"/>
    </row>
    <row r="2804" spans="4:4" x14ac:dyDescent="0.3">
      <c r="D2804" s="83"/>
    </row>
    <row r="2805" spans="4:4" x14ac:dyDescent="0.3">
      <c r="D2805" s="83"/>
    </row>
    <row r="2806" spans="4:4" x14ac:dyDescent="0.3">
      <c r="D2806" s="83"/>
    </row>
    <row r="2807" spans="4:4" x14ac:dyDescent="0.3">
      <c r="D2807" s="83"/>
    </row>
    <row r="2808" spans="4:4" x14ac:dyDescent="0.3">
      <c r="D2808" s="83"/>
    </row>
    <row r="2809" spans="4:4" x14ac:dyDescent="0.3">
      <c r="D2809" s="83"/>
    </row>
    <row r="2810" spans="4:4" x14ac:dyDescent="0.3">
      <c r="D2810" s="83"/>
    </row>
    <row r="2811" spans="4:4" x14ac:dyDescent="0.3">
      <c r="D2811" s="83"/>
    </row>
    <row r="2812" spans="4:4" x14ac:dyDescent="0.3">
      <c r="D2812" s="83"/>
    </row>
    <row r="2813" spans="4:4" x14ac:dyDescent="0.3">
      <c r="D2813" s="83"/>
    </row>
    <row r="2814" spans="4:4" x14ac:dyDescent="0.3">
      <c r="D2814" s="83"/>
    </row>
    <row r="2815" spans="4:4" x14ac:dyDescent="0.3">
      <c r="D2815" s="83"/>
    </row>
    <row r="2816" spans="4:4" x14ac:dyDescent="0.3">
      <c r="D2816" s="83"/>
    </row>
    <row r="2817" spans="4:4" x14ac:dyDescent="0.3">
      <c r="D2817" s="83"/>
    </row>
    <row r="2818" spans="4:4" x14ac:dyDescent="0.3">
      <c r="D2818" s="83"/>
    </row>
    <row r="2819" spans="4:4" x14ac:dyDescent="0.3">
      <c r="D2819" s="83"/>
    </row>
    <row r="2820" spans="4:4" x14ac:dyDescent="0.3">
      <c r="D2820" s="83"/>
    </row>
    <row r="2821" spans="4:4" x14ac:dyDescent="0.3">
      <c r="D2821" s="83"/>
    </row>
    <row r="2822" spans="4:4" x14ac:dyDescent="0.3">
      <c r="D2822" s="83"/>
    </row>
    <row r="2823" spans="4:4" x14ac:dyDescent="0.3">
      <c r="D2823" s="83"/>
    </row>
    <row r="2824" spans="4:4" x14ac:dyDescent="0.3">
      <c r="D2824" s="83"/>
    </row>
    <row r="2825" spans="4:4" x14ac:dyDescent="0.3">
      <c r="D2825" s="83"/>
    </row>
    <row r="2826" spans="4:4" x14ac:dyDescent="0.3">
      <c r="D2826" s="83"/>
    </row>
    <row r="2827" spans="4:4" x14ac:dyDescent="0.3">
      <c r="D2827" s="83"/>
    </row>
    <row r="2828" spans="4:4" x14ac:dyDescent="0.3">
      <c r="D2828" s="83"/>
    </row>
    <row r="2829" spans="4:4" x14ac:dyDescent="0.3">
      <c r="D2829" s="83"/>
    </row>
    <row r="2830" spans="4:4" x14ac:dyDescent="0.3">
      <c r="D2830" s="83"/>
    </row>
    <row r="2831" spans="4:4" x14ac:dyDescent="0.3">
      <c r="D2831" s="83"/>
    </row>
    <row r="2832" spans="4:4" x14ac:dyDescent="0.3">
      <c r="D2832" s="83"/>
    </row>
    <row r="2833" spans="4:4" x14ac:dyDescent="0.3">
      <c r="D2833" s="83"/>
    </row>
    <row r="2834" spans="4:4" x14ac:dyDescent="0.3">
      <c r="D2834" s="83"/>
    </row>
    <row r="2835" spans="4:4" x14ac:dyDescent="0.3">
      <c r="D2835" s="83"/>
    </row>
    <row r="2836" spans="4:4" x14ac:dyDescent="0.3">
      <c r="D2836" s="83"/>
    </row>
    <row r="2837" spans="4:4" x14ac:dyDescent="0.3">
      <c r="D2837" s="83"/>
    </row>
    <row r="2838" spans="4:4" x14ac:dyDescent="0.3">
      <c r="D2838" s="83"/>
    </row>
    <row r="2839" spans="4:4" x14ac:dyDescent="0.3">
      <c r="D2839" s="83"/>
    </row>
    <row r="2840" spans="4:4" x14ac:dyDescent="0.3">
      <c r="D2840" s="83"/>
    </row>
    <row r="2841" spans="4:4" x14ac:dyDescent="0.3">
      <c r="D2841" s="83"/>
    </row>
    <row r="2842" spans="4:4" x14ac:dyDescent="0.3">
      <c r="D2842" s="83"/>
    </row>
    <row r="2843" spans="4:4" x14ac:dyDescent="0.3">
      <c r="D2843" s="83"/>
    </row>
    <row r="2844" spans="4:4" x14ac:dyDescent="0.3">
      <c r="D2844" s="83"/>
    </row>
    <row r="2845" spans="4:4" x14ac:dyDescent="0.3">
      <c r="D2845" s="83"/>
    </row>
    <row r="2846" spans="4:4" x14ac:dyDescent="0.3">
      <c r="D2846" s="83"/>
    </row>
    <row r="2847" spans="4:4" x14ac:dyDescent="0.3">
      <c r="D2847" s="83"/>
    </row>
    <row r="2848" spans="4:4" x14ac:dyDescent="0.3">
      <c r="D2848" s="83"/>
    </row>
    <row r="2849" spans="4:4" x14ac:dyDescent="0.3">
      <c r="D2849" s="83"/>
    </row>
    <row r="2850" spans="4:4" x14ac:dyDescent="0.3">
      <c r="D2850" s="83"/>
    </row>
    <row r="2851" spans="4:4" x14ac:dyDescent="0.3">
      <c r="D2851" s="83"/>
    </row>
    <row r="2852" spans="4:4" x14ac:dyDescent="0.3">
      <c r="D2852" s="83"/>
    </row>
    <row r="2853" spans="4:4" x14ac:dyDescent="0.3">
      <c r="D2853" s="83"/>
    </row>
    <row r="2854" spans="4:4" x14ac:dyDescent="0.3">
      <c r="D2854" s="83"/>
    </row>
    <row r="2855" spans="4:4" x14ac:dyDescent="0.3">
      <c r="D2855" s="83"/>
    </row>
    <row r="2856" spans="4:4" x14ac:dyDescent="0.3">
      <c r="D2856" s="83"/>
    </row>
    <row r="2857" spans="4:4" x14ac:dyDescent="0.3">
      <c r="D2857" s="83"/>
    </row>
    <row r="2858" spans="4:4" x14ac:dyDescent="0.3">
      <c r="D2858" s="83"/>
    </row>
    <row r="2859" spans="4:4" x14ac:dyDescent="0.3">
      <c r="D2859" s="83"/>
    </row>
    <row r="2860" spans="4:4" x14ac:dyDescent="0.3">
      <c r="D2860" s="83"/>
    </row>
    <row r="2861" spans="4:4" x14ac:dyDescent="0.3">
      <c r="D2861" s="83"/>
    </row>
    <row r="2862" spans="4:4" x14ac:dyDescent="0.3">
      <c r="D2862" s="83"/>
    </row>
    <row r="2863" spans="4:4" x14ac:dyDescent="0.3">
      <c r="D2863" s="83"/>
    </row>
    <row r="2864" spans="4:4" x14ac:dyDescent="0.3">
      <c r="D2864" s="83"/>
    </row>
    <row r="2865" spans="4:4" x14ac:dyDescent="0.3">
      <c r="D2865" s="83"/>
    </row>
    <row r="2866" spans="4:4" x14ac:dyDescent="0.3">
      <c r="D2866" s="83"/>
    </row>
    <row r="2867" spans="4:4" x14ac:dyDescent="0.3">
      <c r="D2867" s="83"/>
    </row>
    <row r="2868" spans="4:4" x14ac:dyDescent="0.3">
      <c r="D2868" s="83"/>
    </row>
    <row r="2869" spans="4:4" x14ac:dyDescent="0.3">
      <c r="D2869" s="83"/>
    </row>
    <row r="2870" spans="4:4" x14ac:dyDescent="0.3">
      <c r="D2870" s="83"/>
    </row>
    <row r="2871" spans="4:4" x14ac:dyDescent="0.3">
      <c r="D2871" s="83"/>
    </row>
    <row r="2872" spans="4:4" x14ac:dyDescent="0.3">
      <c r="D2872" s="83"/>
    </row>
    <row r="2873" spans="4:4" x14ac:dyDescent="0.3">
      <c r="D2873" s="83"/>
    </row>
    <row r="2874" spans="4:4" x14ac:dyDescent="0.3">
      <c r="D2874" s="83"/>
    </row>
    <row r="2875" spans="4:4" x14ac:dyDescent="0.3">
      <c r="D2875" s="83"/>
    </row>
    <row r="2876" spans="4:4" x14ac:dyDescent="0.3">
      <c r="D2876" s="83"/>
    </row>
    <row r="2877" spans="4:4" x14ac:dyDescent="0.3">
      <c r="D2877" s="83"/>
    </row>
    <row r="2878" spans="4:4" x14ac:dyDescent="0.3">
      <c r="D2878" s="83"/>
    </row>
    <row r="2879" spans="4:4" x14ac:dyDescent="0.3">
      <c r="D2879" s="83"/>
    </row>
    <row r="2880" spans="4:4" x14ac:dyDescent="0.3">
      <c r="D2880" s="83"/>
    </row>
    <row r="2881" spans="4:4" x14ac:dyDescent="0.3">
      <c r="D2881" s="83"/>
    </row>
    <row r="2882" spans="4:4" x14ac:dyDescent="0.3">
      <c r="D2882" s="83"/>
    </row>
    <row r="2883" spans="4:4" x14ac:dyDescent="0.3">
      <c r="D2883" s="83"/>
    </row>
    <row r="2884" spans="4:4" x14ac:dyDescent="0.3">
      <c r="D2884" s="83"/>
    </row>
    <row r="2885" spans="4:4" x14ac:dyDescent="0.3">
      <c r="D2885" s="83"/>
    </row>
    <row r="2886" spans="4:4" x14ac:dyDescent="0.3">
      <c r="D2886" s="83"/>
    </row>
    <row r="2887" spans="4:4" x14ac:dyDescent="0.3">
      <c r="D2887" s="83"/>
    </row>
    <row r="2888" spans="4:4" x14ac:dyDescent="0.3">
      <c r="D2888" s="83"/>
    </row>
    <row r="2889" spans="4:4" x14ac:dyDescent="0.3">
      <c r="D2889" s="83"/>
    </row>
    <row r="2890" spans="4:4" x14ac:dyDescent="0.3">
      <c r="D2890" s="83"/>
    </row>
    <row r="2891" spans="4:4" x14ac:dyDescent="0.3">
      <c r="D2891" s="83"/>
    </row>
    <row r="2892" spans="4:4" x14ac:dyDescent="0.3">
      <c r="D2892" s="83"/>
    </row>
    <row r="2893" spans="4:4" x14ac:dyDescent="0.3">
      <c r="D2893" s="83"/>
    </row>
    <row r="2894" spans="4:4" x14ac:dyDescent="0.3">
      <c r="D2894" s="83"/>
    </row>
    <row r="2895" spans="4:4" x14ac:dyDescent="0.3">
      <c r="D2895" s="83"/>
    </row>
    <row r="2896" spans="4:4" x14ac:dyDescent="0.3">
      <c r="D2896" s="83"/>
    </row>
    <row r="2897" spans="4:4" x14ac:dyDescent="0.3">
      <c r="D2897" s="83"/>
    </row>
    <row r="2898" spans="4:4" x14ac:dyDescent="0.3">
      <c r="D2898" s="83"/>
    </row>
    <row r="2899" spans="4:4" x14ac:dyDescent="0.3">
      <c r="D2899" s="83"/>
    </row>
    <row r="2900" spans="4:4" x14ac:dyDescent="0.3">
      <c r="D2900" s="83"/>
    </row>
    <row r="2901" spans="4:4" x14ac:dyDescent="0.3">
      <c r="D2901" s="83"/>
    </row>
    <row r="2902" spans="4:4" x14ac:dyDescent="0.3">
      <c r="D2902" s="83"/>
    </row>
    <row r="2903" spans="4:4" x14ac:dyDescent="0.3">
      <c r="D2903" s="83"/>
    </row>
    <row r="2904" spans="4:4" x14ac:dyDescent="0.3">
      <c r="D2904" s="83"/>
    </row>
    <row r="2905" spans="4:4" x14ac:dyDescent="0.3">
      <c r="D2905" s="83"/>
    </row>
    <row r="2906" spans="4:4" x14ac:dyDescent="0.3">
      <c r="D2906" s="83"/>
    </row>
    <row r="2907" spans="4:4" x14ac:dyDescent="0.3">
      <c r="D2907" s="83"/>
    </row>
    <row r="2908" spans="4:4" x14ac:dyDescent="0.3">
      <c r="D2908" s="83"/>
    </row>
    <row r="2909" spans="4:4" x14ac:dyDescent="0.3">
      <c r="D2909" s="83"/>
    </row>
    <row r="2910" spans="4:4" x14ac:dyDescent="0.3">
      <c r="D2910" s="83"/>
    </row>
    <row r="2911" spans="4:4" x14ac:dyDescent="0.3">
      <c r="D2911" s="83"/>
    </row>
    <row r="2912" spans="4:4" x14ac:dyDescent="0.3">
      <c r="D2912" s="83"/>
    </row>
    <row r="2913" spans="4:4" x14ac:dyDescent="0.3">
      <c r="D2913" s="83"/>
    </row>
    <row r="2914" spans="4:4" x14ac:dyDescent="0.3">
      <c r="D2914" s="83"/>
    </row>
    <row r="2915" spans="4:4" x14ac:dyDescent="0.3">
      <c r="D2915" s="83"/>
    </row>
    <row r="2916" spans="4:4" x14ac:dyDescent="0.3">
      <c r="D2916" s="83"/>
    </row>
    <row r="2917" spans="4:4" x14ac:dyDescent="0.3">
      <c r="D2917" s="83"/>
    </row>
    <row r="2918" spans="4:4" x14ac:dyDescent="0.3">
      <c r="D2918" s="83"/>
    </row>
    <row r="2919" spans="4:4" x14ac:dyDescent="0.3">
      <c r="D2919" s="83"/>
    </row>
    <row r="2920" spans="4:4" x14ac:dyDescent="0.3">
      <c r="D2920" s="83"/>
    </row>
    <row r="2921" spans="4:4" x14ac:dyDescent="0.3">
      <c r="D2921" s="83"/>
    </row>
    <row r="2922" spans="4:4" x14ac:dyDescent="0.3">
      <c r="D2922" s="83"/>
    </row>
    <row r="2923" spans="4:4" x14ac:dyDescent="0.3">
      <c r="D2923" s="83"/>
    </row>
    <row r="2924" spans="4:4" x14ac:dyDescent="0.3">
      <c r="D2924" s="83"/>
    </row>
    <row r="2925" spans="4:4" x14ac:dyDescent="0.3">
      <c r="D2925" s="83"/>
    </row>
    <row r="2926" spans="4:4" x14ac:dyDescent="0.3">
      <c r="D2926" s="83"/>
    </row>
    <row r="2927" spans="4:4" x14ac:dyDescent="0.3">
      <c r="D2927" s="83"/>
    </row>
    <row r="2928" spans="4:4" x14ac:dyDescent="0.3">
      <c r="D2928" s="83"/>
    </row>
    <row r="2929" spans="4:4" x14ac:dyDescent="0.3">
      <c r="D2929" s="83"/>
    </row>
    <row r="2930" spans="4:4" x14ac:dyDescent="0.3">
      <c r="D2930" s="83"/>
    </row>
    <row r="2931" spans="4:4" x14ac:dyDescent="0.3">
      <c r="D2931" s="83"/>
    </row>
    <row r="2932" spans="4:4" x14ac:dyDescent="0.3">
      <c r="D2932" s="83"/>
    </row>
    <row r="2933" spans="4:4" x14ac:dyDescent="0.3">
      <c r="D2933" s="83"/>
    </row>
    <row r="2934" spans="4:4" x14ac:dyDescent="0.3">
      <c r="D2934" s="83"/>
    </row>
    <row r="2935" spans="4:4" x14ac:dyDescent="0.3">
      <c r="D2935" s="83"/>
    </row>
    <row r="2936" spans="4:4" x14ac:dyDescent="0.3">
      <c r="D2936" s="83"/>
    </row>
    <row r="2937" spans="4:4" x14ac:dyDescent="0.3">
      <c r="D2937" s="83"/>
    </row>
    <row r="2938" spans="4:4" x14ac:dyDescent="0.3">
      <c r="D2938" s="83"/>
    </row>
    <row r="2939" spans="4:4" x14ac:dyDescent="0.3">
      <c r="D2939" s="83"/>
    </row>
    <row r="2940" spans="4:4" x14ac:dyDescent="0.3">
      <c r="D2940" s="83"/>
    </row>
    <row r="2941" spans="4:4" x14ac:dyDescent="0.3">
      <c r="D2941" s="83"/>
    </row>
    <row r="2942" spans="4:4" x14ac:dyDescent="0.3">
      <c r="D2942" s="83"/>
    </row>
    <row r="2943" spans="4:4" x14ac:dyDescent="0.3">
      <c r="D2943" s="83"/>
    </row>
    <row r="2944" spans="4:4" x14ac:dyDescent="0.3">
      <c r="D2944" s="83"/>
    </row>
    <row r="2945" spans="4:4" x14ac:dyDescent="0.3">
      <c r="D2945" s="83"/>
    </row>
    <row r="2946" spans="4:4" x14ac:dyDescent="0.3">
      <c r="D2946" s="83"/>
    </row>
    <row r="2947" spans="4:4" x14ac:dyDescent="0.3">
      <c r="D2947" s="83"/>
    </row>
    <row r="2948" spans="4:4" x14ac:dyDescent="0.3">
      <c r="D2948" s="83"/>
    </row>
    <row r="2949" spans="4:4" x14ac:dyDescent="0.3">
      <c r="D2949" s="83"/>
    </row>
    <row r="2950" spans="4:4" x14ac:dyDescent="0.3">
      <c r="D2950" s="83"/>
    </row>
    <row r="2951" spans="4:4" x14ac:dyDescent="0.3">
      <c r="D2951" s="83"/>
    </row>
    <row r="2952" spans="4:4" x14ac:dyDescent="0.3">
      <c r="D2952" s="83"/>
    </row>
    <row r="2953" spans="4:4" x14ac:dyDescent="0.3">
      <c r="D2953" s="83"/>
    </row>
    <row r="2954" spans="4:4" x14ac:dyDescent="0.3">
      <c r="D2954" s="83"/>
    </row>
    <row r="2955" spans="4:4" x14ac:dyDescent="0.3">
      <c r="D2955" s="83"/>
    </row>
    <row r="2956" spans="4:4" x14ac:dyDescent="0.3">
      <c r="D2956" s="83"/>
    </row>
    <row r="2957" spans="4:4" x14ac:dyDescent="0.3">
      <c r="D2957" s="83"/>
    </row>
    <row r="2958" spans="4:4" x14ac:dyDescent="0.3">
      <c r="D2958" s="83"/>
    </row>
    <row r="2959" spans="4:4" x14ac:dyDescent="0.3">
      <c r="D2959" s="83"/>
    </row>
    <row r="2960" spans="4:4" x14ac:dyDescent="0.3">
      <c r="D2960" s="83"/>
    </row>
    <row r="2961" spans="4:4" x14ac:dyDescent="0.3">
      <c r="D2961" s="83"/>
    </row>
    <row r="2962" spans="4:4" x14ac:dyDescent="0.3">
      <c r="D2962" s="83"/>
    </row>
    <row r="2963" spans="4:4" x14ac:dyDescent="0.3">
      <c r="D2963" s="83"/>
    </row>
    <row r="2964" spans="4:4" x14ac:dyDescent="0.3">
      <c r="D2964" s="83"/>
    </row>
    <row r="2965" spans="4:4" x14ac:dyDescent="0.3">
      <c r="D2965" s="83"/>
    </row>
    <row r="2966" spans="4:4" x14ac:dyDescent="0.3">
      <c r="D2966" s="83"/>
    </row>
    <row r="2967" spans="4:4" x14ac:dyDescent="0.3">
      <c r="D2967" s="83"/>
    </row>
    <row r="2968" spans="4:4" x14ac:dyDescent="0.3">
      <c r="D2968" s="83"/>
    </row>
    <row r="2969" spans="4:4" x14ac:dyDescent="0.3">
      <c r="D2969" s="83"/>
    </row>
    <row r="2970" spans="4:4" x14ac:dyDescent="0.3">
      <c r="D2970" s="83"/>
    </row>
    <row r="2971" spans="4:4" x14ac:dyDescent="0.3">
      <c r="D2971" s="83"/>
    </row>
    <row r="2972" spans="4:4" x14ac:dyDescent="0.3">
      <c r="D2972" s="83"/>
    </row>
    <row r="2973" spans="4:4" x14ac:dyDescent="0.3">
      <c r="D2973" s="83"/>
    </row>
    <row r="2974" spans="4:4" x14ac:dyDescent="0.3">
      <c r="D2974" s="83"/>
    </row>
    <row r="2975" spans="4:4" x14ac:dyDescent="0.3">
      <c r="D2975" s="83"/>
    </row>
    <row r="2976" spans="4:4" x14ac:dyDescent="0.3">
      <c r="D2976" s="83"/>
    </row>
    <row r="2977" spans="4:4" x14ac:dyDescent="0.3">
      <c r="D2977" s="83"/>
    </row>
    <row r="2978" spans="4:4" x14ac:dyDescent="0.3">
      <c r="D2978" s="83"/>
    </row>
    <row r="2979" spans="4:4" x14ac:dyDescent="0.3">
      <c r="D2979" s="83"/>
    </row>
    <row r="2980" spans="4:4" x14ac:dyDescent="0.3">
      <c r="D2980" s="83"/>
    </row>
    <row r="2981" spans="4:4" x14ac:dyDescent="0.3">
      <c r="D2981" s="83"/>
    </row>
    <row r="2982" spans="4:4" x14ac:dyDescent="0.3">
      <c r="D2982" s="83"/>
    </row>
    <row r="2983" spans="4:4" x14ac:dyDescent="0.3">
      <c r="D2983" s="83"/>
    </row>
    <row r="2984" spans="4:4" x14ac:dyDescent="0.3">
      <c r="D2984" s="83"/>
    </row>
    <row r="2985" spans="4:4" x14ac:dyDescent="0.3">
      <c r="D2985" s="83"/>
    </row>
    <row r="2986" spans="4:4" x14ac:dyDescent="0.3">
      <c r="D2986" s="83"/>
    </row>
    <row r="2987" spans="4:4" x14ac:dyDescent="0.3">
      <c r="D2987" s="83"/>
    </row>
    <row r="2988" spans="4:4" x14ac:dyDescent="0.3">
      <c r="D2988" s="83"/>
    </row>
    <row r="2989" spans="4:4" x14ac:dyDescent="0.3">
      <c r="D2989" s="83"/>
    </row>
    <row r="2990" spans="4:4" x14ac:dyDescent="0.3">
      <c r="D2990" s="83"/>
    </row>
    <row r="2991" spans="4:4" x14ac:dyDescent="0.3">
      <c r="D2991" s="83"/>
    </row>
    <row r="2992" spans="4:4" x14ac:dyDescent="0.3">
      <c r="D2992" s="83"/>
    </row>
    <row r="2993" spans="4:4" x14ac:dyDescent="0.3">
      <c r="D2993" s="83"/>
    </row>
    <row r="2994" spans="4:4" x14ac:dyDescent="0.3">
      <c r="D2994" s="83"/>
    </row>
    <row r="2995" spans="4:4" x14ac:dyDescent="0.3">
      <c r="D2995" s="83"/>
    </row>
    <row r="2996" spans="4:4" x14ac:dyDescent="0.3">
      <c r="D2996" s="83"/>
    </row>
    <row r="2997" spans="4:4" x14ac:dyDescent="0.3">
      <c r="D2997" s="83"/>
    </row>
    <row r="2998" spans="4:4" x14ac:dyDescent="0.3">
      <c r="D2998" s="83"/>
    </row>
    <row r="2999" spans="4:4" x14ac:dyDescent="0.3">
      <c r="D2999" s="83"/>
    </row>
    <row r="3000" spans="4:4" x14ac:dyDescent="0.3">
      <c r="D3000" s="83"/>
    </row>
    <row r="3001" spans="4:4" x14ac:dyDescent="0.3">
      <c r="D3001" s="83"/>
    </row>
    <row r="3002" spans="4:4" x14ac:dyDescent="0.3">
      <c r="D3002" s="83"/>
    </row>
    <row r="3003" spans="4:4" x14ac:dyDescent="0.3">
      <c r="D3003" s="83"/>
    </row>
    <row r="3004" spans="4:4" x14ac:dyDescent="0.3">
      <c r="D3004" s="83"/>
    </row>
    <row r="3005" spans="4:4" x14ac:dyDescent="0.3">
      <c r="D3005" s="83"/>
    </row>
    <row r="3006" spans="4:4" x14ac:dyDescent="0.3">
      <c r="D3006" s="83"/>
    </row>
    <row r="3007" spans="4:4" x14ac:dyDescent="0.3">
      <c r="D3007" s="83"/>
    </row>
    <row r="3008" spans="4:4" x14ac:dyDescent="0.3">
      <c r="D3008" s="83"/>
    </row>
    <row r="3009" spans="4:4" x14ac:dyDescent="0.3">
      <c r="D3009" s="83"/>
    </row>
    <row r="3010" spans="4:4" x14ac:dyDescent="0.3">
      <c r="D3010" s="83"/>
    </row>
    <row r="3011" spans="4:4" x14ac:dyDescent="0.3">
      <c r="D3011" s="83"/>
    </row>
    <row r="3012" spans="4:4" x14ac:dyDescent="0.3">
      <c r="D3012" s="83"/>
    </row>
    <row r="3013" spans="4:4" x14ac:dyDescent="0.3">
      <c r="D3013" s="83"/>
    </row>
    <row r="3014" spans="4:4" x14ac:dyDescent="0.3">
      <c r="D3014" s="83"/>
    </row>
    <row r="3015" spans="4:4" x14ac:dyDescent="0.3">
      <c r="D3015" s="83"/>
    </row>
    <row r="3016" spans="4:4" x14ac:dyDescent="0.3">
      <c r="D3016" s="83"/>
    </row>
    <row r="3017" spans="4:4" x14ac:dyDescent="0.3">
      <c r="D3017" s="83"/>
    </row>
    <row r="3018" spans="4:4" x14ac:dyDescent="0.3">
      <c r="D3018" s="83"/>
    </row>
    <row r="3019" spans="4:4" x14ac:dyDescent="0.3">
      <c r="D3019" s="83"/>
    </row>
    <row r="3020" spans="4:4" x14ac:dyDescent="0.3">
      <c r="D3020" s="83"/>
    </row>
    <row r="3021" spans="4:4" x14ac:dyDescent="0.3">
      <c r="D3021" s="83"/>
    </row>
    <row r="3022" spans="4:4" x14ac:dyDescent="0.3">
      <c r="D3022" s="83"/>
    </row>
    <row r="3023" spans="4:4" x14ac:dyDescent="0.3">
      <c r="D3023" s="83"/>
    </row>
    <row r="3024" spans="4:4" x14ac:dyDescent="0.3">
      <c r="D3024" s="83"/>
    </row>
    <row r="3025" spans="4:4" x14ac:dyDescent="0.3">
      <c r="D3025" s="83"/>
    </row>
    <row r="3026" spans="4:4" x14ac:dyDescent="0.3">
      <c r="D3026" s="83"/>
    </row>
    <row r="3027" spans="4:4" x14ac:dyDescent="0.3">
      <c r="D3027" s="83"/>
    </row>
    <row r="3028" spans="4:4" x14ac:dyDescent="0.3">
      <c r="D3028" s="83"/>
    </row>
    <row r="3029" spans="4:4" x14ac:dyDescent="0.3">
      <c r="D3029" s="83"/>
    </row>
    <row r="3030" spans="4:4" x14ac:dyDescent="0.3">
      <c r="D3030" s="83"/>
    </row>
    <row r="3031" spans="4:4" x14ac:dyDescent="0.3">
      <c r="D3031" s="83"/>
    </row>
    <row r="3032" spans="4:4" x14ac:dyDescent="0.3">
      <c r="D3032" s="83"/>
    </row>
    <row r="3033" spans="4:4" x14ac:dyDescent="0.3">
      <c r="D3033" s="83"/>
    </row>
    <row r="3034" spans="4:4" x14ac:dyDescent="0.3">
      <c r="D3034" s="83"/>
    </row>
    <row r="3035" spans="4:4" x14ac:dyDescent="0.3">
      <c r="D3035" s="83"/>
    </row>
    <row r="3036" spans="4:4" x14ac:dyDescent="0.3">
      <c r="D3036" s="83"/>
    </row>
    <row r="3037" spans="4:4" x14ac:dyDescent="0.3">
      <c r="D3037" s="83"/>
    </row>
    <row r="3038" spans="4:4" x14ac:dyDescent="0.3">
      <c r="D3038" s="83"/>
    </row>
    <row r="3039" spans="4:4" x14ac:dyDescent="0.3">
      <c r="D3039" s="83"/>
    </row>
    <row r="3040" spans="4:4" x14ac:dyDescent="0.3">
      <c r="D3040" s="83"/>
    </row>
    <row r="3041" spans="4:4" x14ac:dyDescent="0.3">
      <c r="D3041" s="83"/>
    </row>
    <row r="3042" spans="4:4" x14ac:dyDescent="0.3">
      <c r="D3042" s="83"/>
    </row>
    <row r="3043" spans="4:4" x14ac:dyDescent="0.3">
      <c r="D3043" s="83"/>
    </row>
    <row r="3044" spans="4:4" x14ac:dyDescent="0.3">
      <c r="D3044" s="83"/>
    </row>
    <row r="3045" spans="4:4" x14ac:dyDescent="0.3">
      <c r="D3045" s="83"/>
    </row>
    <row r="3046" spans="4:4" x14ac:dyDescent="0.3">
      <c r="D3046" s="83"/>
    </row>
    <row r="3047" spans="4:4" x14ac:dyDescent="0.3">
      <c r="D3047" s="83"/>
    </row>
    <row r="3048" spans="4:4" x14ac:dyDescent="0.3">
      <c r="D3048" s="83"/>
    </row>
    <row r="3049" spans="4:4" x14ac:dyDescent="0.3">
      <c r="D3049" s="83"/>
    </row>
    <row r="3050" spans="4:4" x14ac:dyDescent="0.3">
      <c r="D3050" s="83"/>
    </row>
    <row r="3051" spans="4:4" x14ac:dyDescent="0.3">
      <c r="D3051" s="83"/>
    </row>
    <row r="3052" spans="4:4" x14ac:dyDescent="0.3">
      <c r="D3052" s="83"/>
    </row>
    <row r="3053" spans="4:4" x14ac:dyDescent="0.3">
      <c r="D3053" s="83"/>
    </row>
    <row r="3054" spans="4:4" x14ac:dyDescent="0.3">
      <c r="D3054" s="83"/>
    </row>
    <row r="3055" spans="4:4" x14ac:dyDescent="0.3">
      <c r="D3055" s="83"/>
    </row>
    <row r="3056" spans="4:4" x14ac:dyDescent="0.3">
      <c r="D3056" s="83"/>
    </row>
    <row r="3057" spans="4:4" x14ac:dyDescent="0.3">
      <c r="D3057" s="83"/>
    </row>
    <row r="3058" spans="4:4" x14ac:dyDescent="0.3">
      <c r="D3058" s="83"/>
    </row>
    <row r="3059" spans="4:4" x14ac:dyDescent="0.3">
      <c r="D3059" s="83"/>
    </row>
    <row r="3060" spans="4:4" x14ac:dyDescent="0.3">
      <c r="D3060" s="83"/>
    </row>
    <row r="3061" spans="4:4" x14ac:dyDescent="0.3">
      <c r="D3061" s="83"/>
    </row>
    <row r="3062" spans="4:4" x14ac:dyDescent="0.3">
      <c r="D3062" s="83"/>
    </row>
    <row r="3063" spans="4:4" x14ac:dyDescent="0.3">
      <c r="D3063" s="83"/>
    </row>
    <row r="3064" spans="4:4" x14ac:dyDescent="0.3">
      <c r="D3064" s="83"/>
    </row>
    <row r="3065" spans="4:4" x14ac:dyDescent="0.3">
      <c r="D3065" s="83"/>
    </row>
    <row r="3066" spans="4:4" x14ac:dyDescent="0.3">
      <c r="D3066" s="83"/>
    </row>
    <row r="3067" spans="4:4" x14ac:dyDescent="0.3">
      <c r="D3067" s="83"/>
    </row>
    <row r="3068" spans="4:4" x14ac:dyDescent="0.3">
      <c r="D3068" s="83"/>
    </row>
    <row r="3069" spans="4:4" x14ac:dyDescent="0.3">
      <c r="D3069" s="83"/>
    </row>
    <row r="3070" spans="4:4" x14ac:dyDescent="0.3">
      <c r="D3070" s="83"/>
    </row>
    <row r="3071" spans="4:4" x14ac:dyDescent="0.3">
      <c r="D3071" s="83"/>
    </row>
    <row r="3072" spans="4:4" x14ac:dyDescent="0.3">
      <c r="D3072" s="83"/>
    </row>
    <row r="3073" spans="4:4" x14ac:dyDescent="0.3">
      <c r="D3073" s="83"/>
    </row>
    <row r="3074" spans="4:4" x14ac:dyDescent="0.3">
      <c r="D3074" s="83"/>
    </row>
    <row r="3075" spans="4:4" x14ac:dyDescent="0.3">
      <c r="D3075" s="83"/>
    </row>
    <row r="3076" spans="4:4" x14ac:dyDescent="0.3">
      <c r="D3076" s="83"/>
    </row>
    <row r="3077" spans="4:4" x14ac:dyDescent="0.3">
      <c r="D3077" s="83"/>
    </row>
    <row r="3078" spans="4:4" x14ac:dyDescent="0.3">
      <c r="D3078" s="83"/>
    </row>
    <row r="3079" spans="4:4" x14ac:dyDescent="0.3">
      <c r="D3079" s="83"/>
    </row>
    <row r="3080" spans="4:4" x14ac:dyDescent="0.3">
      <c r="D3080" s="83"/>
    </row>
    <row r="3081" spans="4:4" x14ac:dyDescent="0.3">
      <c r="D3081" s="83"/>
    </row>
    <row r="3082" spans="4:4" x14ac:dyDescent="0.3">
      <c r="D3082" s="83"/>
    </row>
    <row r="3083" spans="4:4" x14ac:dyDescent="0.3">
      <c r="D3083" s="83"/>
    </row>
    <row r="3084" spans="4:4" x14ac:dyDescent="0.3">
      <c r="D3084" s="83"/>
    </row>
    <row r="3085" spans="4:4" x14ac:dyDescent="0.3">
      <c r="D3085" s="83"/>
    </row>
    <row r="3086" spans="4:4" x14ac:dyDescent="0.3">
      <c r="D3086" s="83"/>
    </row>
    <row r="3087" spans="4:4" x14ac:dyDescent="0.3">
      <c r="D3087" s="83"/>
    </row>
    <row r="3088" spans="4:4" x14ac:dyDescent="0.3">
      <c r="D3088" s="83"/>
    </row>
    <row r="3089" spans="4:4" x14ac:dyDescent="0.3">
      <c r="D3089" s="83"/>
    </row>
    <row r="3090" spans="4:4" x14ac:dyDescent="0.3">
      <c r="D3090" s="83"/>
    </row>
    <row r="3091" spans="4:4" x14ac:dyDescent="0.3">
      <c r="D3091" s="83"/>
    </row>
    <row r="3092" spans="4:4" x14ac:dyDescent="0.3">
      <c r="D3092" s="83"/>
    </row>
    <row r="3093" spans="4:4" x14ac:dyDescent="0.3">
      <c r="D3093" s="83"/>
    </row>
    <row r="3094" spans="4:4" x14ac:dyDescent="0.3">
      <c r="D3094" s="83"/>
    </row>
    <row r="3095" spans="4:4" x14ac:dyDescent="0.3">
      <c r="D3095" s="83"/>
    </row>
    <row r="3096" spans="4:4" x14ac:dyDescent="0.3">
      <c r="D3096" s="83"/>
    </row>
    <row r="3097" spans="4:4" x14ac:dyDescent="0.3">
      <c r="D3097" s="83"/>
    </row>
    <row r="3098" spans="4:4" x14ac:dyDescent="0.3">
      <c r="D3098" s="83"/>
    </row>
    <row r="3099" spans="4:4" x14ac:dyDescent="0.3">
      <c r="D3099" s="83"/>
    </row>
    <row r="3100" spans="4:4" x14ac:dyDescent="0.3">
      <c r="D3100" s="83"/>
    </row>
    <row r="3101" spans="4:4" x14ac:dyDescent="0.3">
      <c r="D3101" s="83"/>
    </row>
    <row r="3102" spans="4:4" x14ac:dyDescent="0.3">
      <c r="D3102" s="83"/>
    </row>
    <row r="3103" spans="4:4" x14ac:dyDescent="0.3">
      <c r="D3103" s="83"/>
    </row>
    <row r="3104" spans="4:4" x14ac:dyDescent="0.3">
      <c r="D3104" s="83"/>
    </row>
    <row r="3105" spans="4:4" x14ac:dyDescent="0.3">
      <c r="D3105" s="83"/>
    </row>
    <row r="3106" spans="4:4" x14ac:dyDescent="0.3">
      <c r="D3106" s="83"/>
    </row>
    <row r="3107" spans="4:4" x14ac:dyDescent="0.3">
      <c r="D3107" s="83"/>
    </row>
    <row r="3108" spans="4:4" x14ac:dyDescent="0.3">
      <c r="D3108" s="83"/>
    </row>
    <row r="3109" spans="4:4" x14ac:dyDescent="0.3">
      <c r="D3109" s="83"/>
    </row>
    <row r="3110" spans="4:4" x14ac:dyDescent="0.3">
      <c r="D3110" s="83"/>
    </row>
    <row r="3111" spans="4:4" x14ac:dyDescent="0.3">
      <c r="D3111" s="83"/>
    </row>
    <row r="3112" spans="4:4" x14ac:dyDescent="0.3">
      <c r="D3112" s="83"/>
    </row>
    <row r="3113" spans="4:4" x14ac:dyDescent="0.3">
      <c r="D3113" s="83"/>
    </row>
    <row r="3114" spans="4:4" x14ac:dyDescent="0.3">
      <c r="D3114" s="83"/>
    </row>
    <row r="3115" spans="4:4" x14ac:dyDescent="0.3">
      <c r="D3115" s="83"/>
    </row>
    <row r="3116" spans="4:4" x14ac:dyDescent="0.3">
      <c r="D3116" s="83"/>
    </row>
    <row r="3117" spans="4:4" x14ac:dyDescent="0.3">
      <c r="D3117" s="83"/>
    </row>
    <row r="3118" spans="4:4" x14ac:dyDescent="0.3">
      <c r="D3118" s="83"/>
    </row>
    <row r="3119" spans="4:4" x14ac:dyDescent="0.3">
      <c r="D3119" s="83"/>
    </row>
    <row r="3120" spans="4:4" x14ac:dyDescent="0.3">
      <c r="D3120" s="83"/>
    </row>
    <row r="3121" spans="4:4" x14ac:dyDescent="0.3">
      <c r="D3121" s="83"/>
    </row>
    <row r="3122" spans="4:4" x14ac:dyDescent="0.3">
      <c r="D3122" s="83"/>
    </row>
    <row r="3123" spans="4:4" x14ac:dyDescent="0.3">
      <c r="D3123" s="83"/>
    </row>
    <row r="3124" spans="4:4" x14ac:dyDescent="0.3">
      <c r="D3124" s="83"/>
    </row>
    <row r="3125" spans="4:4" x14ac:dyDescent="0.3">
      <c r="D3125" s="83"/>
    </row>
    <row r="3126" spans="4:4" x14ac:dyDescent="0.3">
      <c r="D3126" s="83"/>
    </row>
    <row r="3127" spans="4:4" x14ac:dyDescent="0.3">
      <c r="D3127" s="83"/>
    </row>
    <row r="3128" spans="4:4" x14ac:dyDescent="0.3">
      <c r="D3128" s="83"/>
    </row>
    <row r="3129" spans="4:4" x14ac:dyDescent="0.3">
      <c r="D3129" s="83"/>
    </row>
    <row r="3130" spans="4:4" x14ac:dyDescent="0.3">
      <c r="D3130" s="83"/>
    </row>
    <row r="3131" spans="4:4" x14ac:dyDescent="0.3">
      <c r="D3131" s="83"/>
    </row>
    <row r="3132" spans="4:4" x14ac:dyDescent="0.3">
      <c r="D3132" s="83"/>
    </row>
    <row r="3133" spans="4:4" x14ac:dyDescent="0.3">
      <c r="D3133" s="83"/>
    </row>
    <row r="3134" spans="4:4" x14ac:dyDescent="0.3">
      <c r="D3134" s="83"/>
    </row>
    <row r="3135" spans="4:4" x14ac:dyDescent="0.3">
      <c r="D3135" s="83"/>
    </row>
    <row r="3136" spans="4:4" x14ac:dyDescent="0.3">
      <c r="D3136" s="83"/>
    </row>
    <row r="3137" spans="4:4" x14ac:dyDescent="0.3">
      <c r="D3137" s="83"/>
    </row>
    <row r="3138" spans="4:4" x14ac:dyDescent="0.3">
      <c r="D3138" s="83"/>
    </row>
    <row r="3139" spans="4:4" x14ac:dyDescent="0.3">
      <c r="D3139" s="83"/>
    </row>
    <row r="3140" spans="4:4" x14ac:dyDescent="0.3">
      <c r="D3140" s="83"/>
    </row>
    <row r="3141" spans="4:4" x14ac:dyDescent="0.3">
      <c r="D3141" s="83"/>
    </row>
    <row r="3142" spans="4:4" x14ac:dyDescent="0.3">
      <c r="D3142" s="83"/>
    </row>
    <row r="3143" spans="4:4" x14ac:dyDescent="0.3">
      <c r="D3143" s="83"/>
    </row>
    <row r="3144" spans="4:4" x14ac:dyDescent="0.3">
      <c r="D3144" s="83"/>
    </row>
    <row r="3145" spans="4:4" x14ac:dyDescent="0.3">
      <c r="D3145" s="83"/>
    </row>
    <row r="3146" spans="4:4" x14ac:dyDescent="0.3">
      <c r="D3146" s="83"/>
    </row>
    <row r="3147" spans="4:4" x14ac:dyDescent="0.3">
      <c r="D3147" s="83"/>
    </row>
    <row r="3148" spans="4:4" x14ac:dyDescent="0.3">
      <c r="D3148" s="83"/>
    </row>
    <row r="3149" spans="4:4" x14ac:dyDescent="0.3">
      <c r="D3149" s="83"/>
    </row>
    <row r="3150" spans="4:4" x14ac:dyDescent="0.3">
      <c r="D3150" s="83"/>
    </row>
    <row r="3151" spans="4:4" x14ac:dyDescent="0.3">
      <c r="D3151" s="83"/>
    </row>
    <row r="3152" spans="4:4" x14ac:dyDescent="0.3">
      <c r="D3152" s="83"/>
    </row>
    <row r="3153" spans="4:4" x14ac:dyDescent="0.3">
      <c r="D3153" s="83"/>
    </row>
    <row r="3154" spans="4:4" x14ac:dyDescent="0.3">
      <c r="D3154" s="83"/>
    </row>
    <row r="3155" spans="4:4" x14ac:dyDescent="0.3">
      <c r="D3155" s="83"/>
    </row>
    <row r="3156" spans="4:4" x14ac:dyDescent="0.3">
      <c r="D3156" s="83"/>
    </row>
    <row r="3157" spans="4:4" x14ac:dyDescent="0.3">
      <c r="D3157" s="83"/>
    </row>
    <row r="3158" spans="4:4" x14ac:dyDescent="0.3">
      <c r="D3158" s="83"/>
    </row>
    <row r="3159" spans="4:4" x14ac:dyDescent="0.3">
      <c r="D3159" s="83"/>
    </row>
    <row r="3160" spans="4:4" x14ac:dyDescent="0.3">
      <c r="D3160" s="83"/>
    </row>
    <row r="3161" spans="4:4" x14ac:dyDescent="0.3">
      <c r="D3161" s="83"/>
    </row>
    <row r="3162" spans="4:4" x14ac:dyDescent="0.3">
      <c r="D3162" s="83"/>
    </row>
    <row r="3163" spans="4:4" x14ac:dyDescent="0.3">
      <c r="D3163" s="83"/>
    </row>
    <row r="3164" spans="4:4" x14ac:dyDescent="0.3">
      <c r="D3164" s="83"/>
    </row>
    <row r="3165" spans="4:4" x14ac:dyDescent="0.3">
      <c r="D3165" s="83"/>
    </row>
    <row r="3166" spans="4:4" x14ac:dyDescent="0.3">
      <c r="D3166" s="83"/>
    </row>
    <row r="3167" spans="4:4" x14ac:dyDescent="0.3">
      <c r="D3167" s="83"/>
    </row>
    <row r="3168" spans="4:4" x14ac:dyDescent="0.3">
      <c r="D3168" s="83"/>
    </row>
    <row r="3169" spans="4:4" x14ac:dyDescent="0.3">
      <c r="D3169" s="83"/>
    </row>
    <row r="3170" spans="4:4" x14ac:dyDescent="0.3">
      <c r="D3170" s="83"/>
    </row>
    <row r="3171" spans="4:4" x14ac:dyDescent="0.3">
      <c r="D3171" s="83"/>
    </row>
    <row r="3172" spans="4:4" x14ac:dyDescent="0.3">
      <c r="D3172" s="83"/>
    </row>
    <row r="3173" spans="4:4" x14ac:dyDescent="0.3">
      <c r="D3173" s="83"/>
    </row>
    <row r="3174" spans="4:4" x14ac:dyDescent="0.3">
      <c r="D3174" s="83"/>
    </row>
    <row r="3175" spans="4:4" x14ac:dyDescent="0.3">
      <c r="D3175" s="83"/>
    </row>
    <row r="3176" spans="4:4" x14ac:dyDescent="0.3">
      <c r="D3176" s="83"/>
    </row>
    <row r="3177" spans="4:4" x14ac:dyDescent="0.3">
      <c r="D3177" s="83"/>
    </row>
    <row r="3178" spans="4:4" x14ac:dyDescent="0.3">
      <c r="D3178" s="83"/>
    </row>
    <row r="3179" spans="4:4" x14ac:dyDescent="0.3">
      <c r="D3179" s="83"/>
    </row>
    <row r="3180" spans="4:4" x14ac:dyDescent="0.3">
      <c r="D3180" s="83"/>
    </row>
    <row r="3181" spans="4:4" x14ac:dyDescent="0.3">
      <c r="D3181" s="83"/>
    </row>
    <row r="3182" spans="4:4" x14ac:dyDescent="0.3">
      <c r="D3182" s="83"/>
    </row>
    <row r="3183" spans="4:4" x14ac:dyDescent="0.3">
      <c r="D3183" s="83"/>
    </row>
    <row r="3184" spans="4:4" x14ac:dyDescent="0.3">
      <c r="D3184" s="83"/>
    </row>
    <row r="3185" spans="4:4" x14ac:dyDescent="0.3">
      <c r="D3185" s="83"/>
    </row>
    <row r="3186" spans="4:4" x14ac:dyDescent="0.3">
      <c r="D3186" s="83"/>
    </row>
    <row r="3187" spans="4:4" x14ac:dyDescent="0.3">
      <c r="D3187" s="83"/>
    </row>
    <row r="3188" spans="4:4" x14ac:dyDescent="0.3">
      <c r="D3188" s="83"/>
    </row>
    <row r="3189" spans="4:4" x14ac:dyDescent="0.3">
      <c r="D3189" s="83"/>
    </row>
    <row r="3190" spans="4:4" x14ac:dyDescent="0.3">
      <c r="D3190" s="83"/>
    </row>
    <row r="3191" spans="4:4" x14ac:dyDescent="0.3">
      <c r="D3191" s="83"/>
    </row>
    <row r="3192" spans="4:4" x14ac:dyDescent="0.3">
      <c r="D3192" s="83"/>
    </row>
    <row r="3193" spans="4:4" x14ac:dyDescent="0.3">
      <c r="D3193" s="83"/>
    </row>
    <row r="3194" spans="4:4" x14ac:dyDescent="0.3">
      <c r="D3194" s="83"/>
    </row>
    <row r="3195" spans="4:4" x14ac:dyDescent="0.3">
      <c r="D3195" s="83"/>
    </row>
    <row r="3196" spans="4:4" x14ac:dyDescent="0.3">
      <c r="D3196" s="83"/>
    </row>
    <row r="3197" spans="4:4" x14ac:dyDescent="0.3">
      <c r="D3197" s="83"/>
    </row>
    <row r="3198" spans="4:4" x14ac:dyDescent="0.3">
      <c r="D3198" s="83"/>
    </row>
    <row r="3199" spans="4:4" x14ac:dyDescent="0.3">
      <c r="D3199" s="83"/>
    </row>
    <row r="3200" spans="4:4" x14ac:dyDescent="0.3">
      <c r="D3200" s="83"/>
    </row>
    <row r="3201" spans="4:4" x14ac:dyDescent="0.3">
      <c r="D3201" s="83"/>
    </row>
    <row r="3202" spans="4:4" x14ac:dyDescent="0.3">
      <c r="D3202" s="83"/>
    </row>
    <row r="3203" spans="4:4" x14ac:dyDescent="0.3">
      <c r="D3203" s="83"/>
    </row>
    <row r="3204" spans="4:4" x14ac:dyDescent="0.3">
      <c r="D3204" s="83"/>
    </row>
    <row r="3205" spans="4:4" x14ac:dyDescent="0.3">
      <c r="D3205" s="83"/>
    </row>
    <row r="3206" spans="4:4" x14ac:dyDescent="0.3">
      <c r="D3206" s="83"/>
    </row>
    <row r="3207" spans="4:4" x14ac:dyDescent="0.3">
      <c r="D3207" s="83"/>
    </row>
    <row r="3208" spans="4:4" x14ac:dyDescent="0.3">
      <c r="D3208" s="83"/>
    </row>
    <row r="3209" spans="4:4" x14ac:dyDescent="0.3">
      <c r="D3209" s="83"/>
    </row>
    <row r="3210" spans="4:4" x14ac:dyDescent="0.3">
      <c r="D3210" s="83"/>
    </row>
    <row r="3211" spans="4:4" x14ac:dyDescent="0.3">
      <c r="D3211" s="83"/>
    </row>
    <row r="3212" spans="4:4" x14ac:dyDescent="0.3">
      <c r="D3212" s="83"/>
    </row>
    <row r="3213" spans="4:4" x14ac:dyDescent="0.3">
      <c r="D3213" s="83"/>
    </row>
    <row r="3214" spans="4:4" x14ac:dyDescent="0.3">
      <c r="D3214" s="83"/>
    </row>
    <row r="3215" spans="4:4" x14ac:dyDescent="0.3">
      <c r="D3215" s="83"/>
    </row>
    <row r="3216" spans="4:4" x14ac:dyDescent="0.3">
      <c r="D3216" s="83"/>
    </row>
    <row r="3217" spans="4:4" x14ac:dyDescent="0.3">
      <c r="D3217" s="83"/>
    </row>
    <row r="3218" spans="4:4" x14ac:dyDescent="0.3">
      <c r="D3218" s="83"/>
    </row>
    <row r="3219" spans="4:4" x14ac:dyDescent="0.3">
      <c r="D3219" s="83"/>
    </row>
    <row r="3220" spans="4:4" x14ac:dyDescent="0.3">
      <c r="D3220" s="83"/>
    </row>
    <row r="3221" spans="4:4" x14ac:dyDescent="0.3">
      <c r="D3221" s="83"/>
    </row>
    <row r="3222" spans="4:4" x14ac:dyDescent="0.3">
      <c r="D3222" s="83"/>
    </row>
    <row r="3223" spans="4:4" x14ac:dyDescent="0.3">
      <c r="D3223" s="83"/>
    </row>
    <row r="3224" spans="4:4" x14ac:dyDescent="0.3">
      <c r="D3224" s="83"/>
    </row>
    <row r="3225" spans="4:4" x14ac:dyDescent="0.3">
      <c r="D3225" s="83"/>
    </row>
    <row r="3226" spans="4:4" x14ac:dyDescent="0.3">
      <c r="D3226" s="83"/>
    </row>
    <row r="3227" spans="4:4" x14ac:dyDescent="0.3">
      <c r="D3227" s="83"/>
    </row>
    <row r="3228" spans="4:4" x14ac:dyDescent="0.3">
      <c r="D3228" s="83"/>
    </row>
    <row r="3229" spans="4:4" x14ac:dyDescent="0.3">
      <c r="D3229" s="83"/>
    </row>
    <row r="3230" spans="4:4" x14ac:dyDescent="0.3">
      <c r="D3230" s="83"/>
    </row>
    <row r="3231" spans="4:4" x14ac:dyDescent="0.3">
      <c r="D3231" s="83"/>
    </row>
    <row r="3232" spans="4:4" x14ac:dyDescent="0.3">
      <c r="D3232" s="83"/>
    </row>
    <row r="3233" spans="4:4" x14ac:dyDescent="0.3">
      <c r="D3233" s="83"/>
    </row>
    <row r="3234" spans="4:4" x14ac:dyDescent="0.3">
      <c r="D3234" s="83"/>
    </row>
    <row r="3235" spans="4:4" x14ac:dyDescent="0.3">
      <c r="D3235" s="83"/>
    </row>
    <row r="3236" spans="4:4" x14ac:dyDescent="0.3">
      <c r="D3236" s="83"/>
    </row>
    <row r="3237" spans="4:4" x14ac:dyDescent="0.3">
      <c r="D3237" s="83"/>
    </row>
    <row r="3238" spans="4:4" x14ac:dyDescent="0.3">
      <c r="D3238" s="83"/>
    </row>
    <row r="3239" spans="4:4" x14ac:dyDescent="0.3">
      <c r="D3239" s="83"/>
    </row>
    <row r="3240" spans="4:4" x14ac:dyDescent="0.3">
      <c r="D3240" s="83"/>
    </row>
    <row r="3241" spans="4:4" x14ac:dyDescent="0.3">
      <c r="D3241" s="83"/>
    </row>
    <row r="3242" spans="4:4" x14ac:dyDescent="0.3">
      <c r="D3242" s="83"/>
    </row>
    <row r="3243" spans="4:4" x14ac:dyDescent="0.3">
      <c r="D3243" s="83"/>
    </row>
    <row r="3244" spans="4:4" x14ac:dyDescent="0.3">
      <c r="D3244" s="83"/>
    </row>
    <row r="3245" spans="4:4" x14ac:dyDescent="0.3">
      <c r="D3245" s="83"/>
    </row>
    <row r="3246" spans="4:4" x14ac:dyDescent="0.3">
      <c r="D3246" s="83"/>
    </row>
    <row r="3247" spans="4:4" x14ac:dyDescent="0.3">
      <c r="D3247" s="83"/>
    </row>
    <row r="3248" spans="4:4" x14ac:dyDescent="0.3">
      <c r="D3248" s="83"/>
    </row>
    <row r="3249" spans="4:4" x14ac:dyDescent="0.3">
      <c r="D3249" s="83"/>
    </row>
    <row r="3250" spans="4:4" x14ac:dyDescent="0.3">
      <c r="D3250" s="83"/>
    </row>
    <row r="3251" spans="4:4" x14ac:dyDescent="0.3">
      <c r="D3251" s="83"/>
    </row>
    <row r="3252" spans="4:4" x14ac:dyDescent="0.3">
      <c r="D3252" s="83"/>
    </row>
    <row r="3253" spans="4:4" x14ac:dyDescent="0.3">
      <c r="D3253" s="83"/>
    </row>
    <row r="3254" spans="4:4" x14ac:dyDescent="0.3">
      <c r="D3254" s="83"/>
    </row>
    <row r="3255" spans="4:4" x14ac:dyDescent="0.3">
      <c r="D3255" s="83"/>
    </row>
    <row r="3256" spans="4:4" x14ac:dyDescent="0.3">
      <c r="D3256" s="83"/>
    </row>
    <row r="3257" spans="4:4" x14ac:dyDescent="0.3">
      <c r="D3257" s="83"/>
    </row>
    <row r="3258" spans="4:4" x14ac:dyDescent="0.3">
      <c r="D3258" s="83"/>
    </row>
    <row r="3259" spans="4:4" x14ac:dyDescent="0.3">
      <c r="D3259" s="83"/>
    </row>
    <row r="3260" spans="4:4" x14ac:dyDescent="0.3">
      <c r="D3260" s="83"/>
    </row>
    <row r="3261" spans="4:4" x14ac:dyDescent="0.3">
      <c r="D3261" s="83"/>
    </row>
    <row r="3262" spans="4:4" x14ac:dyDescent="0.3">
      <c r="D3262" s="83"/>
    </row>
    <row r="3263" spans="4:4" x14ac:dyDescent="0.3">
      <c r="D3263" s="83"/>
    </row>
    <row r="3264" spans="4:4" x14ac:dyDescent="0.3">
      <c r="D3264" s="83"/>
    </row>
    <row r="3265" spans="4:4" x14ac:dyDescent="0.3">
      <c r="D3265" s="83"/>
    </row>
    <row r="3266" spans="4:4" x14ac:dyDescent="0.3">
      <c r="D3266" s="83"/>
    </row>
    <row r="3267" spans="4:4" x14ac:dyDescent="0.3">
      <c r="D3267" s="83"/>
    </row>
    <row r="3268" spans="4:4" x14ac:dyDescent="0.3">
      <c r="D3268" s="83"/>
    </row>
    <row r="3269" spans="4:4" x14ac:dyDescent="0.3">
      <c r="D3269" s="83"/>
    </row>
    <row r="3270" spans="4:4" x14ac:dyDescent="0.3">
      <c r="D3270" s="83"/>
    </row>
    <row r="3271" spans="4:4" x14ac:dyDescent="0.3">
      <c r="D3271" s="83"/>
    </row>
    <row r="3272" spans="4:4" x14ac:dyDescent="0.3">
      <c r="D3272" s="83"/>
    </row>
    <row r="3273" spans="4:4" x14ac:dyDescent="0.3">
      <c r="D3273" s="83"/>
    </row>
    <row r="3274" spans="4:4" x14ac:dyDescent="0.3">
      <c r="D3274" s="83"/>
    </row>
    <row r="3275" spans="4:4" x14ac:dyDescent="0.3">
      <c r="D3275" s="83"/>
    </row>
    <row r="3276" spans="4:4" x14ac:dyDescent="0.3">
      <c r="D3276" s="83"/>
    </row>
    <row r="3277" spans="4:4" x14ac:dyDescent="0.3">
      <c r="D3277" s="83"/>
    </row>
    <row r="3278" spans="4:4" x14ac:dyDescent="0.3">
      <c r="D3278" s="83"/>
    </row>
    <row r="3279" spans="4:4" x14ac:dyDescent="0.3">
      <c r="D3279" s="83"/>
    </row>
    <row r="3280" spans="4:4" x14ac:dyDescent="0.3">
      <c r="D3280" s="83"/>
    </row>
    <row r="3281" spans="4:4" x14ac:dyDescent="0.3">
      <c r="D3281" s="83"/>
    </row>
    <row r="3282" spans="4:4" x14ac:dyDescent="0.3">
      <c r="D3282" s="83"/>
    </row>
    <row r="3283" spans="4:4" x14ac:dyDescent="0.3">
      <c r="D3283" s="83"/>
    </row>
    <row r="3284" spans="4:4" x14ac:dyDescent="0.3">
      <c r="D3284" s="83"/>
    </row>
    <row r="3285" spans="4:4" x14ac:dyDescent="0.3">
      <c r="D3285" s="83"/>
    </row>
    <row r="3286" spans="4:4" x14ac:dyDescent="0.3">
      <c r="D3286" s="83"/>
    </row>
    <row r="3287" spans="4:4" x14ac:dyDescent="0.3">
      <c r="D3287" s="83"/>
    </row>
    <row r="3288" spans="4:4" x14ac:dyDescent="0.3">
      <c r="D3288" s="83"/>
    </row>
    <row r="3289" spans="4:4" x14ac:dyDescent="0.3">
      <c r="D3289" s="83"/>
    </row>
    <row r="3290" spans="4:4" x14ac:dyDescent="0.3">
      <c r="D3290" s="83"/>
    </row>
    <row r="3291" spans="4:4" x14ac:dyDescent="0.3">
      <c r="D3291" s="83"/>
    </row>
    <row r="3292" spans="4:4" x14ac:dyDescent="0.3">
      <c r="D3292" s="83"/>
    </row>
    <row r="3293" spans="4:4" x14ac:dyDescent="0.3">
      <c r="D3293" s="83"/>
    </row>
    <row r="3294" spans="4:4" x14ac:dyDescent="0.3">
      <c r="D3294" s="83"/>
    </row>
    <row r="3295" spans="4:4" x14ac:dyDescent="0.3">
      <c r="D3295" s="83"/>
    </row>
    <row r="3296" spans="4:4" x14ac:dyDescent="0.3">
      <c r="D3296" s="83"/>
    </row>
    <row r="3297" spans="4:4" x14ac:dyDescent="0.3">
      <c r="D3297" s="83"/>
    </row>
    <row r="3298" spans="4:4" x14ac:dyDescent="0.3">
      <c r="D3298" s="83"/>
    </row>
    <row r="3299" spans="4:4" x14ac:dyDescent="0.3">
      <c r="D3299" s="83"/>
    </row>
    <row r="3300" spans="4:4" x14ac:dyDescent="0.3">
      <c r="D3300" s="83"/>
    </row>
    <row r="3301" spans="4:4" x14ac:dyDescent="0.3">
      <c r="D3301" s="83"/>
    </row>
    <row r="3302" spans="4:4" x14ac:dyDescent="0.3">
      <c r="D3302" s="83"/>
    </row>
    <row r="3303" spans="4:4" x14ac:dyDescent="0.3">
      <c r="D3303" s="83"/>
    </row>
    <row r="3304" spans="4:4" x14ac:dyDescent="0.3">
      <c r="D3304" s="83"/>
    </row>
    <row r="3305" spans="4:4" x14ac:dyDescent="0.3">
      <c r="D3305" s="83"/>
    </row>
    <row r="3306" spans="4:4" x14ac:dyDescent="0.3">
      <c r="D3306" s="83"/>
    </row>
    <row r="3307" spans="4:4" x14ac:dyDescent="0.3">
      <c r="D3307" s="83"/>
    </row>
    <row r="3308" spans="4:4" x14ac:dyDescent="0.3">
      <c r="D3308" s="83"/>
    </row>
    <row r="3309" spans="4:4" x14ac:dyDescent="0.3">
      <c r="D3309" s="83"/>
    </row>
    <row r="3310" spans="4:4" x14ac:dyDescent="0.3">
      <c r="D3310" s="83"/>
    </row>
    <row r="3311" spans="4:4" x14ac:dyDescent="0.3">
      <c r="D3311" s="83"/>
    </row>
    <row r="3312" spans="4:4" x14ac:dyDescent="0.3">
      <c r="D3312" s="83"/>
    </row>
    <row r="3313" spans="4:4" x14ac:dyDescent="0.3">
      <c r="D3313" s="83"/>
    </row>
    <row r="3314" spans="4:4" x14ac:dyDescent="0.3">
      <c r="D3314" s="83"/>
    </row>
    <row r="3315" spans="4:4" x14ac:dyDescent="0.3">
      <c r="D3315" s="83"/>
    </row>
    <row r="3316" spans="4:4" x14ac:dyDescent="0.3">
      <c r="D3316" s="83"/>
    </row>
    <row r="3317" spans="4:4" x14ac:dyDescent="0.3">
      <c r="D3317" s="83"/>
    </row>
    <row r="3318" spans="4:4" x14ac:dyDescent="0.3">
      <c r="D3318" s="83"/>
    </row>
    <row r="3319" spans="4:4" x14ac:dyDescent="0.3">
      <c r="D3319" s="83"/>
    </row>
    <row r="3320" spans="4:4" x14ac:dyDescent="0.3">
      <c r="D3320" s="83"/>
    </row>
    <row r="3321" spans="4:4" x14ac:dyDescent="0.3">
      <c r="D3321" s="83"/>
    </row>
    <row r="3322" spans="4:4" x14ac:dyDescent="0.3">
      <c r="D3322" s="83"/>
    </row>
    <row r="3323" spans="4:4" x14ac:dyDescent="0.3">
      <c r="D3323" s="83"/>
    </row>
    <row r="3324" spans="4:4" x14ac:dyDescent="0.3">
      <c r="D3324" s="83"/>
    </row>
    <row r="3325" spans="4:4" x14ac:dyDescent="0.3">
      <c r="D3325" s="83"/>
    </row>
    <row r="3326" spans="4:4" x14ac:dyDescent="0.3">
      <c r="D3326" s="83"/>
    </row>
    <row r="3327" spans="4:4" x14ac:dyDescent="0.3">
      <c r="D3327" s="83"/>
    </row>
    <row r="3328" spans="4:4" x14ac:dyDescent="0.3">
      <c r="D3328" s="83"/>
    </row>
    <row r="3329" spans="4:4" x14ac:dyDescent="0.3">
      <c r="D3329" s="83"/>
    </row>
    <row r="3330" spans="4:4" x14ac:dyDescent="0.3">
      <c r="D3330" s="83"/>
    </row>
    <row r="3331" spans="4:4" x14ac:dyDescent="0.3">
      <c r="D3331" s="83"/>
    </row>
    <row r="3332" spans="4:4" x14ac:dyDescent="0.3">
      <c r="D3332" s="83"/>
    </row>
    <row r="3333" spans="4:4" x14ac:dyDescent="0.3">
      <c r="D3333" s="83"/>
    </row>
    <row r="3334" spans="4:4" x14ac:dyDescent="0.3">
      <c r="D3334" s="83"/>
    </row>
    <row r="3335" spans="4:4" x14ac:dyDescent="0.3">
      <c r="D3335" s="83"/>
    </row>
    <row r="3336" spans="4:4" x14ac:dyDescent="0.3">
      <c r="D3336" s="83"/>
    </row>
    <row r="3337" spans="4:4" x14ac:dyDescent="0.3">
      <c r="D3337" s="83"/>
    </row>
    <row r="3338" spans="4:4" x14ac:dyDescent="0.3">
      <c r="D3338" s="83"/>
    </row>
    <row r="3339" spans="4:4" x14ac:dyDescent="0.3">
      <c r="D3339" s="83"/>
    </row>
    <row r="3340" spans="4:4" x14ac:dyDescent="0.3">
      <c r="D3340" s="83"/>
    </row>
    <row r="3341" spans="4:4" x14ac:dyDescent="0.3">
      <c r="D3341" s="83"/>
    </row>
    <row r="3342" spans="4:4" x14ac:dyDescent="0.3">
      <c r="D3342" s="83"/>
    </row>
    <row r="3343" spans="4:4" x14ac:dyDescent="0.3">
      <c r="D3343" s="83"/>
    </row>
    <row r="3344" spans="4:4" x14ac:dyDescent="0.3">
      <c r="D3344" s="83"/>
    </row>
    <row r="3345" spans="4:4" x14ac:dyDescent="0.3">
      <c r="D3345" s="83"/>
    </row>
    <row r="3346" spans="4:4" x14ac:dyDescent="0.3">
      <c r="D3346" s="83"/>
    </row>
    <row r="3347" spans="4:4" x14ac:dyDescent="0.3">
      <c r="D3347" s="83"/>
    </row>
    <row r="3348" spans="4:4" x14ac:dyDescent="0.3">
      <c r="D3348" s="83"/>
    </row>
    <row r="3349" spans="4:4" x14ac:dyDescent="0.3">
      <c r="D3349" s="83"/>
    </row>
    <row r="3350" spans="4:4" x14ac:dyDescent="0.3">
      <c r="D3350" s="83"/>
    </row>
    <row r="3351" spans="4:4" x14ac:dyDescent="0.3">
      <c r="D3351" s="83"/>
    </row>
    <row r="3352" spans="4:4" x14ac:dyDescent="0.3">
      <c r="D3352" s="83"/>
    </row>
    <row r="3353" spans="4:4" x14ac:dyDescent="0.3">
      <c r="D3353" s="83"/>
    </row>
    <row r="3354" spans="4:4" x14ac:dyDescent="0.3">
      <c r="D3354" s="83"/>
    </row>
    <row r="3355" spans="4:4" x14ac:dyDescent="0.3">
      <c r="D3355" s="83"/>
    </row>
    <row r="3356" spans="4:4" x14ac:dyDescent="0.3">
      <c r="D3356" s="83"/>
    </row>
    <row r="3357" spans="4:4" x14ac:dyDescent="0.3">
      <c r="D3357" s="83"/>
    </row>
    <row r="3358" spans="4:4" x14ac:dyDescent="0.3">
      <c r="D3358" s="83"/>
    </row>
    <row r="3359" spans="4:4" x14ac:dyDescent="0.3">
      <c r="D3359" s="83"/>
    </row>
    <row r="3360" spans="4:4" x14ac:dyDescent="0.3">
      <c r="D3360" s="83"/>
    </row>
    <row r="3361" spans="4:4" x14ac:dyDescent="0.3">
      <c r="D3361" s="83"/>
    </row>
    <row r="3362" spans="4:4" x14ac:dyDescent="0.3">
      <c r="D3362" s="83"/>
    </row>
    <row r="3363" spans="4:4" x14ac:dyDescent="0.3">
      <c r="D3363" s="83"/>
    </row>
    <row r="3364" spans="4:4" x14ac:dyDescent="0.3">
      <c r="D3364" s="83"/>
    </row>
    <row r="3365" spans="4:4" x14ac:dyDescent="0.3">
      <c r="D3365" s="83"/>
    </row>
    <row r="3366" spans="4:4" x14ac:dyDescent="0.3">
      <c r="D3366" s="83"/>
    </row>
    <row r="3367" spans="4:4" x14ac:dyDescent="0.3">
      <c r="D3367" s="83"/>
    </row>
    <row r="3368" spans="4:4" x14ac:dyDescent="0.3">
      <c r="D3368" s="83"/>
    </row>
    <row r="3369" spans="4:4" x14ac:dyDescent="0.3">
      <c r="D3369" s="83"/>
    </row>
    <row r="3370" spans="4:4" x14ac:dyDescent="0.3">
      <c r="D3370" s="83"/>
    </row>
    <row r="3371" spans="4:4" x14ac:dyDescent="0.3">
      <c r="D3371" s="83"/>
    </row>
    <row r="3372" spans="4:4" x14ac:dyDescent="0.3">
      <c r="D3372" s="83"/>
    </row>
    <row r="3373" spans="4:4" x14ac:dyDescent="0.3">
      <c r="D3373" s="83"/>
    </row>
    <row r="3374" spans="4:4" x14ac:dyDescent="0.3">
      <c r="D3374" s="83"/>
    </row>
    <row r="3375" spans="4:4" x14ac:dyDescent="0.3">
      <c r="D3375" s="83"/>
    </row>
    <row r="3376" spans="4:4" x14ac:dyDescent="0.3">
      <c r="D3376" s="83"/>
    </row>
    <row r="3377" spans="4:4" x14ac:dyDescent="0.3">
      <c r="D3377" s="83"/>
    </row>
    <row r="3378" spans="4:4" x14ac:dyDescent="0.3">
      <c r="D3378" s="83"/>
    </row>
    <row r="3379" spans="4:4" x14ac:dyDescent="0.3">
      <c r="D3379" s="83"/>
    </row>
    <row r="3380" spans="4:4" x14ac:dyDescent="0.3">
      <c r="D3380" s="83"/>
    </row>
    <row r="3381" spans="4:4" x14ac:dyDescent="0.3">
      <c r="D3381" s="83"/>
    </row>
    <row r="3382" spans="4:4" x14ac:dyDescent="0.3">
      <c r="D3382" s="83"/>
    </row>
    <row r="3383" spans="4:4" x14ac:dyDescent="0.3">
      <c r="D3383" s="83"/>
    </row>
    <row r="3384" spans="4:4" x14ac:dyDescent="0.3">
      <c r="D3384" s="83"/>
    </row>
    <row r="3385" spans="4:4" x14ac:dyDescent="0.3">
      <c r="D3385" s="83"/>
    </row>
    <row r="3386" spans="4:4" x14ac:dyDescent="0.3">
      <c r="D3386" s="83"/>
    </row>
    <row r="3387" spans="4:4" x14ac:dyDescent="0.3">
      <c r="D3387" s="83"/>
    </row>
    <row r="3388" spans="4:4" x14ac:dyDescent="0.3">
      <c r="D3388" s="83"/>
    </row>
    <row r="3389" spans="4:4" x14ac:dyDescent="0.3">
      <c r="D3389" s="83"/>
    </row>
    <row r="3390" spans="4:4" x14ac:dyDescent="0.3">
      <c r="D3390" s="83"/>
    </row>
    <row r="3391" spans="4:4" x14ac:dyDescent="0.3">
      <c r="D3391" s="83"/>
    </row>
    <row r="3392" spans="4:4" x14ac:dyDescent="0.3">
      <c r="D3392" s="83"/>
    </row>
    <row r="3393" spans="4:4" x14ac:dyDescent="0.3">
      <c r="D3393" s="83"/>
    </row>
    <row r="3394" spans="4:4" x14ac:dyDescent="0.3">
      <c r="D3394" s="83"/>
    </row>
    <row r="3395" spans="4:4" x14ac:dyDescent="0.3">
      <c r="D3395" s="83"/>
    </row>
    <row r="3396" spans="4:4" x14ac:dyDescent="0.3">
      <c r="D3396" s="83"/>
    </row>
    <row r="3397" spans="4:4" x14ac:dyDescent="0.3">
      <c r="D3397" s="83"/>
    </row>
    <row r="3398" spans="4:4" x14ac:dyDescent="0.3">
      <c r="D3398" s="83"/>
    </row>
    <row r="3399" spans="4:4" x14ac:dyDescent="0.3">
      <c r="D3399" s="83"/>
    </row>
    <row r="3400" spans="4:4" x14ac:dyDescent="0.3">
      <c r="D3400" s="83"/>
    </row>
    <row r="3401" spans="4:4" x14ac:dyDescent="0.3">
      <c r="D3401" s="83"/>
    </row>
    <row r="3402" spans="4:4" x14ac:dyDescent="0.3">
      <c r="D3402" s="83"/>
    </row>
    <row r="3403" spans="4:4" x14ac:dyDescent="0.3">
      <c r="D3403" s="83"/>
    </row>
    <row r="3404" spans="4:4" x14ac:dyDescent="0.3">
      <c r="D3404" s="83"/>
    </row>
    <row r="3405" spans="4:4" x14ac:dyDescent="0.3">
      <c r="D3405" s="83"/>
    </row>
    <row r="3406" spans="4:4" x14ac:dyDescent="0.3">
      <c r="D3406" s="83"/>
    </row>
    <row r="3407" spans="4:4" x14ac:dyDescent="0.3">
      <c r="D3407" s="83"/>
    </row>
    <row r="3408" spans="4:4" x14ac:dyDescent="0.3">
      <c r="D3408" s="83"/>
    </row>
    <row r="3409" spans="4:4" x14ac:dyDescent="0.3">
      <c r="D3409" s="83"/>
    </row>
    <row r="3410" spans="4:4" x14ac:dyDescent="0.3">
      <c r="D3410" s="83"/>
    </row>
    <row r="3411" spans="4:4" x14ac:dyDescent="0.3">
      <c r="D3411" s="83"/>
    </row>
    <row r="3412" spans="4:4" x14ac:dyDescent="0.3">
      <c r="D3412" s="83"/>
    </row>
    <row r="3413" spans="4:4" x14ac:dyDescent="0.3">
      <c r="D3413" s="83"/>
    </row>
    <row r="3414" spans="4:4" x14ac:dyDescent="0.3">
      <c r="D3414" s="83"/>
    </row>
    <row r="3415" spans="4:4" x14ac:dyDescent="0.3">
      <c r="D3415" s="83"/>
    </row>
    <row r="3416" spans="4:4" x14ac:dyDescent="0.3">
      <c r="D3416" s="83"/>
    </row>
    <row r="3417" spans="4:4" x14ac:dyDescent="0.3">
      <c r="D3417" s="83"/>
    </row>
    <row r="3418" spans="4:4" x14ac:dyDescent="0.3">
      <c r="D3418" s="83"/>
    </row>
    <row r="3419" spans="4:4" x14ac:dyDescent="0.3">
      <c r="D3419" s="83"/>
    </row>
    <row r="3420" spans="4:4" x14ac:dyDescent="0.3">
      <c r="D3420" s="83"/>
    </row>
    <row r="3421" spans="4:4" x14ac:dyDescent="0.3">
      <c r="D3421" s="83"/>
    </row>
    <row r="3422" spans="4:4" x14ac:dyDescent="0.3">
      <c r="D3422" s="83"/>
    </row>
    <row r="3423" spans="4:4" x14ac:dyDescent="0.3">
      <c r="D3423" s="83"/>
    </row>
    <row r="3424" spans="4:4" x14ac:dyDescent="0.3">
      <c r="D3424" s="83"/>
    </row>
    <row r="3425" spans="4:4" x14ac:dyDescent="0.3">
      <c r="D3425" s="83"/>
    </row>
    <row r="3426" spans="4:4" x14ac:dyDescent="0.3">
      <c r="D3426" s="83"/>
    </row>
    <row r="3427" spans="4:4" x14ac:dyDescent="0.3">
      <c r="D3427" s="83"/>
    </row>
    <row r="3428" spans="4:4" x14ac:dyDescent="0.3">
      <c r="D3428" s="83"/>
    </row>
    <row r="3429" spans="4:4" x14ac:dyDescent="0.3">
      <c r="D3429" s="83"/>
    </row>
    <row r="3430" spans="4:4" x14ac:dyDescent="0.3">
      <c r="D3430" s="83"/>
    </row>
    <row r="3431" spans="4:4" x14ac:dyDescent="0.3">
      <c r="D3431" s="83"/>
    </row>
    <row r="3432" spans="4:4" x14ac:dyDescent="0.3">
      <c r="D3432" s="83"/>
    </row>
    <row r="3433" spans="4:4" x14ac:dyDescent="0.3">
      <c r="D3433" s="83"/>
    </row>
    <row r="3434" spans="4:4" x14ac:dyDescent="0.3">
      <c r="D3434" s="83"/>
    </row>
    <row r="3435" spans="4:4" x14ac:dyDescent="0.3">
      <c r="D3435" s="83"/>
    </row>
    <row r="3436" spans="4:4" x14ac:dyDescent="0.3">
      <c r="D3436" s="83"/>
    </row>
    <row r="3437" spans="4:4" x14ac:dyDescent="0.3">
      <c r="D3437" s="83"/>
    </row>
    <row r="3438" spans="4:4" x14ac:dyDescent="0.3">
      <c r="D3438" s="83"/>
    </row>
    <row r="3439" spans="4:4" x14ac:dyDescent="0.3">
      <c r="D3439" s="83"/>
    </row>
    <row r="3440" spans="4:4" x14ac:dyDescent="0.3">
      <c r="D3440" s="83"/>
    </row>
    <row r="3441" spans="4:4" x14ac:dyDescent="0.3">
      <c r="D3441" s="83"/>
    </row>
    <row r="3442" spans="4:4" x14ac:dyDescent="0.3">
      <c r="D3442" s="83"/>
    </row>
    <row r="3443" spans="4:4" x14ac:dyDescent="0.3">
      <c r="D3443" s="83"/>
    </row>
    <row r="3444" spans="4:4" x14ac:dyDescent="0.3">
      <c r="D3444" s="83"/>
    </row>
    <row r="3445" spans="4:4" x14ac:dyDescent="0.3">
      <c r="D3445" s="83"/>
    </row>
    <row r="3446" spans="4:4" x14ac:dyDescent="0.3">
      <c r="D3446" s="83"/>
    </row>
    <row r="3447" spans="4:4" x14ac:dyDescent="0.3">
      <c r="D3447" s="83"/>
    </row>
    <row r="3448" spans="4:4" x14ac:dyDescent="0.3">
      <c r="D3448" s="83"/>
    </row>
    <row r="3449" spans="4:4" x14ac:dyDescent="0.3">
      <c r="D3449" s="83"/>
    </row>
    <row r="3450" spans="4:4" x14ac:dyDescent="0.3">
      <c r="D3450" s="83"/>
    </row>
    <row r="3451" spans="4:4" x14ac:dyDescent="0.3">
      <c r="D3451" s="83"/>
    </row>
    <row r="3452" spans="4:4" x14ac:dyDescent="0.3">
      <c r="D3452" s="83"/>
    </row>
    <row r="3453" spans="4:4" x14ac:dyDescent="0.3">
      <c r="D3453" s="83"/>
    </row>
    <row r="3454" spans="4:4" x14ac:dyDescent="0.3">
      <c r="D3454" s="83"/>
    </row>
    <row r="3455" spans="4:4" x14ac:dyDescent="0.3">
      <c r="D3455" s="83"/>
    </row>
    <row r="3456" spans="4:4" x14ac:dyDescent="0.3">
      <c r="D3456" s="83"/>
    </row>
    <row r="3457" spans="4:4" x14ac:dyDescent="0.3">
      <c r="D3457" s="83"/>
    </row>
    <row r="3458" spans="4:4" x14ac:dyDescent="0.3">
      <c r="D3458" s="83"/>
    </row>
    <row r="3459" spans="4:4" x14ac:dyDescent="0.3">
      <c r="D3459" s="83"/>
    </row>
    <row r="3460" spans="4:4" x14ac:dyDescent="0.3">
      <c r="D3460" s="83"/>
    </row>
    <row r="3461" spans="4:4" x14ac:dyDescent="0.3">
      <c r="D3461" s="83"/>
    </row>
    <row r="3462" spans="4:4" x14ac:dyDescent="0.3">
      <c r="D3462" s="83"/>
    </row>
    <row r="3463" spans="4:4" x14ac:dyDescent="0.3">
      <c r="D3463" s="83"/>
    </row>
    <row r="3464" spans="4:4" x14ac:dyDescent="0.3">
      <c r="D3464" s="83"/>
    </row>
    <row r="3465" spans="4:4" x14ac:dyDescent="0.3">
      <c r="D3465" s="83"/>
    </row>
    <row r="3466" spans="4:4" x14ac:dyDescent="0.3">
      <c r="D3466" s="83"/>
    </row>
    <row r="3467" spans="4:4" x14ac:dyDescent="0.3">
      <c r="D3467" s="83"/>
    </row>
    <row r="3468" spans="4:4" x14ac:dyDescent="0.3">
      <c r="D3468" s="83"/>
    </row>
    <row r="3469" spans="4:4" x14ac:dyDescent="0.3">
      <c r="D3469" s="83"/>
    </row>
    <row r="3470" spans="4:4" x14ac:dyDescent="0.3">
      <c r="D3470" s="83"/>
    </row>
    <row r="3471" spans="4:4" x14ac:dyDescent="0.3">
      <c r="D3471" s="83"/>
    </row>
    <row r="3472" spans="4:4" x14ac:dyDescent="0.3">
      <c r="D3472" s="83"/>
    </row>
    <row r="3473" spans="4:4" x14ac:dyDescent="0.3">
      <c r="D3473" s="83"/>
    </row>
    <row r="3474" spans="4:4" x14ac:dyDescent="0.3">
      <c r="D3474" s="83"/>
    </row>
    <row r="3475" spans="4:4" x14ac:dyDescent="0.3">
      <c r="D3475" s="83"/>
    </row>
    <row r="3476" spans="4:4" x14ac:dyDescent="0.3">
      <c r="D3476" s="83"/>
    </row>
    <row r="3477" spans="4:4" x14ac:dyDescent="0.3">
      <c r="D3477" s="83"/>
    </row>
    <row r="3478" spans="4:4" x14ac:dyDescent="0.3">
      <c r="D3478" s="83"/>
    </row>
    <row r="3479" spans="4:4" x14ac:dyDescent="0.3">
      <c r="D3479" s="83"/>
    </row>
    <row r="3480" spans="4:4" x14ac:dyDescent="0.3">
      <c r="D3480" s="83"/>
    </row>
    <row r="3481" spans="4:4" x14ac:dyDescent="0.3">
      <c r="D3481" s="83"/>
    </row>
    <row r="3482" spans="4:4" x14ac:dyDescent="0.3">
      <c r="D3482" s="83"/>
    </row>
    <row r="3483" spans="4:4" x14ac:dyDescent="0.3">
      <c r="D3483" s="83"/>
    </row>
    <row r="3484" spans="4:4" x14ac:dyDescent="0.3">
      <c r="D3484" s="83"/>
    </row>
    <row r="3485" spans="4:4" x14ac:dyDescent="0.3">
      <c r="D3485" s="83"/>
    </row>
    <row r="3486" spans="4:4" x14ac:dyDescent="0.3">
      <c r="D3486" s="83"/>
    </row>
    <row r="3487" spans="4:4" x14ac:dyDescent="0.3">
      <c r="D3487" s="83"/>
    </row>
    <row r="3488" spans="4:4" x14ac:dyDescent="0.3">
      <c r="D3488" s="83"/>
    </row>
    <row r="3489" spans="4:4" x14ac:dyDescent="0.3">
      <c r="D3489" s="83"/>
    </row>
    <row r="3490" spans="4:4" x14ac:dyDescent="0.3">
      <c r="D3490" s="83"/>
    </row>
    <row r="3491" spans="4:4" x14ac:dyDescent="0.3">
      <c r="D3491" s="83"/>
    </row>
    <row r="3492" spans="4:4" x14ac:dyDescent="0.3">
      <c r="D3492" s="83"/>
    </row>
    <row r="3493" spans="4:4" x14ac:dyDescent="0.3">
      <c r="D3493" s="83"/>
    </row>
    <row r="3494" spans="4:4" x14ac:dyDescent="0.3">
      <c r="D3494" s="83"/>
    </row>
    <row r="3495" spans="4:4" x14ac:dyDescent="0.3">
      <c r="D3495" s="83"/>
    </row>
    <row r="3496" spans="4:4" x14ac:dyDescent="0.3">
      <c r="D3496" s="83"/>
    </row>
    <row r="3497" spans="4:4" x14ac:dyDescent="0.3">
      <c r="D3497" s="83"/>
    </row>
    <row r="3498" spans="4:4" x14ac:dyDescent="0.3">
      <c r="D3498" s="83"/>
    </row>
    <row r="3499" spans="4:4" x14ac:dyDescent="0.3">
      <c r="D3499" s="83"/>
    </row>
    <row r="3500" spans="4:4" x14ac:dyDescent="0.3">
      <c r="D3500" s="83"/>
    </row>
    <row r="3501" spans="4:4" x14ac:dyDescent="0.3">
      <c r="D3501" s="83"/>
    </row>
    <row r="3502" spans="4:4" x14ac:dyDescent="0.3">
      <c r="D3502" s="83"/>
    </row>
    <row r="3503" spans="4:4" x14ac:dyDescent="0.3">
      <c r="D3503" s="83"/>
    </row>
    <row r="3504" spans="4:4" x14ac:dyDescent="0.3">
      <c r="D3504" s="83"/>
    </row>
    <row r="3505" spans="4:4" x14ac:dyDescent="0.3">
      <c r="D3505" s="83"/>
    </row>
    <row r="3506" spans="4:4" x14ac:dyDescent="0.3">
      <c r="D3506" s="83"/>
    </row>
    <row r="3507" spans="4:4" x14ac:dyDescent="0.3">
      <c r="D3507" s="83"/>
    </row>
    <row r="3508" spans="4:4" x14ac:dyDescent="0.3">
      <c r="D3508" s="83"/>
    </row>
    <row r="3509" spans="4:4" x14ac:dyDescent="0.3">
      <c r="D3509" s="83"/>
    </row>
    <row r="3510" spans="4:4" x14ac:dyDescent="0.3">
      <c r="D3510" s="83"/>
    </row>
    <row r="3511" spans="4:4" x14ac:dyDescent="0.3">
      <c r="D3511" s="83"/>
    </row>
    <row r="3512" spans="4:4" x14ac:dyDescent="0.3">
      <c r="D3512" s="83"/>
    </row>
    <row r="3513" spans="4:4" x14ac:dyDescent="0.3">
      <c r="D3513" s="83"/>
    </row>
    <row r="3514" spans="4:4" x14ac:dyDescent="0.3">
      <c r="D3514" s="83"/>
    </row>
    <row r="3515" spans="4:4" x14ac:dyDescent="0.3">
      <c r="D3515" s="83"/>
    </row>
    <row r="3516" spans="4:4" x14ac:dyDescent="0.3">
      <c r="D3516" s="83"/>
    </row>
    <row r="3517" spans="4:4" x14ac:dyDescent="0.3">
      <c r="D3517" s="83"/>
    </row>
    <row r="3518" spans="4:4" x14ac:dyDescent="0.3">
      <c r="D3518" s="83"/>
    </row>
    <row r="3519" spans="4:4" x14ac:dyDescent="0.3">
      <c r="D3519" s="83"/>
    </row>
    <row r="3520" spans="4:4" x14ac:dyDescent="0.3">
      <c r="D3520" s="83"/>
    </row>
    <row r="3521" spans="4:4" x14ac:dyDescent="0.3">
      <c r="D3521" s="83"/>
    </row>
    <row r="3522" spans="4:4" x14ac:dyDescent="0.3">
      <c r="D3522" s="83"/>
    </row>
    <row r="3523" spans="4:4" x14ac:dyDescent="0.3">
      <c r="D3523" s="83"/>
    </row>
    <row r="3524" spans="4:4" x14ac:dyDescent="0.3">
      <c r="D3524" s="83"/>
    </row>
    <row r="3525" spans="4:4" x14ac:dyDescent="0.3">
      <c r="D3525" s="83"/>
    </row>
    <row r="3526" spans="4:4" x14ac:dyDescent="0.3">
      <c r="D3526" s="83"/>
    </row>
    <row r="3527" spans="4:4" x14ac:dyDescent="0.3">
      <c r="D3527" s="83"/>
    </row>
    <row r="3528" spans="4:4" x14ac:dyDescent="0.3">
      <c r="D3528" s="83"/>
    </row>
    <row r="3529" spans="4:4" x14ac:dyDescent="0.3">
      <c r="D3529" s="83"/>
    </row>
    <row r="3530" spans="4:4" x14ac:dyDescent="0.3">
      <c r="D3530" s="83"/>
    </row>
    <row r="3531" spans="4:4" x14ac:dyDescent="0.3">
      <c r="D3531" s="83"/>
    </row>
    <row r="3532" spans="4:4" x14ac:dyDescent="0.3">
      <c r="D3532" s="83"/>
    </row>
    <row r="3533" spans="4:4" x14ac:dyDescent="0.3">
      <c r="D3533" s="83"/>
    </row>
    <row r="3534" spans="4:4" x14ac:dyDescent="0.3">
      <c r="D3534" s="83"/>
    </row>
    <row r="3535" spans="4:4" x14ac:dyDescent="0.3">
      <c r="D3535" s="83"/>
    </row>
    <row r="3536" spans="4:4" x14ac:dyDescent="0.3">
      <c r="D3536" s="83"/>
    </row>
    <row r="3537" spans="4:4" x14ac:dyDescent="0.3">
      <c r="D3537" s="83"/>
    </row>
    <row r="3538" spans="4:4" x14ac:dyDescent="0.3">
      <c r="D3538" s="83"/>
    </row>
    <row r="3539" spans="4:4" x14ac:dyDescent="0.3">
      <c r="D3539" s="83"/>
    </row>
    <row r="3540" spans="4:4" x14ac:dyDescent="0.3">
      <c r="D3540" s="83"/>
    </row>
    <row r="3541" spans="4:4" x14ac:dyDescent="0.3">
      <c r="D3541" s="83"/>
    </row>
    <row r="3542" spans="4:4" x14ac:dyDescent="0.3">
      <c r="D3542" s="83"/>
    </row>
    <row r="3543" spans="4:4" x14ac:dyDescent="0.3">
      <c r="D3543" s="83"/>
    </row>
    <row r="3544" spans="4:4" x14ac:dyDescent="0.3">
      <c r="D3544" s="83"/>
    </row>
    <row r="3545" spans="4:4" x14ac:dyDescent="0.3">
      <c r="D3545" s="83"/>
    </row>
    <row r="3546" spans="4:4" x14ac:dyDescent="0.3">
      <c r="D3546" s="83"/>
    </row>
    <row r="3547" spans="4:4" x14ac:dyDescent="0.3">
      <c r="D3547" s="83"/>
    </row>
    <row r="3548" spans="4:4" x14ac:dyDescent="0.3">
      <c r="D3548" s="83"/>
    </row>
    <row r="3549" spans="4:4" x14ac:dyDescent="0.3">
      <c r="D3549" s="83"/>
    </row>
    <row r="3550" spans="4:4" x14ac:dyDescent="0.3">
      <c r="D3550" s="83"/>
    </row>
    <row r="3551" spans="4:4" x14ac:dyDescent="0.3">
      <c r="D3551" s="83"/>
    </row>
    <row r="3552" spans="4:4" x14ac:dyDescent="0.3">
      <c r="D3552" s="83"/>
    </row>
    <row r="3553" spans="4:4" x14ac:dyDescent="0.3">
      <c r="D3553" s="83"/>
    </row>
    <row r="3554" spans="4:4" x14ac:dyDescent="0.3">
      <c r="D3554" s="83"/>
    </row>
    <row r="3555" spans="4:4" x14ac:dyDescent="0.3">
      <c r="D3555" s="83"/>
    </row>
    <row r="3556" spans="4:4" x14ac:dyDescent="0.3">
      <c r="D3556" s="83"/>
    </row>
    <row r="3557" spans="4:4" x14ac:dyDescent="0.3">
      <c r="D3557" s="83"/>
    </row>
    <row r="3558" spans="4:4" x14ac:dyDescent="0.3">
      <c r="D3558" s="83"/>
    </row>
    <row r="3559" spans="4:4" x14ac:dyDescent="0.3">
      <c r="D3559" s="83"/>
    </row>
    <row r="3560" spans="4:4" x14ac:dyDescent="0.3">
      <c r="D3560" s="83"/>
    </row>
    <row r="3561" spans="4:4" x14ac:dyDescent="0.3">
      <c r="D3561" s="83"/>
    </row>
    <row r="3562" spans="4:4" x14ac:dyDescent="0.3">
      <c r="D3562" s="83"/>
    </row>
    <row r="3563" spans="4:4" x14ac:dyDescent="0.3">
      <c r="D3563" s="83"/>
    </row>
    <row r="3564" spans="4:4" x14ac:dyDescent="0.3">
      <c r="D3564" s="83"/>
    </row>
    <row r="3565" spans="4:4" x14ac:dyDescent="0.3">
      <c r="D3565" s="83"/>
    </row>
    <row r="3566" spans="4:4" x14ac:dyDescent="0.3">
      <c r="D3566" s="83"/>
    </row>
    <row r="3567" spans="4:4" x14ac:dyDescent="0.3">
      <c r="D3567" s="83"/>
    </row>
    <row r="3568" spans="4:4" x14ac:dyDescent="0.3">
      <c r="D3568" s="83"/>
    </row>
    <row r="3569" spans="4:4" x14ac:dyDescent="0.3">
      <c r="D3569" s="83"/>
    </row>
    <row r="3570" spans="4:4" x14ac:dyDescent="0.3">
      <c r="D3570" s="83"/>
    </row>
    <row r="3571" spans="4:4" x14ac:dyDescent="0.3">
      <c r="D3571" s="83"/>
    </row>
    <row r="3572" spans="4:4" x14ac:dyDescent="0.3">
      <c r="D3572" s="83"/>
    </row>
    <row r="3573" spans="4:4" x14ac:dyDescent="0.3">
      <c r="D3573" s="83"/>
    </row>
    <row r="3574" spans="4:4" x14ac:dyDescent="0.3">
      <c r="D3574" s="83"/>
    </row>
    <row r="3575" spans="4:4" x14ac:dyDescent="0.3">
      <c r="D3575" s="83"/>
    </row>
    <row r="3576" spans="4:4" x14ac:dyDescent="0.3">
      <c r="D3576" s="83"/>
    </row>
    <row r="3577" spans="4:4" x14ac:dyDescent="0.3">
      <c r="D3577" s="83"/>
    </row>
    <row r="3578" spans="4:4" x14ac:dyDescent="0.3">
      <c r="D3578" s="83"/>
    </row>
    <row r="3579" spans="4:4" x14ac:dyDescent="0.3">
      <c r="D3579" s="83"/>
    </row>
    <row r="3580" spans="4:4" x14ac:dyDescent="0.3">
      <c r="D3580" s="83"/>
    </row>
    <row r="3581" spans="4:4" x14ac:dyDescent="0.3">
      <c r="D3581" s="83"/>
    </row>
    <row r="3582" spans="4:4" x14ac:dyDescent="0.3">
      <c r="D3582" s="83"/>
    </row>
    <row r="3583" spans="4:4" x14ac:dyDescent="0.3">
      <c r="D3583" s="83"/>
    </row>
    <row r="3584" spans="4:4" x14ac:dyDescent="0.3">
      <c r="D3584" s="83"/>
    </row>
    <row r="3585" spans="4:4" x14ac:dyDescent="0.3">
      <c r="D3585" s="83"/>
    </row>
    <row r="3586" spans="4:4" x14ac:dyDescent="0.3">
      <c r="D3586" s="83"/>
    </row>
    <row r="3587" spans="4:4" x14ac:dyDescent="0.3">
      <c r="D3587" s="83"/>
    </row>
    <row r="3588" spans="4:4" x14ac:dyDescent="0.3">
      <c r="D3588" s="83"/>
    </row>
    <row r="3589" spans="4:4" x14ac:dyDescent="0.3">
      <c r="D3589" s="83"/>
    </row>
    <row r="3590" spans="4:4" x14ac:dyDescent="0.3">
      <c r="D3590" s="83"/>
    </row>
    <row r="3591" spans="4:4" x14ac:dyDescent="0.3">
      <c r="D3591" s="83"/>
    </row>
    <row r="3592" spans="4:4" x14ac:dyDescent="0.3">
      <c r="D3592" s="83"/>
    </row>
    <row r="3593" spans="4:4" x14ac:dyDescent="0.3">
      <c r="D3593" s="83"/>
    </row>
    <row r="3594" spans="4:4" x14ac:dyDescent="0.3">
      <c r="D3594" s="83"/>
    </row>
    <row r="3595" spans="4:4" x14ac:dyDescent="0.3">
      <c r="D3595" s="83"/>
    </row>
    <row r="3596" spans="4:4" x14ac:dyDescent="0.3">
      <c r="D3596" s="83"/>
    </row>
    <row r="3597" spans="4:4" x14ac:dyDescent="0.3">
      <c r="D3597" s="83"/>
    </row>
    <row r="3598" spans="4:4" x14ac:dyDescent="0.3">
      <c r="D3598" s="83"/>
    </row>
    <row r="3599" spans="4:4" x14ac:dyDescent="0.3">
      <c r="D3599" s="83"/>
    </row>
    <row r="3600" spans="4:4" x14ac:dyDescent="0.3">
      <c r="D3600" s="83"/>
    </row>
    <row r="3601" spans="4:4" x14ac:dyDescent="0.3">
      <c r="D3601" s="83"/>
    </row>
    <row r="3602" spans="4:4" x14ac:dyDescent="0.3">
      <c r="D3602" s="83"/>
    </row>
    <row r="3603" spans="4:4" x14ac:dyDescent="0.3">
      <c r="D3603" s="83"/>
    </row>
    <row r="3604" spans="4:4" x14ac:dyDescent="0.3">
      <c r="D3604" s="83"/>
    </row>
    <row r="3605" spans="4:4" x14ac:dyDescent="0.3">
      <c r="D3605" s="83"/>
    </row>
    <row r="3606" spans="4:4" x14ac:dyDescent="0.3">
      <c r="D3606" s="83"/>
    </row>
    <row r="3607" spans="4:4" x14ac:dyDescent="0.3">
      <c r="D3607" s="83"/>
    </row>
    <row r="3608" spans="4:4" x14ac:dyDescent="0.3">
      <c r="D3608" s="83"/>
    </row>
    <row r="3609" spans="4:4" x14ac:dyDescent="0.3">
      <c r="D3609" s="83"/>
    </row>
    <row r="3610" spans="4:4" x14ac:dyDescent="0.3">
      <c r="D3610" s="83"/>
    </row>
    <row r="3611" spans="4:4" x14ac:dyDescent="0.3">
      <c r="D3611" s="83"/>
    </row>
    <row r="3612" spans="4:4" x14ac:dyDescent="0.3">
      <c r="D3612" s="83"/>
    </row>
    <row r="3613" spans="4:4" x14ac:dyDescent="0.3">
      <c r="D3613" s="83"/>
    </row>
    <row r="3614" spans="4:4" x14ac:dyDescent="0.3">
      <c r="D3614" s="83"/>
    </row>
    <row r="3615" spans="4:4" x14ac:dyDescent="0.3">
      <c r="D3615" s="83"/>
    </row>
    <row r="3616" spans="4:4" x14ac:dyDescent="0.3">
      <c r="D3616" s="83"/>
    </row>
    <row r="3617" spans="4:4" x14ac:dyDescent="0.3">
      <c r="D3617" s="83"/>
    </row>
    <row r="3618" spans="4:4" x14ac:dyDescent="0.3">
      <c r="D3618" s="83"/>
    </row>
    <row r="3619" spans="4:4" x14ac:dyDescent="0.3">
      <c r="D3619" s="83"/>
    </row>
    <row r="3620" spans="4:4" x14ac:dyDescent="0.3">
      <c r="D3620" s="83"/>
    </row>
    <row r="3621" spans="4:4" x14ac:dyDescent="0.3">
      <c r="D3621" s="83"/>
    </row>
    <row r="3622" spans="4:4" x14ac:dyDescent="0.3">
      <c r="D3622" s="83"/>
    </row>
    <row r="3623" spans="4:4" x14ac:dyDescent="0.3">
      <c r="D3623" s="83"/>
    </row>
    <row r="3624" spans="4:4" x14ac:dyDescent="0.3">
      <c r="D3624" s="83"/>
    </row>
    <row r="3625" spans="4:4" x14ac:dyDescent="0.3">
      <c r="D3625" s="83"/>
    </row>
    <row r="3626" spans="4:4" x14ac:dyDescent="0.3">
      <c r="D3626" s="83"/>
    </row>
    <row r="3627" spans="4:4" x14ac:dyDescent="0.3">
      <c r="D3627" s="83"/>
    </row>
    <row r="3628" spans="4:4" x14ac:dyDescent="0.3">
      <c r="D3628" s="83"/>
    </row>
    <row r="3629" spans="4:4" x14ac:dyDescent="0.3">
      <c r="D3629" s="83"/>
    </row>
    <row r="3630" spans="4:4" x14ac:dyDescent="0.3">
      <c r="D3630" s="83"/>
    </row>
    <row r="3631" spans="4:4" x14ac:dyDescent="0.3">
      <c r="D3631" s="83"/>
    </row>
    <row r="3632" spans="4:4" x14ac:dyDescent="0.3">
      <c r="D3632" s="83"/>
    </row>
    <row r="3633" spans="4:4" x14ac:dyDescent="0.3">
      <c r="D3633" s="83"/>
    </row>
    <row r="3634" spans="4:4" x14ac:dyDescent="0.3">
      <c r="D3634" s="83"/>
    </row>
    <row r="3635" spans="4:4" x14ac:dyDescent="0.3">
      <c r="D3635" s="83"/>
    </row>
    <row r="3636" spans="4:4" x14ac:dyDescent="0.3">
      <c r="D3636" s="83"/>
    </row>
    <row r="3637" spans="4:4" x14ac:dyDescent="0.3">
      <c r="D3637" s="83"/>
    </row>
    <row r="3638" spans="4:4" x14ac:dyDescent="0.3">
      <c r="D3638" s="83"/>
    </row>
    <row r="3639" spans="4:4" x14ac:dyDescent="0.3">
      <c r="D3639" s="83"/>
    </row>
    <row r="3640" spans="4:4" x14ac:dyDescent="0.3">
      <c r="D3640" s="83"/>
    </row>
    <row r="3641" spans="4:4" x14ac:dyDescent="0.3">
      <c r="D3641" s="83"/>
    </row>
    <row r="3642" spans="4:4" x14ac:dyDescent="0.3">
      <c r="D3642" s="83"/>
    </row>
    <row r="3643" spans="4:4" x14ac:dyDescent="0.3">
      <c r="D3643" s="83"/>
    </row>
    <row r="3644" spans="4:4" x14ac:dyDescent="0.3">
      <c r="D3644" s="83"/>
    </row>
    <row r="3645" spans="4:4" x14ac:dyDescent="0.3">
      <c r="D3645" s="83"/>
    </row>
    <row r="3646" spans="4:4" x14ac:dyDescent="0.3">
      <c r="D3646" s="83"/>
    </row>
    <row r="3647" spans="4:4" x14ac:dyDescent="0.3">
      <c r="D3647" s="83"/>
    </row>
    <row r="3648" spans="4:4" x14ac:dyDescent="0.3">
      <c r="D3648" s="83"/>
    </row>
    <row r="3649" spans="4:4" x14ac:dyDescent="0.3">
      <c r="D3649" s="83"/>
    </row>
    <row r="3650" spans="4:4" x14ac:dyDescent="0.3">
      <c r="D3650" s="83"/>
    </row>
    <row r="3651" spans="4:4" x14ac:dyDescent="0.3">
      <c r="D3651" s="83"/>
    </row>
    <row r="3652" spans="4:4" x14ac:dyDescent="0.3">
      <c r="D3652" s="83"/>
    </row>
    <row r="3653" spans="4:4" x14ac:dyDescent="0.3">
      <c r="D3653" s="83"/>
    </row>
    <row r="3654" spans="4:4" x14ac:dyDescent="0.3">
      <c r="D3654" s="83"/>
    </row>
    <row r="3655" spans="4:4" x14ac:dyDescent="0.3">
      <c r="D3655" s="83"/>
    </row>
    <row r="3656" spans="4:4" x14ac:dyDescent="0.3">
      <c r="D3656" s="83"/>
    </row>
    <row r="3657" spans="4:4" x14ac:dyDescent="0.3">
      <c r="D3657" s="83"/>
    </row>
    <row r="3658" spans="4:4" x14ac:dyDescent="0.3">
      <c r="D3658" s="83"/>
    </row>
    <row r="3659" spans="4:4" x14ac:dyDescent="0.3">
      <c r="D3659" s="83"/>
    </row>
    <row r="3660" spans="4:4" x14ac:dyDescent="0.3">
      <c r="D3660" s="83"/>
    </row>
    <row r="3661" spans="4:4" x14ac:dyDescent="0.3">
      <c r="D3661" s="83"/>
    </row>
    <row r="3662" spans="4:4" x14ac:dyDescent="0.3">
      <c r="D3662" s="83"/>
    </row>
    <row r="3663" spans="4:4" x14ac:dyDescent="0.3">
      <c r="D3663" s="83"/>
    </row>
    <row r="3664" spans="4:4" x14ac:dyDescent="0.3">
      <c r="D3664" s="83"/>
    </row>
    <row r="3665" spans="4:4" x14ac:dyDescent="0.3">
      <c r="D3665" s="83"/>
    </row>
    <row r="3666" spans="4:4" x14ac:dyDescent="0.3">
      <c r="D3666" s="83"/>
    </row>
    <row r="3667" spans="4:4" x14ac:dyDescent="0.3">
      <c r="D3667" s="83"/>
    </row>
    <row r="3668" spans="4:4" x14ac:dyDescent="0.3">
      <c r="D3668" s="83"/>
    </row>
    <row r="3669" spans="4:4" x14ac:dyDescent="0.3">
      <c r="D3669" s="83"/>
    </row>
    <row r="3670" spans="4:4" x14ac:dyDescent="0.3">
      <c r="D3670" s="83"/>
    </row>
    <row r="3671" spans="4:4" x14ac:dyDescent="0.3">
      <c r="D3671" s="83"/>
    </row>
    <row r="3672" spans="4:4" x14ac:dyDescent="0.3">
      <c r="D3672" s="83"/>
    </row>
    <row r="3673" spans="4:4" x14ac:dyDescent="0.3">
      <c r="D3673" s="83"/>
    </row>
    <row r="3674" spans="4:4" x14ac:dyDescent="0.3">
      <c r="D3674" s="83"/>
    </row>
    <row r="3675" spans="4:4" x14ac:dyDescent="0.3">
      <c r="D3675" s="83"/>
    </row>
    <row r="3676" spans="4:4" x14ac:dyDescent="0.3">
      <c r="D3676" s="83"/>
    </row>
    <row r="3677" spans="4:4" x14ac:dyDescent="0.3">
      <c r="D3677" s="83"/>
    </row>
    <row r="3678" spans="4:4" x14ac:dyDescent="0.3">
      <c r="D3678" s="83"/>
    </row>
    <row r="3679" spans="4:4" x14ac:dyDescent="0.3">
      <c r="D3679" s="83"/>
    </row>
    <row r="3680" spans="4:4" x14ac:dyDescent="0.3">
      <c r="D3680" s="83"/>
    </row>
    <row r="3681" spans="4:4" x14ac:dyDescent="0.3">
      <c r="D3681" s="83"/>
    </row>
    <row r="3682" spans="4:4" x14ac:dyDescent="0.3">
      <c r="D3682" s="83"/>
    </row>
    <row r="3683" spans="4:4" x14ac:dyDescent="0.3">
      <c r="D3683" s="83"/>
    </row>
    <row r="3684" spans="4:4" x14ac:dyDescent="0.3">
      <c r="D3684" s="83"/>
    </row>
    <row r="3685" spans="4:4" x14ac:dyDescent="0.3">
      <c r="D3685" s="83"/>
    </row>
    <row r="3686" spans="4:4" x14ac:dyDescent="0.3">
      <c r="D3686" s="83"/>
    </row>
    <row r="3687" spans="4:4" x14ac:dyDescent="0.3">
      <c r="D3687" s="83"/>
    </row>
    <row r="3688" spans="4:4" x14ac:dyDescent="0.3">
      <c r="D3688" s="83"/>
    </row>
    <row r="3689" spans="4:4" x14ac:dyDescent="0.3">
      <c r="D3689" s="83"/>
    </row>
    <row r="3690" spans="4:4" x14ac:dyDescent="0.3">
      <c r="D3690" s="83"/>
    </row>
    <row r="3691" spans="4:4" x14ac:dyDescent="0.3">
      <c r="D3691" s="83"/>
    </row>
    <row r="3692" spans="4:4" x14ac:dyDescent="0.3">
      <c r="D3692" s="83"/>
    </row>
    <row r="3693" spans="4:4" x14ac:dyDescent="0.3">
      <c r="D3693" s="83"/>
    </row>
    <row r="3694" spans="4:4" x14ac:dyDescent="0.3">
      <c r="D3694" s="83"/>
    </row>
    <row r="3695" spans="4:4" x14ac:dyDescent="0.3">
      <c r="D3695" s="83"/>
    </row>
    <row r="3696" spans="4:4" x14ac:dyDescent="0.3">
      <c r="D3696" s="83"/>
    </row>
    <row r="3697" spans="4:4" x14ac:dyDescent="0.3">
      <c r="D3697" s="83"/>
    </row>
    <row r="3698" spans="4:4" x14ac:dyDescent="0.3">
      <c r="D3698" s="83"/>
    </row>
    <row r="3699" spans="4:4" x14ac:dyDescent="0.3">
      <c r="D3699" s="83"/>
    </row>
    <row r="3700" spans="4:4" x14ac:dyDescent="0.3">
      <c r="D3700" s="83"/>
    </row>
    <row r="3701" spans="4:4" x14ac:dyDescent="0.3">
      <c r="D3701" s="83"/>
    </row>
    <row r="3702" spans="4:4" x14ac:dyDescent="0.3">
      <c r="D3702" s="83"/>
    </row>
    <row r="3703" spans="4:4" x14ac:dyDescent="0.3">
      <c r="D3703" s="83"/>
    </row>
    <row r="3704" spans="4:4" x14ac:dyDescent="0.3">
      <c r="D3704" s="83"/>
    </row>
    <row r="3705" spans="4:4" x14ac:dyDescent="0.3">
      <c r="D3705" s="83"/>
    </row>
    <row r="3706" spans="4:4" x14ac:dyDescent="0.3">
      <c r="D3706" s="83"/>
    </row>
    <row r="3707" spans="4:4" x14ac:dyDescent="0.3">
      <c r="D3707" s="83"/>
    </row>
    <row r="3708" spans="4:4" x14ac:dyDescent="0.3">
      <c r="D3708" s="83"/>
    </row>
    <row r="3709" spans="4:4" x14ac:dyDescent="0.3">
      <c r="D3709" s="83"/>
    </row>
    <row r="3710" spans="4:4" x14ac:dyDescent="0.3">
      <c r="D3710" s="83"/>
    </row>
    <row r="3711" spans="4:4" x14ac:dyDescent="0.3">
      <c r="D3711" s="83"/>
    </row>
    <row r="3712" spans="4:4" x14ac:dyDescent="0.3">
      <c r="D3712" s="83"/>
    </row>
    <row r="3713" spans="4:4" x14ac:dyDescent="0.3">
      <c r="D3713" s="83"/>
    </row>
    <row r="3714" spans="4:4" x14ac:dyDescent="0.3">
      <c r="D3714" s="83"/>
    </row>
    <row r="3715" spans="4:4" x14ac:dyDescent="0.3">
      <c r="D3715" s="83"/>
    </row>
    <row r="3716" spans="4:4" x14ac:dyDescent="0.3">
      <c r="D3716" s="83"/>
    </row>
    <row r="3717" spans="4:4" x14ac:dyDescent="0.3">
      <c r="D3717" s="83"/>
    </row>
    <row r="3718" spans="4:4" x14ac:dyDescent="0.3">
      <c r="D3718" s="83"/>
    </row>
    <row r="3719" spans="4:4" x14ac:dyDescent="0.3">
      <c r="D3719" s="83"/>
    </row>
    <row r="3720" spans="4:4" x14ac:dyDescent="0.3">
      <c r="D3720" s="83"/>
    </row>
    <row r="3721" spans="4:4" x14ac:dyDescent="0.3">
      <c r="D3721" s="83"/>
    </row>
    <row r="3722" spans="4:4" x14ac:dyDescent="0.3">
      <c r="D3722" s="83"/>
    </row>
    <row r="3723" spans="4:4" x14ac:dyDescent="0.3">
      <c r="D3723" s="83"/>
    </row>
    <row r="3724" spans="4:4" x14ac:dyDescent="0.3">
      <c r="D3724" s="83"/>
    </row>
    <row r="3725" spans="4:4" x14ac:dyDescent="0.3">
      <c r="D3725" s="83"/>
    </row>
    <row r="3726" spans="4:4" x14ac:dyDescent="0.3">
      <c r="D3726" s="83"/>
    </row>
    <row r="3727" spans="4:4" x14ac:dyDescent="0.3">
      <c r="D3727" s="83"/>
    </row>
    <row r="3728" spans="4:4" x14ac:dyDescent="0.3">
      <c r="D3728" s="83"/>
    </row>
    <row r="3729" spans="4:4" x14ac:dyDescent="0.3">
      <c r="D3729" s="83"/>
    </row>
    <row r="3730" spans="4:4" x14ac:dyDescent="0.3">
      <c r="D3730" s="83"/>
    </row>
    <row r="3731" spans="4:4" x14ac:dyDescent="0.3">
      <c r="D3731" s="83"/>
    </row>
    <row r="3732" spans="4:4" x14ac:dyDescent="0.3">
      <c r="D3732" s="83"/>
    </row>
    <row r="3733" spans="4:4" x14ac:dyDescent="0.3">
      <c r="D3733" s="83"/>
    </row>
    <row r="3734" spans="4:4" x14ac:dyDescent="0.3">
      <c r="D3734" s="83"/>
    </row>
    <row r="3735" spans="4:4" x14ac:dyDescent="0.3">
      <c r="D3735" s="83"/>
    </row>
    <row r="3736" spans="4:4" x14ac:dyDescent="0.3">
      <c r="D3736" s="83"/>
    </row>
    <row r="3737" spans="4:4" x14ac:dyDescent="0.3">
      <c r="D3737" s="83"/>
    </row>
    <row r="3738" spans="4:4" x14ac:dyDescent="0.3">
      <c r="D3738" s="83"/>
    </row>
    <row r="3739" spans="4:4" x14ac:dyDescent="0.3">
      <c r="D3739" s="83"/>
    </row>
    <row r="3740" spans="4:4" x14ac:dyDescent="0.3">
      <c r="D3740" s="83"/>
    </row>
    <row r="3741" spans="4:4" x14ac:dyDescent="0.3">
      <c r="D3741" s="83"/>
    </row>
    <row r="3742" spans="4:4" x14ac:dyDescent="0.3">
      <c r="D3742" s="83"/>
    </row>
    <row r="3743" spans="4:4" x14ac:dyDescent="0.3">
      <c r="D3743" s="83"/>
    </row>
    <row r="3744" spans="4:4" x14ac:dyDescent="0.3">
      <c r="D3744" s="83"/>
    </row>
    <row r="3745" spans="4:4" x14ac:dyDescent="0.3">
      <c r="D3745" s="83"/>
    </row>
    <row r="3746" spans="4:4" x14ac:dyDescent="0.3">
      <c r="D3746" s="83"/>
    </row>
    <row r="3747" spans="4:4" x14ac:dyDescent="0.3">
      <c r="D3747" s="83"/>
    </row>
    <row r="3748" spans="4:4" x14ac:dyDescent="0.3">
      <c r="D3748" s="83"/>
    </row>
    <row r="3749" spans="4:4" x14ac:dyDescent="0.3">
      <c r="D3749" s="83"/>
    </row>
    <row r="3750" spans="4:4" x14ac:dyDescent="0.3">
      <c r="D3750" s="83"/>
    </row>
    <row r="3751" spans="4:4" x14ac:dyDescent="0.3">
      <c r="D3751" s="83"/>
    </row>
    <row r="3752" spans="4:4" x14ac:dyDescent="0.3">
      <c r="D3752" s="83"/>
    </row>
    <row r="3753" spans="4:4" x14ac:dyDescent="0.3">
      <c r="D3753" s="83"/>
    </row>
    <row r="3754" spans="4:4" x14ac:dyDescent="0.3">
      <c r="D3754" s="83"/>
    </row>
    <row r="3755" spans="4:4" x14ac:dyDescent="0.3">
      <c r="D3755" s="83"/>
    </row>
    <row r="3756" spans="4:4" x14ac:dyDescent="0.3">
      <c r="D3756" s="83"/>
    </row>
    <row r="3757" spans="4:4" x14ac:dyDescent="0.3">
      <c r="D3757" s="83"/>
    </row>
    <row r="3758" spans="4:4" x14ac:dyDescent="0.3">
      <c r="D3758" s="83"/>
    </row>
    <row r="3759" spans="4:4" x14ac:dyDescent="0.3">
      <c r="D3759" s="83"/>
    </row>
    <row r="3760" spans="4:4" x14ac:dyDescent="0.3">
      <c r="D3760" s="83"/>
    </row>
    <row r="3761" spans="4:4" x14ac:dyDescent="0.3">
      <c r="D3761" s="83"/>
    </row>
    <row r="3762" spans="4:4" x14ac:dyDescent="0.3">
      <c r="D3762" s="83"/>
    </row>
    <row r="3763" spans="4:4" x14ac:dyDescent="0.3">
      <c r="D3763" s="83"/>
    </row>
    <row r="3764" spans="4:4" x14ac:dyDescent="0.3">
      <c r="D3764" s="83"/>
    </row>
    <row r="3765" spans="4:4" x14ac:dyDescent="0.3">
      <c r="D3765" s="83"/>
    </row>
    <row r="3766" spans="4:4" x14ac:dyDescent="0.3">
      <c r="D3766" s="83"/>
    </row>
    <row r="3767" spans="4:4" x14ac:dyDescent="0.3">
      <c r="D3767" s="83"/>
    </row>
    <row r="3768" spans="4:4" x14ac:dyDescent="0.3">
      <c r="D3768" s="83"/>
    </row>
    <row r="3769" spans="4:4" x14ac:dyDescent="0.3">
      <c r="D3769" s="83"/>
    </row>
    <row r="3770" spans="4:4" x14ac:dyDescent="0.3">
      <c r="D3770" s="83"/>
    </row>
    <row r="3771" spans="4:4" x14ac:dyDescent="0.3">
      <c r="D3771" s="83"/>
    </row>
    <row r="3772" spans="4:4" x14ac:dyDescent="0.3">
      <c r="D3772" s="83"/>
    </row>
    <row r="3773" spans="4:4" x14ac:dyDescent="0.3">
      <c r="D3773" s="83"/>
    </row>
    <row r="3774" spans="4:4" x14ac:dyDescent="0.3">
      <c r="D3774" s="83"/>
    </row>
    <row r="3775" spans="4:4" x14ac:dyDescent="0.3">
      <c r="D3775" s="83"/>
    </row>
    <row r="3776" spans="4:4" x14ac:dyDescent="0.3">
      <c r="D3776" s="83"/>
    </row>
    <row r="3777" spans="4:4" x14ac:dyDescent="0.3">
      <c r="D3777" s="83"/>
    </row>
    <row r="3778" spans="4:4" x14ac:dyDescent="0.3">
      <c r="D3778" s="83"/>
    </row>
    <row r="3779" spans="4:4" x14ac:dyDescent="0.3">
      <c r="D3779" s="83"/>
    </row>
    <row r="3780" spans="4:4" x14ac:dyDescent="0.3">
      <c r="D3780" s="83"/>
    </row>
    <row r="3781" spans="4:4" x14ac:dyDescent="0.3">
      <c r="D3781" s="83"/>
    </row>
    <row r="3782" spans="4:4" x14ac:dyDescent="0.3">
      <c r="D3782" s="83"/>
    </row>
    <row r="3783" spans="4:4" x14ac:dyDescent="0.3">
      <c r="D3783" s="83"/>
    </row>
    <row r="3784" spans="4:4" x14ac:dyDescent="0.3">
      <c r="D3784" s="83"/>
    </row>
    <row r="3785" spans="4:4" x14ac:dyDescent="0.3">
      <c r="D3785" s="83"/>
    </row>
    <row r="3786" spans="4:4" x14ac:dyDescent="0.3">
      <c r="D3786" s="83"/>
    </row>
    <row r="3787" spans="4:4" x14ac:dyDescent="0.3">
      <c r="D3787" s="83"/>
    </row>
    <row r="3788" spans="4:4" x14ac:dyDescent="0.3">
      <c r="D3788" s="83"/>
    </row>
    <row r="3789" spans="4:4" x14ac:dyDescent="0.3">
      <c r="D3789" s="83"/>
    </row>
    <row r="3790" spans="4:4" x14ac:dyDescent="0.3">
      <c r="D3790" s="83"/>
    </row>
    <row r="3791" spans="4:4" x14ac:dyDescent="0.3">
      <c r="D3791" s="83"/>
    </row>
    <row r="3792" spans="4:4" x14ac:dyDescent="0.3">
      <c r="D3792" s="83"/>
    </row>
    <row r="3793" spans="4:4" x14ac:dyDescent="0.3">
      <c r="D3793" s="83"/>
    </row>
    <row r="3794" spans="4:4" x14ac:dyDescent="0.3">
      <c r="D3794" s="83"/>
    </row>
    <row r="3795" spans="4:4" x14ac:dyDescent="0.3">
      <c r="D3795" s="83"/>
    </row>
    <row r="3796" spans="4:4" x14ac:dyDescent="0.3">
      <c r="D3796" s="83"/>
    </row>
    <row r="3797" spans="4:4" x14ac:dyDescent="0.3">
      <c r="D3797" s="83"/>
    </row>
    <row r="3798" spans="4:4" x14ac:dyDescent="0.3">
      <c r="D3798" s="83"/>
    </row>
    <row r="3799" spans="4:4" x14ac:dyDescent="0.3">
      <c r="D3799" s="83"/>
    </row>
    <row r="3800" spans="4:4" x14ac:dyDescent="0.3">
      <c r="D3800" s="83"/>
    </row>
    <row r="3801" spans="4:4" x14ac:dyDescent="0.3">
      <c r="D3801" s="83"/>
    </row>
    <row r="3802" spans="4:4" x14ac:dyDescent="0.3">
      <c r="D3802" s="83"/>
    </row>
    <row r="3803" spans="4:4" x14ac:dyDescent="0.3">
      <c r="D3803" s="83"/>
    </row>
    <row r="3804" spans="4:4" x14ac:dyDescent="0.3">
      <c r="D3804" s="83"/>
    </row>
    <row r="3805" spans="4:4" x14ac:dyDescent="0.3">
      <c r="D3805" s="83"/>
    </row>
    <row r="3806" spans="4:4" x14ac:dyDescent="0.3">
      <c r="D3806" s="83"/>
    </row>
    <row r="3807" spans="4:4" x14ac:dyDescent="0.3">
      <c r="D3807" s="83"/>
    </row>
    <row r="3808" spans="4:4" x14ac:dyDescent="0.3">
      <c r="D3808" s="83"/>
    </row>
    <row r="3809" spans="4:4" x14ac:dyDescent="0.3">
      <c r="D3809" s="83"/>
    </row>
    <row r="3810" spans="4:4" x14ac:dyDescent="0.3">
      <c r="D3810" s="83"/>
    </row>
    <row r="3811" spans="4:4" x14ac:dyDescent="0.3">
      <c r="D3811" s="83"/>
    </row>
    <row r="3812" spans="4:4" x14ac:dyDescent="0.3">
      <c r="D3812" s="83"/>
    </row>
    <row r="3813" spans="4:4" x14ac:dyDescent="0.3">
      <c r="D3813" s="83"/>
    </row>
    <row r="3814" spans="4:4" x14ac:dyDescent="0.3">
      <c r="D3814" s="83"/>
    </row>
    <row r="3815" spans="4:4" x14ac:dyDescent="0.3">
      <c r="D3815" s="83"/>
    </row>
    <row r="3816" spans="4:4" x14ac:dyDescent="0.3">
      <c r="D3816" s="83"/>
    </row>
    <row r="3817" spans="4:4" x14ac:dyDescent="0.3">
      <c r="D3817" s="83"/>
    </row>
    <row r="3818" spans="4:4" x14ac:dyDescent="0.3">
      <c r="D3818" s="83"/>
    </row>
    <row r="3819" spans="4:4" x14ac:dyDescent="0.3">
      <c r="D3819" s="83"/>
    </row>
    <row r="3820" spans="4:4" x14ac:dyDescent="0.3">
      <c r="D3820" s="83"/>
    </row>
    <row r="3821" spans="4:4" x14ac:dyDescent="0.3">
      <c r="D3821" s="83"/>
    </row>
    <row r="3822" spans="4:4" x14ac:dyDescent="0.3">
      <c r="D3822" s="83"/>
    </row>
    <row r="3823" spans="4:4" x14ac:dyDescent="0.3">
      <c r="D3823" s="83"/>
    </row>
    <row r="3824" spans="4:4" x14ac:dyDescent="0.3">
      <c r="D3824" s="83"/>
    </row>
    <row r="3825" spans="4:4" x14ac:dyDescent="0.3">
      <c r="D3825" s="83"/>
    </row>
    <row r="3826" spans="4:4" x14ac:dyDescent="0.3">
      <c r="D3826" s="83"/>
    </row>
    <row r="3827" spans="4:4" x14ac:dyDescent="0.3">
      <c r="D3827" s="83"/>
    </row>
    <row r="3828" spans="4:4" x14ac:dyDescent="0.3">
      <c r="D3828" s="83"/>
    </row>
    <row r="3829" spans="4:4" x14ac:dyDescent="0.3">
      <c r="D3829" s="83"/>
    </row>
    <row r="3830" spans="4:4" x14ac:dyDescent="0.3">
      <c r="D3830" s="83"/>
    </row>
    <row r="3831" spans="4:4" x14ac:dyDescent="0.3">
      <c r="D3831" s="83"/>
    </row>
    <row r="3832" spans="4:4" x14ac:dyDescent="0.3">
      <c r="D3832" s="83"/>
    </row>
    <row r="3833" spans="4:4" x14ac:dyDescent="0.3">
      <c r="D3833" s="83"/>
    </row>
    <row r="3834" spans="4:4" x14ac:dyDescent="0.3">
      <c r="D3834" s="83"/>
    </row>
    <row r="3835" spans="4:4" x14ac:dyDescent="0.3">
      <c r="D3835" s="83"/>
    </row>
    <row r="3836" spans="4:4" x14ac:dyDescent="0.3">
      <c r="D3836" s="83"/>
    </row>
    <row r="3837" spans="4:4" x14ac:dyDescent="0.3">
      <c r="D3837" s="83"/>
    </row>
    <row r="3838" spans="4:4" x14ac:dyDescent="0.3">
      <c r="D3838" s="83"/>
    </row>
    <row r="3839" spans="4:4" x14ac:dyDescent="0.3">
      <c r="D3839" s="83"/>
    </row>
    <row r="3840" spans="4:4" x14ac:dyDescent="0.3">
      <c r="D3840" s="83"/>
    </row>
    <row r="3841" spans="4:4" x14ac:dyDescent="0.3">
      <c r="D3841" s="83"/>
    </row>
    <row r="3842" spans="4:4" x14ac:dyDescent="0.3">
      <c r="D3842" s="83"/>
    </row>
    <row r="3843" spans="4:4" x14ac:dyDescent="0.3">
      <c r="D3843" s="83"/>
    </row>
    <row r="3844" spans="4:4" x14ac:dyDescent="0.3">
      <c r="D3844" s="83"/>
    </row>
    <row r="3845" spans="4:4" x14ac:dyDescent="0.3">
      <c r="D3845" s="83"/>
    </row>
    <row r="3846" spans="4:4" x14ac:dyDescent="0.3">
      <c r="D3846" s="83"/>
    </row>
    <row r="3847" spans="4:4" x14ac:dyDescent="0.3">
      <c r="D3847" s="83"/>
    </row>
    <row r="3848" spans="4:4" x14ac:dyDescent="0.3">
      <c r="D3848" s="83"/>
    </row>
    <row r="3849" spans="4:4" x14ac:dyDescent="0.3">
      <c r="D3849" s="83"/>
    </row>
    <row r="3850" spans="4:4" x14ac:dyDescent="0.3">
      <c r="D3850" s="83"/>
    </row>
    <row r="3851" spans="4:4" x14ac:dyDescent="0.3">
      <c r="D3851" s="83"/>
    </row>
    <row r="3852" spans="4:4" x14ac:dyDescent="0.3">
      <c r="D3852" s="83"/>
    </row>
    <row r="3853" spans="4:4" x14ac:dyDescent="0.3">
      <c r="D3853" s="83"/>
    </row>
    <row r="3854" spans="4:4" x14ac:dyDescent="0.3">
      <c r="D3854" s="83"/>
    </row>
    <row r="3855" spans="4:4" x14ac:dyDescent="0.3">
      <c r="D3855" s="83"/>
    </row>
    <row r="3856" spans="4:4" x14ac:dyDescent="0.3">
      <c r="D3856" s="83"/>
    </row>
    <row r="3857" spans="4:4" x14ac:dyDescent="0.3">
      <c r="D3857" s="83"/>
    </row>
    <row r="3858" spans="4:4" x14ac:dyDescent="0.3">
      <c r="D3858" s="83"/>
    </row>
    <row r="3859" spans="4:4" x14ac:dyDescent="0.3">
      <c r="D3859" s="83"/>
    </row>
    <row r="3860" spans="4:4" x14ac:dyDescent="0.3">
      <c r="D3860" s="83"/>
    </row>
    <row r="3861" spans="4:4" x14ac:dyDescent="0.3">
      <c r="D3861" s="83"/>
    </row>
    <row r="3862" spans="4:4" x14ac:dyDescent="0.3">
      <c r="D3862" s="83"/>
    </row>
    <row r="3863" spans="4:4" x14ac:dyDescent="0.3">
      <c r="D3863" s="83"/>
    </row>
    <row r="3864" spans="4:4" x14ac:dyDescent="0.3">
      <c r="D3864" s="83"/>
    </row>
    <row r="3865" spans="4:4" x14ac:dyDescent="0.3">
      <c r="D3865" s="83"/>
    </row>
    <row r="3866" spans="4:4" x14ac:dyDescent="0.3">
      <c r="D3866" s="83"/>
    </row>
    <row r="3867" spans="4:4" x14ac:dyDescent="0.3">
      <c r="D3867" s="83"/>
    </row>
    <row r="3868" spans="4:4" x14ac:dyDescent="0.3">
      <c r="D3868" s="83"/>
    </row>
    <row r="3869" spans="4:4" x14ac:dyDescent="0.3">
      <c r="D3869" s="83"/>
    </row>
    <row r="3870" spans="4:4" x14ac:dyDescent="0.3">
      <c r="D3870" s="83"/>
    </row>
    <row r="3871" spans="4:4" x14ac:dyDescent="0.3">
      <c r="D3871" s="83"/>
    </row>
    <row r="3872" spans="4:4" x14ac:dyDescent="0.3">
      <c r="D3872" s="83"/>
    </row>
    <row r="3873" spans="4:4" x14ac:dyDescent="0.3">
      <c r="D3873" s="83"/>
    </row>
    <row r="3874" spans="4:4" x14ac:dyDescent="0.3">
      <c r="D3874" s="83"/>
    </row>
    <row r="3875" spans="4:4" x14ac:dyDescent="0.3">
      <c r="D3875" s="83"/>
    </row>
    <row r="3876" spans="4:4" x14ac:dyDescent="0.3">
      <c r="D3876" s="83"/>
    </row>
    <row r="3877" spans="4:4" x14ac:dyDescent="0.3">
      <c r="D3877" s="83"/>
    </row>
    <row r="3878" spans="4:4" x14ac:dyDescent="0.3">
      <c r="D3878" s="83"/>
    </row>
    <row r="3879" spans="4:4" x14ac:dyDescent="0.3">
      <c r="D3879" s="83"/>
    </row>
    <row r="3880" spans="4:4" x14ac:dyDescent="0.3">
      <c r="D3880" s="83"/>
    </row>
    <row r="3881" spans="4:4" x14ac:dyDescent="0.3">
      <c r="D3881" s="83"/>
    </row>
    <row r="3882" spans="4:4" x14ac:dyDescent="0.3">
      <c r="D3882" s="83"/>
    </row>
    <row r="3883" spans="4:4" x14ac:dyDescent="0.3">
      <c r="D3883" s="83"/>
    </row>
    <row r="3884" spans="4:4" x14ac:dyDescent="0.3">
      <c r="D3884" s="83"/>
    </row>
    <row r="3885" spans="4:4" x14ac:dyDescent="0.3">
      <c r="D3885" s="83"/>
    </row>
    <row r="3886" spans="4:4" x14ac:dyDescent="0.3">
      <c r="D3886" s="83"/>
    </row>
    <row r="3887" spans="4:4" x14ac:dyDescent="0.3">
      <c r="D3887" s="83"/>
    </row>
    <row r="3888" spans="4:4" x14ac:dyDescent="0.3">
      <c r="D3888" s="83"/>
    </row>
    <row r="3889" spans="4:4" x14ac:dyDescent="0.3">
      <c r="D3889" s="83"/>
    </row>
    <row r="3890" spans="4:4" x14ac:dyDescent="0.3">
      <c r="D3890" s="83"/>
    </row>
    <row r="3891" spans="4:4" x14ac:dyDescent="0.3">
      <c r="D3891" s="83"/>
    </row>
    <row r="3892" spans="4:4" x14ac:dyDescent="0.3">
      <c r="D3892" s="83"/>
    </row>
    <row r="3893" spans="4:4" x14ac:dyDescent="0.3">
      <c r="D3893" s="83"/>
    </row>
    <row r="3894" spans="4:4" x14ac:dyDescent="0.3">
      <c r="D3894" s="83"/>
    </row>
    <row r="3895" spans="4:4" x14ac:dyDescent="0.3">
      <c r="D3895" s="83"/>
    </row>
    <row r="3896" spans="4:4" x14ac:dyDescent="0.3">
      <c r="D3896" s="83"/>
    </row>
    <row r="3897" spans="4:4" x14ac:dyDescent="0.3">
      <c r="D3897" s="83"/>
    </row>
    <row r="3898" spans="4:4" x14ac:dyDescent="0.3">
      <c r="D3898" s="83"/>
    </row>
    <row r="3899" spans="4:4" x14ac:dyDescent="0.3">
      <c r="D3899" s="83"/>
    </row>
    <row r="3900" spans="4:4" x14ac:dyDescent="0.3">
      <c r="D3900" s="83"/>
    </row>
    <row r="3901" spans="4:4" x14ac:dyDescent="0.3">
      <c r="D3901" s="83"/>
    </row>
    <row r="3902" spans="4:4" x14ac:dyDescent="0.3">
      <c r="D3902" s="83"/>
    </row>
    <row r="3903" spans="4:4" x14ac:dyDescent="0.3">
      <c r="D3903" s="83"/>
    </row>
    <row r="3904" spans="4:4" x14ac:dyDescent="0.3">
      <c r="D3904" s="83"/>
    </row>
    <row r="3905" spans="4:4" x14ac:dyDescent="0.3">
      <c r="D3905" s="83"/>
    </row>
    <row r="3906" spans="4:4" x14ac:dyDescent="0.3">
      <c r="D3906" s="83"/>
    </row>
    <row r="3907" spans="4:4" x14ac:dyDescent="0.3">
      <c r="D3907" s="83"/>
    </row>
    <row r="3908" spans="4:4" x14ac:dyDescent="0.3">
      <c r="D3908" s="83"/>
    </row>
    <row r="3909" spans="4:4" x14ac:dyDescent="0.3">
      <c r="D3909" s="83"/>
    </row>
    <row r="3910" spans="4:4" x14ac:dyDescent="0.3">
      <c r="D3910" s="83"/>
    </row>
    <row r="3911" spans="4:4" x14ac:dyDescent="0.3">
      <c r="D3911" s="83"/>
    </row>
    <row r="3912" spans="4:4" x14ac:dyDescent="0.3">
      <c r="D3912" s="83"/>
    </row>
    <row r="3913" spans="4:4" x14ac:dyDescent="0.3">
      <c r="D3913" s="83"/>
    </row>
    <row r="3914" spans="4:4" x14ac:dyDescent="0.3">
      <c r="D3914" s="83"/>
    </row>
    <row r="3915" spans="4:4" x14ac:dyDescent="0.3">
      <c r="D3915" s="83"/>
    </row>
    <row r="3916" spans="4:4" x14ac:dyDescent="0.3">
      <c r="D3916" s="83"/>
    </row>
    <row r="3917" spans="4:4" x14ac:dyDescent="0.3">
      <c r="D3917" s="83"/>
    </row>
    <row r="3918" spans="4:4" x14ac:dyDescent="0.3">
      <c r="D3918" s="83"/>
    </row>
    <row r="3919" spans="4:4" x14ac:dyDescent="0.3">
      <c r="D3919" s="83"/>
    </row>
    <row r="3920" spans="4:4" x14ac:dyDescent="0.3">
      <c r="D3920" s="83"/>
    </row>
    <row r="3921" spans="4:4" x14ac:dyDescent="0.3">
      <c r="D3921" s="83"/>
    </row>
    <row r="3922" spans="4:4" x14ac:dyDescent="0.3">
      <c r="D3922" s="83"/>
    </row>
    <row r="3923" spans="4:4" x14ac:dyDescent="0.3">
      <c r="D3923" s="83"/>
    </row>
    <row r="3924" spans="4:4" x14ac:dyDescent="0.3">
      <c r="D3924" s="83"/>
    </row>
    <row r="3925" spans="4:4" x14ac:dyDescent="0.3">
      <c r="D3925" s="83"/>
    </row>
    <row r="3926" spans="4:4" x14ac:dyDescent="0.3">
      <c r="D3926" s="83"/>
    </row>
    <row r="3927" spans="4:4" x14ac:dyDescent="0.3">
      <c r="D3927" s="83"/>
    </row>
    <row r="3928" spans="4:4" x14ac:dyDescent="0.3">
      <c r="D3928" s="83"/>
    </row>
    <row r="3929" spans="4:4" x14ac:dyDescent="0.3">
      <c r="D3929" s="83"/>
    </row>
    <row r="3930" spans="4:4" x14ac:dyDescent="0.3">
      <c r="D3930" s="83"/>
    </row>
    <row r="3931" spans="4:4" x14ac:dyDescent="0.3">
      <c r="D3931" s="83"/>
    </row>
    <row r="3932" spans="4:4" x14ac:dyDescent="0.3">
      <c r="D3932" s="83"/>
    </row>
    <row r="3933" spans="4:4" x14ac:dyDescent="0.3">
      <c r="D3933" s="83"/>
    </row>
    <row r="3934" spans="4:4" x14ac:dyDescent="0.3">
      <c r="D3934" s="83"/>
    </row>
    <row r="3935" spans="4:4" x14ac:dyDescent="0.3">
      <c r="D3935" s="83"/>
    </row>
    <row r="3936" spans="4:4" x14ac:dyDescent="0.3">
      <c r="D3936" s="83"/>
    </row>
    <row r="3937" spans="4:4" x14ac:dyDescent="0.3">
      <c r="D3937" s="83"/>
    </row>
    <row r="3938" spans="4:4" x14ac:dyDescent="0.3">
      <c r="D3938" s="83"/>
    </row>
    <row r="3939" spans="4:4" x14ac:dyDescent="0.3">
      <c r="D3939" s="83"/>
    </row>
    <row r="3940" spans="4:4" x14ac:dyDescent="0.3">
      <c r="D3940" s="83"/>
    </row>
    <row r="3941" spans="4:4" x14ac:dyDescent="0.3">
      <c r="D3941" s="83"/>
    </row>
    <row r="3942" spans="4:4" x14ac:dyDescent="0.3">
      <c r="D3942" s="83"/>
    </row>
    <row r="3943" spans="4:4" x14ac:dyDescent="0.3">
      <c r="D3943" s="83"/>
    </row>
    <row r="3944" spans="4:4" x14ac:dyDescent="0.3">
      <c r="D3944" s="83"/>
    </row>
    <row r="3945" spans="4:4" x14ac:dyDescent="0.3">
      <c r="D3945" s="83"/>
    </row>
    <row r="3946" spans="4:4" x14ac:dyDescent="0.3">
      <c r="D3946" s="83"/>
    </row>
    <row r="3947" spans="4:4" x14ac:dyDescent="0.3">
      <c r="D3947" s="83"/>
    </row>
    <row r="3948" spans="4:4" x14ac:dyDescent="0.3">
      <c r="D3948" s="83"/>
    </row>
    <row r="3949" spans="4:4" x14ac:dyDescent="0.3">
      <c r="D3949" s="83"/>
    </row>
    <row r="3950" spans="4:4" x14ac:dyDescent="0.3">
      <c r="D3950" s="83"/>
    </row>
    <row r="3951" spans="4:4" x14ac:dyDescent="0.3">
      <c r="D3951" s="83"/>
    </row>
    <row r="3952" spans="4:4" x14ac:dyDescent="0.3">
      <c r="D3952" s="83"/>
    </row>
    <row r="3953" spans="4:4" x14ac:dyDescent="0.3">
      <c r="D3953" s="83"/>
    </row>
    <row r="3954" spans="4:4" x14ac:dyDescent="0.3">
      <c r="D3954" s="83"/>
    </row>
    <row r="3955" spans="4:4" x14ac:dyDescent="0.3">
      <c r="D3955" s="83"/>
    </row>
    <row r="3956" spans="4:4" x14ac:dyDescent="0.3">
      <c r="D3956" s="83"/>
    </row>
    <row r="3957" spans="4:4" x14ac:dyDescent="0.3">
      <c r="D3957" s="83"/>
    </row>
    <row r="3958" spans="4:4" x14ac:dyDescent="0.3">
      <c r="D3958" s="83"/>
    </row>
    <row r="3959" spans="4:4" x14ac:dyDescent="0.3">
      <c r="D3959" s="83"/>
    </row>
    <row r="3960" spans="4:4" x14ac:dyDescent="0.3">
      <c r="D3960" s="83"/>
    </row>
    <row r="3961" spans="4:4" x14ac:dyDescent="0.3">
      <c r="D3961" s="83"/>
    </row>
    <row r="3962" spans="4:4" x14ac:dyDescent="0.3">
      <c r="D3962" s="83"/>
    </row>
    <row r="3963" spans="4:4" x14ac:dyDescent="0.3">
      <c r="D3963" s="83"/>
    </row>
    <row r="3964" spans="4:4" x14ac:dyDescent="0.3">
      <c r="D3964" s="83"/>
    </row>
    <row r="3965" spans="4:4" x14ac:dyDescent="0.3">
      <c r="D3965" s="83"/>
    </row>
    <row r="3966" spans="4:4" x14ac:dyDescent="0.3">
      <c r="D3966" s="83"/>
    </row>
    <row r="3967" spans="4:4" x14ac:dyDescent="0.3">
      <c r="D3967" s="83"/>
    </row>
    <row r="3968" spans="4:4" x14ac:dyDescent="0.3">
      <c r="D3968" s="83"/>
    </row>
    <row r="3969" spans="4:4" x14ac:dyDescent="0.3">
      <c r="D3969" s="83"/>
    </row>
    <row r="3970" spans="4:4" x14ac:dyDescent="0.3">
      <c r="D3970" s="83"/>
    </row>
    <row r="3971" spans="4:4" x14ac:dyDescent="0.3">
      <c r="D3971" s="83"/>
    </row>
    <row r="3972" spans="4:4" x14ac:dyDescent="0.3">
      <c r="D3972" s="83"/>
    </row>
    <row r="3973" spans="4:4" x14ac:dyDescent="0.3">
      <c r="D3973" s="83"/>
    </row>
    <row r="3974" spans="4:4" x14ac:dyDescent="0.3">
      <c r="D3974" s="83"/>
    </row>
    <row r="3975" spans="4:4" x14ac:dyDescent="0.3">
      <c r="D3975" s="83"/>
    </row>
    <row r="3976" spans="4:4" x14ac:dyDescent="0.3">
      <c r="D3976" s="83"/>
    </row>
    <row r="3977" spans="4:4" x14ac:dyDescent="0.3">
      <c r="D3977" s="83"/>
    </row>
    <row r="3978" spans="4:4" x14ac:dyDescent="0.3">
      <c r="D3978" s="83"/>
    </row>
    <row r="3979" spans="4:4" x14ac:dyDescent="0.3">
      <c r="D3979" s="83"/>
    </row>
    <row r="3980" spans="4:4" x14ac:dyDescent="0.3">
      <c r="D3980" s="83"/>
    </row>
    <row r="3981" spans="4:4" x14ac:dyDescent="0.3">
      <c r="D3981" s="83"/>
    </row>
    <row r="3982" spans="4:4" x14ac:dyDescent="0.3">
      <c r="D3982" s="83"/>
    </row>
    <row r="3983" spans="4:4" x14ac:dyDescent="0.3">
      <c r="D3983" s="83"/>
    </row>
    <row r="3984" spans="4:4" x14ac:dyDescent="0.3">
      <c r="D3984" s="83"/>
    </row>
    <row r="3985" spans="4:4" x14ac:dyDescent="0.3">
      <c r="D3985" s="83"/>
    </row>
    <row r="3986" spans="4:4" x14ac:dyDescent="0.3">
      <c r="D3986" s="83"/>
    </row>
    <row r="3987" spans="4:4" x14ac:dyDescent="0.3">
      <c r="D3987" s="83"/>
    </row>
    <row r="3988" spans="4:4" x14ac:dyDescent="0.3">
      <c r="D3988" s="83"/>
    </row>
    <row r="3989" spans="4:4" x14ac:dyDescent="0.3">
      <c r="D3989" s="83"/>
    </row>
    <row r="3990" spans="4:4" x14ac:dyDescent="0.3">
      <c r="D3990" s="83"/>
    </row>
    <row r="3991" spans="4:4" x14ac:dyDescent="0.3">
      <c r="D3991" s="83"/>
    </row>
    <row r="3992" spans="4:4" x14ac:dyDescent="0.3">
      <c r="D3992" s="83"/>
    </row>
    <row r="3993" spans="4:4" x14ac:dyDescent="0.3">
      <c r="D3993" s="83"/>
    </row>
    <row r="3994" spans="4:4" x14ac:dyDescent="0.3">
      <c r="D3994" s="83"/>
    </row>
    <row r="3995" spans="4:4" x14ac:dyDescent="0.3">
      <c r="D3995" s="83"/>
    </row>
    <row r="3996" spans="4:4" x14ac:dyDescent="0.3">
      <c r="D3996" s="83"/>
    </row>
    <row r="3997" spans="4:4" x14ac:dyDescent="0.3">
      <c r="D3997" s="83"/>
    </row>
    <row r="3998" spans="4:4" x14ac:dyDescent="0.3">
      <c r="D3998" s="83"/>
    </row>
    <row r="3999" spans="4:4" x14ac:dyDescent="0.3">
      <c r="D3999" s="83"/>
    </row>
    <row r="4000" spans="4:4" x14ac:dyDescent="0.3">
      <c r="D4000" s="83"/>
    </row>
    <row r="4001" spans="4:4" x14ac:dyDescent="0.3">
      <c r="D4001" s="83"/>
    </row>
    <row r="4002" spans="4:4" x14ac:dyDescent="0.3">
      <c r="D4002" s="83"/>
    </row>
    <row r="4003" spans="4:4" x14ac:dyDescent="0.3">
      <c r="D4003" s="83"/>
    </row>
    <row r="4004" spans="4:4" x14ac:dyDescent="0.3">
      <c r="D4004" s="83"/>
    </row>
    <row r="4005" spans="4:4" x14ac:dyDescent="0.3">
      <c r="D4005" s="83"/>
    </row>
    <row r="4006" spans="4:4" x14ac:dyDescent="0.3">
      <c r="D4006" s="83"/>
    </row>
    <row r="4007" spans="4:4" x14ac:dyDescent="0.3">
      <c r="D4007" s="83"/>
    </row>
    <row r="4008" spans="4:4" x14ac:dyDescent="0.3">
      <c r="D4008" s="83"/>
    </row>
    <row r="4009" spans="4:4" x14ac:dyDescent="0.3">
      <c r="D4009" s="83"/>
    </row>
    <row r="4010" spans="4:4" x14ac:dyDescent="0.3">
      <c r="D4010" s="83"/>
    </row>
    <row r="4011" spans="4:4" x14ac:dyDescent="0.3">
      <c r="D4011" s="83"/>
    </row>
    <row r="4012" spans="4:4" x14ac:dyDescent="0.3">
      <c r="D4012" s="83"/>
    </row>
    <row r="4013" spans="4:4" x14ac:dyDescent="0.3">
      <c r="D4013" s="83"/>
    </row>
    <row r="4014" spans="4:4" x14ac:dyDescent="0.3">
      <c r="D4014" s="83"/>
    </row>
    <row r="4015" spans="4:4" x14ac:dyDescent="0.3">
      <c r="D4015" s="83"/>
    </row>
    <row r="4016" spans="4:4" x14ac:dyDescent="0.3">
      <c r="D4016" s="83"/>
    </row>
    <row r="4017" spans="4:4" x14ac:dyDescent="0.3">
      <c r="D4017" s="83"/>
    </row>
    <row r="4018" spans="4:4" x14ac:dyDescent="0.3">
      <c r="D4018" s="83"/>
    </row>
    <row r="4019" spans="4:4" x14ac:dyDescent="0.3">
      <c r="D4019" s="83"/>
    </row>
    <row r="4020" spans="4:4" x14ac:dyDescent="0.3">
      <c r="D4020" s="83"/>
    </row>
    <row r="4021" spans="4:4" x14ac:dyDescent="0.3">
      <c r="D4021" s="83"/>
    </row>
    <row r="4022" spans="4:4" x14ac:dyDescent="0.3">
      <c r="D4022" s="83"/>
    </row>
    <row r="4023" spans="4:4" x14ac:dyDescent="0.3">
      <c r="D4023" s="83"/>
    </row>
    <row r="4024" spans="4:4" x14ac:dyDescent="0.3">
      <c r="D4024" s="83"/>
    </row>
    <row r="4025" spans="4:4" x14ac:dyDescent="0.3">
      <c r="D4025" s="83"/>
    </row>
    <row r="4026" spans="4:4" x14ac:dyDescent="0.3">
      <c r="D4026" s="83"/>
    </row>
    <row r="4027" spans="4:4" x14ac:dyDescent="0.3">
      <c r="D4027" s="83"/>
    </row>
    <row r="4028" spans="4:4" x14ac:dyDescent="0.3">
      <c r="D4028" s="83"/>
    </row>
    <row r="4029" spans="4:4" x14ac:dyDescent="0.3">
      <c r="D4029" s="83"/>
    </row>
    <row r="4030" spans="4:4" x14ac:dyDescent="0.3">
      <c r="D4030" s="83"/>
    </row>
    <row r="4031" spans="4:4" x14ac:dyDescent="0.3">
      <c r="D4031" s="83"/>
    </row>
    <row r="4032" spans="4:4" x14ac:dyDescent="0.3">
      <c r="D4032" s="83"/>
    </row>
    <row r="4033" spans="4:4" x14ac:dyDescent="0.3">
      <c r="D4033" s="83"/>
    </row>
    <row r="4034" spans="4:4" x14ac:dyDescent="0.3">
      <c r="D4034" s="83"/>
    </row>
    <row r="4035" spans="4:4" x14ac:dyDescent="0.3">
      <c r="D4035" s="83"/>
    </row>
    <row r="4036" spans="4:4" x14ac:dyDescent="0.3">
      <c r="D4036" s="83"/>
    </row>
    <row r="4037" spans="4:4" x14ac:dyDescent="0.3">
      <c r="D4037" s="83"/>
    </row>
    <row r="4038" spans="4:4" x14ac:dyDescent="0.3">
      <c r="D4038" s="83"/>
    </row>
    <row r="4039" spans="4:4" x14ac:dyDescent="0.3">
      <c r="D4039" s="83"/>
    </row>
    <row r="4040" spans="4:4" x14ac:dyDescent="0.3">
      <c r="D4040" s="83"/>
    </row>
    <row r="4041" spans="4:4" x14ac:dyDescent="0.3">
      <c r="D4041" s="83"/>
    </row>
    <row r="4042" spans="4:4" x14ac:dyDescent="0.3">
      <c r="D4042" s="83"/>
    </row>
    <row r="4043" spans="4:4" x14ac:dyDescent="0.3">
      <c r="D4043" s="83"/>
    </row>
    <row r="4044" spans="4:4" x14ac:dyDescent="0.3">
      <c r="D4044" s="83"/>
    </row>
    <row r="4045" spans="4:4" x14ac:dyDescent="0.3">
      <c r="D4045" s="83"/>
    </row>
    <row r="4046" spans="4:4" x14ac:dyDescent="0.3">
      <c r="D4046" s="83"/>
    </row>
    <row r="4047" spans="4:4" x14ac:dyDescent="0.3">
      <c r="D4047" s="83"/>
    </row>
    <row r="4048" spans="4:4" x14ac:dyDescent="0.3">
      <c r="D4048" s="83"/>
    </row>
    <row r="4049" spans="4:4" x14ac:dyDescent="0.3">
      <c r="D4049" s="83"/>
    </row>
    <row r="4050" spans="4:4" x14ac:dyDescent="0.3">
      <c r="D4050" s="83"/>
    </row>
    <row r="4051" spans="4:4" x14ac:dyDescent="0.3">
      <c r="D4051" s="83"/>
    </row>
    <row r="4052" spans="4:4" x14ac:dyDescent="0.3">
      <c r="D4052" s="83"/>
    </row>
    <row r="4053" spans="4:4" x14ac:dyDescent="0.3">
      <c r="D4053" s="83"/>
    </row>
    <row r="4054" spans="4:4" x14ac:dyDescent="0.3">
      <c r="D4054" s="83"/>
    </row>
    <row r="4055" spans="4:4" x14ac:dyDescent="0.3">
      <c r="D4055" s="83"/>
    </row>
    <row r="4056" spans="4:4" x14ac:dyDescent="0.3">
      <c r="D4056" s="83"/>
    </row>
    <row r="4057" spans="4:4" x14ac:dyDescent="0.3">
      <c r="D4057" s="83"/>
    </row>
    <row r="4058" spans="4:4" x14ac:dyDescent="0.3">
      <c r="D4058" s="83"/>
    </row>
    <row r="4059" spans="4:4" x14ac:dyDescent="0.3">
      <c r="D4059" s="83"/>
    </row>
    <row r="4060" spans="4:4" x14ac:dyDescent="0.3">
      <c r="D4060" s="83"/>
    </row>
    <row r="4061" spans="4:4" x14ac:dyDescent="0.3">
      <c r="D4061" s="83"/>
    </row>
    <row r="4062" spans="4:4" x14ac:dyDescent="0.3">
      <c r="D4062" s="83"/>
    </row>
    <row r="4063" spans="4:4" x14ac:dyDescent="0.3">
      <c r="D4063" s="83"/>
    </row>
    <row r="4064" spans="4:4" x14ac:dyDescent="0.3">
      <c r="D4064" s="83"/>
    </row>
    <row r="4065" spans="4:4" x14ac:dyDescent="0.3">
      <c r="D4065" s="83"/>
    </row>
    <row r="4066" spans="4:4" x14ac:dyDescent="0.3">
      <c r="D4066" s="83"/>
    </row>
    <row r="4067" spans="4:4" x14ac:dyDescent="0.3">
      <c r="D4067" s="83"/>
    </row>
    <row r="4068" spans="4:4" x14ac:dyDescent="0.3">
      <c r="D4068" s="83"/>
    </row>
    <row r="4069" spans="4:4" x14ac:dyDescent="0.3">
      <c r="D4069" s="83"/>
    </row>
    <row r="4070" spans="4:4" x14ac:dyDescent="0.3">
      <c r="D4070" s="83"/>
    </row>
    <row r="4071" spans="4:4" x14ac:dyDescent="0.3">
      <c r="D4071" s="83"/>
    </row>
    <row r="4072" spans="4:4" x14ac:dyDescent="0.3">
      <c r="D4072" s="83"/>
    </row>
    <row r="4073" spans="4:4" x14ac:dyDescent="0.3">
      <c r="D4073" s="83"/>
    </row>
    <row r="4074" spans="4:4" x14ac:dyDescent="0.3">
      <c r="D4074" s="83"/>
    </row>
    <row r="4075" spans="4:4" x14ac:dyDescent="0.3">
      <c r="D4075" s="83"/>
    </row>
    <row r="4076" spans="4:4" x14ac:dyDescent="0.3">
      <c r="D4076" s="83"/>
    </row>
    <row r="4077" spans="4:4" x14ac:dyDescent="0.3">
      <c r="D4077" s="83"/>
    </row>
    <row r="4078" spans="4:4" x14ac:dyDescent="0.3">
      <c r="D4078" s="83"/>
    </row>
    <row r="4079" spans="4:4" x14ac:dyDescent="0.3">
      <c r="D4079" s="83"/>
    </row>
    <row r="4080" spans="4:4" x14ac:dyDescent="0.3">
      <c r="D4080" s="83"/>
    </row>
    <row r="4081" spans="4:4" x14ac:dyDescent="0.3">
      <c r="D4081" s="83"/>
    </row>
    <row r="4082" spans="4:4" x14ac:dyDescent="0.3">
      <c r="D4082" s="83"/>
    </row>
    <row r="4083" spans="4:4" x14ac:dyDescent="0.3">
      <c r="D4083" s="83"/>
    </row>
    <row r="4084" spans="4:4" x14ac:dyDescent="0.3">
      <c r="D4084" s="83"/>
    </row>
    <row r="4085" spans="4:4" x14ac:dyDescent="0.3">
      <c r="D4085" s="83"/>
    </row>
    <row r="4086" spans="4:4" x14ac:dyDescent="0.3">
      <c r="D4086" s="83"/>
    </row>
    <row r="4087" spans="4:4" x14ac:dyDescent="0.3">
      <c r="D4087" s="83"/>
    </row>
    <row r="4088" spans="4:4" x14ac:dyDescent="0.3">
      <c r="D4088" s="83"/>
    </row>
    <row r="4089" spans="4:4" x14ac:dyDescent="0.3">
      <c r="D4089" s="83"/>
    </row>
    <row r="4090" spans="4:4" x14ac:dyDescent="0.3">
      <c r="D4090" s="83"/>
    </row>
    <row r="4091" spans="4:4" x14ac:dyDescent="0.3">
      <c r="D4091" s="83"/>
    </row>
    <row r="4092" spans="4:4" x14ac:dyDescent="0.3">
      <c r="D4092" s="83"/>
    </row>
    <row r="4093" spans="4:4" x14ac:dyDescent="0.3">
      <c r="D4093" s="83"/>
    </row>
    <row r="4094" spans="4:4" x14ac:dyDescent="0.3">
      <c r="D4094" s="83"/>
    </row>
    <row r="4095" spans="4:4" x14ac:dyDescent="0.3">
      <c r="D4095" s="83"/>
    </row>
    <row r="4096" spans="4:4" x14ac:dyDescent="0.3">
      <c r="D4096" s="83"/>
    </row>
    <row r="4097" spans="4:4" x14ac:dyDescent="0.3">
      <c r="D4097" s="83"/>
    </row>
    <row r="4098" spans="4:4" x14ac:dyDescent="0.3">
      <c r="D4098" s="83"/>
    </row>
    <row r="4099" spans="4:4" x14ac:dyDescent="0.3">
      <c r="D4099" s="83"/>
    </row>
    <row r="4100" spans="4:4" x14ac:dyDescent="0.3">
      <c r="D4100" s="83"/>
    </row>
    <row r="4101" spans="4:4" x14ac:dyDescent="0.3">
      <c r="D4101" s="83"/>
    </row>
    <row r="4102" spans="4:4" x14ac:dyDescent="0.3">
      <c r="D4102" s="83"/>
    </row>
    <row r="4103" spans="4:4" x14ac:dyDescent="0.3">
      <c r="D4103" s="83"/>
    </row>
    <row r="4104" spans="4:4" x14ac:dyDescent="0.3">
      <c r="D4104" s="83"/>
    </row>
    <row r="4105" spans="4:4" x14ac:dyDescent="0.3">
      <c r="D4105" s="83"/>
    </row>
    <row r="4106" spans="4:4" x14ac:dyDescent="0.3">
      <c r="D4106" s="83"/>
    </row>
    <row r="4107" spans="4:4" x14ac:dyDescent="0.3">
      <c r="D4107" s="83"/>
    </row>
    <row r="4108" spans="4:4" x14ac:dyDescent="0.3">
      <c r="D4108" s="83"/>
    </row>
    <row r="4109" spans="4:4" x14ac:dyDescent="0.3">
      <c r="D4109" s="83"/>
    </row>
    <row r="4110" spans="4:4" x14ac:dyDescent="0.3">
      <c r="D4110" s="83"/>
    </row>
    <row r="4111" spans="4:4" x14ac:dyDescent="0.3">
      <c r="D4111" s="83"/>
    </row>
    <row r="4112" spans="4:4" x14ac:dyDescent="0.3">
      <c r="D4112" s="83"/>
    </row>
    <row r="4113" spans="4:4" x14ac:dyDescent="0.3">
      <c r="D4113" s="83"/>
    </row>
    <row r="4114" spans="4:4" x14ac:dyDescent="0.3">
      <c r="D4114" s="83"/>
    </row>
    <row r="4115" spans="4:4" x14ac:dyDescent="0.3">
      <c r="D4115" s="83"/>
    </row>
    <row r="4116" spans="4:4" x14ac:dyDescent="0.3">
      <c r="D4116" s="83"/>
    </row>
    <row r="4117" spans="4:4" x14ac:dyDescent="0.3">
      <c r="D4117" s="83"/>
    </row>
    <row r="4118" spans="4:4" x14ac:dyDescent="0.3">
      <c r="D4118" s="83"/>
    </row>
    <row r="4119" spans="4:4" x14ac:dyDescent="0.3">
      <c r="D4119" s="83"/>
    </row>
    <row r="4120" spans="4:4" x14ac:dyDescent="0.3">
      <c r="D4120" s="83"/>
    </row>
    <row r="4121" spans="4:4" x14ac:dyDescent="0.3">
      <c r="D4121" s="83"/>
    </row>
    <row r="4122" spans="4:4" x14ac:dyDescent="0.3">
      <c r="D4122" s="83"/>
    </row>
    <row r="4123" spans="4:4" x14ac:dyDescent="0.3">
      <c r="D4123" s="83"/>
    </row>
    <row r="4124" spans="4:4" x14ac:dyDescent="0.3">
      <c r="D4124" s="83"/>
    </row>
    <row r="4125" spans="4:4" x14ac:dyDescent="0.3">
      <c r="D4125" s="83"/>
    </row>
    <row r="4126" spans="4:4" x14ac:dyDescent="0.3">
      <c r="D4126" s="83"/>
    </row>
    <row r="4127" spans="4:4" x14ac:dyDescent="0.3">
      <c r="D4127" s="83"/>
    </row>
    <row r="4128" spans="4:4" x14ac:dyDescent="0.3">
      <c r="D4128" s="83"/>
    </row>
    <row r="4129" spans="4:4" x14ac:dyDescent="0.3">
      <c r="D4129" s="83"/>
    </row>
    <row r="4130" spans="4:4" x14ac:dyDescent="0.3">
      <c r="D4130" s="83"/>
    </row>
    <row r="4131" spans="4:4" x14ac:dyDescent="0.3">
      <c r="D4131" s="83"/>
    </row>
    <row r="4132" spans="4:4" x14ac:dyDescent="0.3">
      <c r="D4132" s="83"/>
    </row>
    <row r="4133" spans="4:4" x14ac:dyDescent="0.3">
      <c r="D4133" s="83"/>
    </row>
    <row r="4134" spans="4:4" x14ac:dyDescent="0.3">
      <c r="D4134" s="83"/>
    </row>
    <row r="4135" spans="4:4" x14ac:dyDescent="0.3">
      <c r="D4135" s="83"/>
    </row>
    <row r="4136" spans="4:4" x14ac:dyDescent="0.3">
      <c r="D4136" s="83"/>
    </row>
    <row r="4137" spans="4:4" x14ac:dyDescent="0.3">
      <c r="D4137" s="83"/>
    </row>
    <row r="4138" spans="4:4" x14ac:dyDescent="0.3">
      <c r="D4138" s="83"/>
    </row>
    <row r="4139" spans="4:4" x14ac:dyDescent="0.3">
      <c r="D4139" s="83"/>
    </row>
    <row r="4140" spans="4:4" x14ac:dyDescent="0.3">
      <c r="D4140" s="83"/>
    </row>
    <row r="4141" spans="4:4" x14ac:dyDescent="0.3">
      <c r="D4141" s="83"/>
    </row>
    <row r="4142" spans="4:4" x14ac:dyDescent="0.3">
      <c r="D4142" s="83"/>
    </row>
    <row r="4143" spans="4:4" x14ac:dyDescent="0.3">
      <c r="D4143" s="83"/>
    </row>
    <row r="4144" spans="4:4" x14ac:dyDescent="0.3">
      <c r="D4144" s="83"/>
    </row>
    <row r="4145" spans="4:4" x14ac:dyDescent="0.3">
      <c r="D4145" s="83"/>
    </row>
    <row r="4146" spans="4:4" x14ac:dyDescent="0.3">
      <c r="D4146" s="83"/>
    </row>
    <row r="4147" spans="4:4" x14ac:dyDescent="0.3">
      <c r="D4147" s="83"/>
    </row>
    <row r="4148" spans="4:4" x14ac:dyDescent="0.3">
      <c r="D4148" s="83"/>
    </row>
    <row r="4149" spans="4:4" x14ac:dyDescent="0.3">
      <c r="D4149" s="83"/>
    </row>
    <row r="4150" spans="4:4" x14ac:dyDescent="0.3">
      <c r="D4150" s="83"/>
    </row>
    <row r="4151" spans="4:4" x14ac:dyDescent="0.3">
      <c r="D4151" s="83"/>
    </row>
    <row r="4152" spans="4:4" x14ac:dyDescent="0.3">
      <c r="D4152" s="83"/>
    </row>
    <row r="4153" spans="4:4" x14ac:dyDescent="0.3">
      <c r="D4153" s="83"/>
    </row>
    <row r="4154" spans="4:4" x14ac:dyDescent="0.3">
      <c r="D4154" s="83"/>
    </row>
    <row r="4155" spans="4:4" x14ac:dyDescent="0.3">
      <c r="D4155" s="83"/>
    </row>
    <row r="4156" spans="4:4" x14ac:dyDescent="0.3">
      <c r="D4156" s="83"/>
    </row>
    <row r="4157" spans="4:4" x14ac:dyDescent="0.3">
      <c r="D4157" s="83"/>
    </row>
    <row r="4158" spans="4:4" x14ac:dyDescent="0.3">
      <c r="D4158" s="83"/>
    </row>
    <row r="4159" spans="4:4" x14ac:dyDescent="0.3">
      <c r="D4159" s="83"/>
    </row>
    <row r="4160" spans="4:4" x14ac:dyDescent="0.3">
      <c r="D4160" s="83"/>
    </row>
    <row r="4161" spans="4:4" x14ac:dyDescent="0.3">
      <c r="D4161" s="83"/>
    </row>
    <row r="4162" spans="4:4" x14ac:dyDescent="0.3">
      <c r="D4162" s="83"/>
    </row>
    <row r="4163" spans="4:4" x14ac:dyDescent="0.3">
      <c r="D4163" s="83"/>
    </row>
    <row r="4164" spans="4:4" x14ac:dyDescent="0.3">
      <c r="D4164" s="83"/>
    </row>
    <row r="4165" spans="4:4" x14ac:dyDescent="0.3">
      <c r="D4165" s="83"/>
    </row>
    <row r="4166" spans="4:4" x14ac:dyDescent="0.3">
      <c r="D4166" s="83"/>
    </row>
    <row r="4167" spans="4:4" x14ac:dyDescent="0.3">
      <c r="D4167" s="83"/>
    </row>
    <row r="4168" spans="4:4" x14ac:dyDescent="0.3">
      <c r="D4168" s="83"/>
    </row>
    <row r="4169" spans="4:4" x14ac:dyDescent="0.3">
      <c r="D4169" s="83"/>
    </row>
    <row r="4170" spans="4:4" x14ac:dyDescent="0.3">
      <c r="D4170" s="83"/>
    </row>
    <row r="4171" spans="4:4" x14ac:dyDescent="0.3">
      <c r="D4171" s="83"/>
    </row>
    <row r="4172" spans="4:4" x14ac:dyDescent="0.3">
      <c r="D4172" s="83"/>
    </row>
    <row r="4173" spans="4:4" x14ac:dyDescent="0.3">
      <c r="D4173" s="83"/>
    </row>
    <row r="4174" spans="4:4" x14ac:dyDescent="0.3">
      <c r="D4174" s="83"/>
    </row>
    <row r="4175" spans="4:4" x14ac:dyDescent="0.3">
      <c r="D4175" s="83"/>
    </row>
    <row r="4176" spans="4:4" x14ac:dyDescent="0.3">
      <c r="D4176" s="83"/>
    </row>
    <row r="4177" spans="4:4" x14ac:dyDescent="0.3">
      <c r="D4177" s="83"/>
    </row>
    <row r="4178" spans="4:4" x14ac:dyDescent="0.3">
      <c r="D4178" s="83"/>
    </row>
    <row r="4179" spans="4:4" x14ac:dyDescent="0.3">
      <c r="D4179" s="83"/>
    </row>
    <row r="4180" spans="4:4" x14ac:dyDescent="0.3">
      <c r="D4180" s="83"/>
    </row>
    <row r="4181" spans="4:4" x14ac:dyDescent="0.3">
      <c r="D4181" s="83"/>
    </row>
    <row r="4182" spans="4:4" x14ac:dyDescent="0.3">
      <c r="D4182" s="83"/>
    </row>
    <row r="4183" spans="4:4" x14ac:dyDescent="0.3">
      <c r="D4183" s="83"/>
    </row>
    <row r="4184" spans="4:4" x14ac:dyDescent="0.3">
      <c r="D4184" s="83"/>
    </row>
    <row r="4185" spans="4:4" x14ac:dyDescent="0.3">
      <c r="D4185" s="83"/>
    </row>
    <row r="4186" spans="4:4" x14ac:dyDescent="0.3">
      <c r="D4186" s="83"/>
    </row>
    <row r="4187" spans="4:4" x14ac:dyDescent="0.3">
      <c r="D4187" s="83"/>
    </row>
    <row r="4188" spans="4:4" x14ac:dyDescent="0.3">
      <c r="D4188" s="83"/>
    </row>
    <row r="4189" spans="4:4" x14ac:dyDescent="0.3">
      <c r="D4189" s="83"/>
    </row>
    <row r="4190" spans="4:4" x14ac:dyDescent="0.3">
      <c r="D4190" s="83"/>
    </row>
    <row r="4191" spans="4:4" x14ac:dyDescent="0.3">
      <c r="D4191" s="83"/>
    </row>
    <row r="4192" spans="4:4" x14ac:dyDescent="0.3">
      <c r="D4192" s="83"/>
    </row>
    <row r="4193" spans="4:4" x14ac:dyDescent="0.3">
      <c r="D4193" s="83"/>
    </row>
    <row r="4194" spans="4:4" x14ac:dyDescent="0.3">
      <c r="D4194" s="83"/>
    </row>
    <row r="4195" spans="4:4" x14ac:dyDescent="0.3">
      <c r="D4195" s="83"/>
    </row>
    <row r="4196" spans="4:4" x14ac:dyDescent="0.3">
      <c r="D4196" s="83"/>
    </row>
    <row r="4197" spans="4:4" x14ac:dyDescent="0.3">
      <c r="D4197" s="83"/>
    </row>
    <row r="4198" spans="4:4" x14ac:dyDescent="0.3">
      <c r="D4198" s="83"/>
    </row>
    <row r="4199" spans="4:4" x14ac:dyDescent="0.3">
      <c r="D4199" s="83"/>
    </row>
    <row r="4200" spans="4:4" x14ac:dyDescent="0.3">
      <c r="D4200" s="83"/>
    </row>
    <row r="4201" spans="4:4" x14ac:dyDescent="0.3">
      <c r="D4201" s="83"/>
    </row>
    <row r="4202" spans="4:4" x14ac:dyDescent="0.3">
      <c r="D4202" s="83"/>
    </row>
    <row r="4203" spans="4:4" x14ac:dyDescent="0.3">
      <c r="D4203" s="83"/>
    </row>
    <row r="4204" spans="4:4" x14ac:dyDescent="0.3">
      <c r="D4204" s="83"/>
    </row>
    <row r="4205" spans="4:4" x14ac:dyDescent="0.3">
      <c r="D4205" s="83"/>
    </row>
    <row r="4206" spans="4:4" x14ac:dyDescent="0.3">
      <c r="D4206" s="83"/>
    </row>
    <row r="4207" spans="4:4" x14ac:dyDescent="0.3">
      <c r="D4207" s="83"/>
    </row>
    <row r="4208" spans="4:4" x14ac:dyDescent="0.3">
      <c r="D4208" s="83"/>
    </row>
    <row r="4209" spans="4:4" x14ac:dyDescent="0.3">
      <c r="D4209" s="83"/>
    </row>
    <row r="4210" spans="4:4" x14ac:dyDescent="0.3">
      <c r="D4210" s="83"/>
    </row>
    <row r="4211" spans="4:4" x14ac:dyDescent="0.3">
      <c r="D4211" s="83"/>
    </row>
    <row r="4212" spans="4:4" x14ac:dyDescent="0.3">
      <c r="D4212" s="83"/>
    </row>
    <row r="4213" spans="4:4" x14ac:dyDescent="0.3">
      <c r="D4213" s="83"/>
    </row>
    <row r="4214" spans="4:4" x14ac:dyDescent="0.3">
      <c r="D4214" s="83"/>
    </row>
    <row r="4215" spans="4:4" x14ac:dyDescent="0.3">
      <c r="D4215" s="83"/>
    </row>
    <row r="4216" spans="4:4" x14ac:dyDescent="0.3">
      <c r="D4216" s="83"/>
    </row>
    <row r="4217" spans="4:4" x14ac:dyDescent="0.3">
      <c r="D4217" s="83"/>
    </row>
    <row r="4218" spans="4:4" x14ac:dyDescent="0.3">
      <c r="D4218" s="83"/>
    </row>
    <row r="4219" spans="4:4" x14ac:dyDescent="0.3">
      <c r="D4219" s="83"/>
    </row>
    <row r="4220" spans="4:4" x14ac:dyDescent="0.3">
      <c r="D4220" s="83"/>
    </row>
    <row r="4221" spans="4:4" x14ac:dyDescent="0.3">
      <c r="D4221" s="83"/>
    </row>
    <row r="4222" spans="4:4" x14ac:dyDescent="0.3">
      <c r="D4222" s="83"/>
    </row>
    <row r="4223" spans="4:4" x14ac:dyDescent="0.3">
      <c r="D4223" s="83"/>
    </row>
    <row r="4224" spans="4:4" x14ac:dyDescent="0.3">
      <c r="D4224" s="83"/>
    </row>
    <row r="4225" spans="4:4" x14ac:dyDescent="0.3">
      <c r="D4225" s="83"/>
    </row>
    <row r="4226" spans="4:4" x14ac:dyDescent="0.3">
      <c r="D4226" s="83"/>
    </row>
    <row r="4227" spans="4:4" x14ac:dyDescent="0.3">
      <c r="D4227" s="83"/>
    </row>
    <row r="4228" spans="4:4" x14ac:dyDescent="0.3">
      <c r="D4228" s="83"/>
    </row>
    <row r="4229" spans="4:4" x14ac:dyDescent="0.3">
      <c r="D4229" s="83"/>
    </row>
    <row r="4230" spans="4:4" x14ac:dyDescent="0.3">
      <c r="D4230" s="83"/>
    </row>
    <row r="4231" spans="4:4" x14ac:dyDescent="0.3">
      <c r="D4231" s="83"/>
    </row>
    <row r="4232" spans="4:4" x14ac:dyDescent="0.3">
      <c r="D4232" s="83"/>
    </row>
    <row r="4233" spans="4:4" x14ac:dyDescent="0.3">
      <c r="D4233" s="83"/>
    </row>
    <row r="4234" spans="4:4" x14ac:dyDescent="0.3">
      <c r="D4234" s="83"/>
    </row>
    <row r="4235" spans="4:4" x14ac:dyDescent="0.3">
      <c r="D4235" s="83"/>
    </row>
    <row r="4236" spans="4:4" x14ac:dyDescent="0.3">
      <c r="D4236" s="83"/>
    </row>
    <row r="4237" spans="4:4" x14ac:dyDescent="0.3">
      <c r="D4237" s="83"/>
    </row>
    <row r="4238" spans="4:4" x14ac:dyDescent="0.3">
      <c r="D4238" s="83"/>
    </row>
    <row r="4239" spans="4:4" x14ac:dyDescent="0.3">
      <c r="D4239" s="83"/>
    </row>
    <row r="4240" spans="4:4" x14ac:dyDescent="0.3">
      <c r="D4240" s="83"/>
    </row>
    <row r="4241" spans="4:4" x14ac:dyDescent="0.3">
      <c r="D4241" s="83"/>
    </row>
    <row r="4242" spans="4:4" x14ac:dyDescent="0.3">
      <c r="D4242" s="83"/>
    </row>
    <row r="4243" spans="4:4" x14ac:dyDescent="0.3">
      <c r="D4243" s="83"/>
    </row>
    <row r="4244" spans="4:4" x14ac:dyDescent="0.3">
      <c r="D4244" s="83"/>
    </row>
    <row r="4245" spans="4:4" x14ac:dyDescent="0.3">
      <c r="D4245" s="83"/>
    </row>
    <row r="4246" spans="4:4" x14ac:dyDescent="0.3">
      <c r="D4246" s="83"/>
    </row>
    <row r="4247" spans="4:4" x14ac:dyDescent="0.3">
      <c r="D4247" s="83"/>
    </row>
    <row r="4248" spans="4:4" x14ac:dyDescent="0.3">
      <c r="D4248" s="83"/>
    </row>
    <row r="4249" spans="4:4" x14ac:dyDescent="0.3">
      <c r="D4249" s="83"/>
    </row>
    <row r="4250" spans="4:4" x14ac:dyDescent="0.3">
      <c r="D4250" s="83"/>
    </row>
    <row r="4251" spans="4:4" x14ac:dyDescent="0.3">
      <c r="D4251" s="83"/>
    </row>
    <row r="4252" spans="4:4" x14ac:dyDescent="0.3">
      <c r="D4252" s="83"/>
    </row>
    <row r="4253" spans="4:4" x14ac:dyDescent="0.3">
      <c r="D4253" s="83"/>
    </row>
    <row r="4254" spans="4:4" x14ac:dyDescent="0.3">
      <c r="D4254" s="83"/>
    </row>
    <row r="4255" spans="4:4" x14ac:dyDescent="0.3">
      <c r="D4255" s="83"/>
    </row>
    <row r="4256" spans="4:4" x14ac:dyDescent="0.3">
      <c r="D4256" s="83"/>
    </row>
    <row r="4257" spans="4:4" x14ac:dyDescent="0.3">
      <c r="D4257" s="83"/>
    </row>
    <row r="4258" spans="4:4" x14ac:dyDescent="0.3">
      <c r="D4258" s="83"/>
    </row>
    <row r="4259" spans="4:4" x14ac:dyDescent="0.3">
      <c r="D4259" s="83"/>
    </row>
    <row r="4260" spans="4:4" x14ac:dyDescent="0.3">
      <c r="D4260" s="83"/>
    </row>
    <row r="4261" spans="4:4" x14ac:dyDescent="0.3">
      <c r="D4261" s="83"/>
    </row>
    <row r="4262" spans="4:4" x14ac:dyDescent="0.3">
      <c r="D4262" s="83"/>
    </row>
    <row r="4263" spans="4:4" x14ac:dyDescent="0.3">
      <c r="D4263" s="83"/>
    </row>
    <row r="4264" spans="4:4" x14ac:dyDescent="0.3">
      <c r="D4264" s="83"/>
    </row>
    <row r="4265" spans="4:4" x14ac:dyDescent="0.3">
      <c r="D4265" s="83"/>
    </row>
    <row r="4266" spans="4:4" x14ac:dyDescent="0.3">
      <c r="D4266" s="83"/>
    </row>
    <row r="4267" spans="4:4" x14ac:dyDescent="0.3">
      <c r="D4267" s="83"/>
    </row>
    <row r="4268" spans="4:4" x14ac:dyDescent="0.3">
      <c r="D4268" s="83"/>
    </row>
    <row r="4269" spans="4:4" x14ac:dyDescent="0.3">
      <c r="D4269" s="83"/>
    </row>
    <row r="4270" spans="4:4" x14ac:dyDescent="0.3">
      <c r="D4270" s="83"/>
    </row>
    <row r="4271" spans="4:4" x14ac:dyDescent="0.3">
      <c r="D4271" s="83"/>
    </row>
    <row r="4272" spans="4:4" x14ac:dyDescent="0.3">
      <c r="D4272" s="83"/>
    </row>
    <row r="4273" spans="4:4" x14ac:dyDescent="0.3">
      <c r="D4273" s="83"/>
    </row>
    <row r="4274" spans="4:4" x14ac:dyDescent="0.3">
      <c r="D4274" s="83"/>
    </row>
    <row r="4275" spans="4:4" x14ac:dyDescent="0.3">
      <c r="D4275" s="83"/>
    </row>
    <row r="4276" spans="4:4" x14ac:dyDescent="0.3">
      <c r="D4276" s="83"/>
    </row>
    <row r="4277" spans="4:4" x14ac:dyDescent="0.3">
      <c r="D4277" s="83"/>
    </row>
    <row r="4278" spans="4:4" x14ac:dyDescent="0.3">
      <c r="D4278" s="83"/>
    </row>
    <row r="4279" spans="4:4" x14ac:dyDescent="0.3">
      <c r="D4279" s="83"/>
    </row>
    <row r="4280" spans="4:4" x14ac:dyDescent="0.3">
      <c r="D4280" s="83"/>
    </row>
    <row r="4281" spans="4:4" x14ac:dyDescent="0.3">
      <c r="D4281" s="83"/>
    </row>
    <row r="4282" spans="4:4" x14ac:dyDescent="0.3">
      <c r="D4282" s="83"/>
    </row>
    <row r="4283" spans="4:4" x14ac:dyDescent="0.3">
      <c r="D4283" s="83"/>
    </row>
    <row r="4284" spans="4:4" x14ac:dyDescent="0.3">
      <c r="D4284" s="83"/>
    </row>
    <row r="4285" spans="4:4" x14ac:dyDescent="0.3">
      <c r="D4285" s="83"/>
    </row>
    <row r="4286" spans="4:4" x14ac:dyDescent="0.3">
      <c r="D4286" s="83"/>
    </row>
    <row r="4287" spans="4:4" x14ac:dyDescent="0.3">
      <c r="D4287" s="83"/>
    </row>
    <row r="4288" spans="4:4" x14ac:dyDescent="0.3">
      <c r="D4288" s="83"/>
    </row>
    <row r="4289" spans="4:4" x14ac:dyDescent="0.3">
      <c r="D4289" s="83"/>
    </row>
    <row r="4290" spans="4:4" x14ac:dyDescent="0.3">
      <c r="D4290" s="83"/>
    </row>
    <row r="4291" spans="4:4" x14ac:dyDescent="0.3">
      <c r="D4291" s="83"/>
    </row>
    <row r="4292" spans="4:4" x14ac:dyDescent="0.3">
      <c r="D4292" s="83"/>
    </row>
    <row r="4293" spans="4:4" x14ac:dyDescent="0.3">
      <c r="D4293" s="83"/>
    </row>
    <row r="4294" spans="4:4" x14ac:dyDescent="0.3">
      <c r="D4294" s="83"/>
    </row>
    <row r="4295" spans="4:4" x14ac:dyDescent="0.3">
      <c r="D4295" s="83"/>
    </row>
    <row r="4296" spans="4:4" x14ac:dyDescent="0.3">
      <c r="D4296" s="83"/>
    </row>
    <row r="4297" spans="4:4" x14ac:dyDescent="0.3">
      <c r="D4297" s="83"/>
    </row>
    <row r="4298" spans="4:4" x14ac:dyDescent="0.3">
      <c r="D4298" s="83"/>
    </row>
    <row r="4299" spans="4:4" x14ac:dyDescent="0.3">
      <c r="D4299" s="83"/>
    </row>
    <row r="4300" spans="4:4" x14ac:dyDescent="0.3">
      <c r="D4300" s="83"/>
    </row>
    <row r="4301" spans="4:4" x14ac:dyDescent="0.3">
      <c r="D4301" s="83"/>
    </row>
    <row r="4302" spans="4:4" x14ac:dyDescent="0.3">
      <c r="D4302" s="83"/>
    </row>
    <row r="4303" spans="4:4" x14ac:dyDescent="0.3">
      <c r="D4303" s="83"/>
    </row>
    <row r="4304" spans="4:4" x14ac:dyDescent="0.3">
      <c r="D4304" s="83"/>
    </row>
    <row r="4305" spans="4:4" x14ac:dyDescent="0.3">
      <c r="D4305" s="83"/>
    </row>
    <row r="4306" spans="4:4" x14ac:dyDescent="0.3">
      <c r="D4306" s="83"/>
    </row>
    <row r="4307" spans="4:4" x14ac:dyDescent="0.3">
      <c r="D4307" s="83"/>
    </row>
    <row r="4308" spans="4:4" x14ac:dyDescent="0.3">
      <c r="D4308" s="83"/>
    </row>
    <row r="4309" spans="4:4" x14ac:dyDescent="0.3">
      <c r="D4309" s="83"/>
    </row>
    <row r="4310" spans="4:4" x14ac:dyDescent="0.3">
      <c r="D4310" s="83"/>
    </row>
    <row r="4311" spans="4:4" x14ac:dyDescent="0.3">
      <c r="D4311" s="83"/>
    </row>
    <row r="4312" spans="4:4" x14ac:dyDescent="0.3">
      <c r="D4312" s="83"/>
    </row>
    <row r="4313" spans="4:4" x14ac:dyDescent="0.3">
      <c r="D4313" s="83"/>
    </row>
    <row r="4314" spans="4:4" x14ac:dyDescent="0.3">
      <c r="D4314" s="83"/>
    </row>
    <row r="4315" spans="4:4" x14ac:dyDescent="0.3">
      <c r="D4315" s="83"/>
    </row>
    <row r="4316" spans="4:4" x14ac:dyDescent="0.3">
      <c r="D4316" s="83"/>
    </row>
    <row r="4317" spans="4:4" x14ac:dyDescent="0.3">
      <c r="D4317" s="83"/>
    </row>
    <row r="4318" spans="4:4" x14ac:dyDescent="0.3">
      <c r="D4318" s="83"/>
    </row>
    <row r="4319" spans="4:4" x14ac:dyDescent="0.3">
      <c r="D4319" s="83"/>
    </row>
    <row r="4320" spans="4:4" x14ac:dyDescent="0.3">
      <c r="D4320" s="83"/>
    </row>
    <row r="4321" spans="4:4" x14ac:dyDescent="0.3">
      <c r="D4321" s="83"/>
    </row>
    <row r="4322" spans="4:4" x14ac:dyDescent="0.3">
      <c r="D4322" s="83"/>
    </row>
    <row r="4323" spans="4:4" x14ac:dyDescent="0.3">
      <c r="D4323" s="83"/>
    </row>
    <row r="4324" spans="4:4" x14ac:dyDescent="0.3">
      <c r="D4324" s="83"/>
    </row>
    <row r="4325" spans="4:4" x14ac:dyDescent="0.3">
      <c r="D4325" s="83"/>
    </row>
    <row r="4326" spans="4:4" x14ac:dyDescent="0.3">
      <c r="D4326" s="83"/>
    </row>
    <row r="4327" spans="4:4" x14ac:dyDescent="0.3">
      <c r="D4327" s="83"/>
    </row>
    <row r="4328" spans="4:4" x14ac:dyDescent="0.3">
      <c r="D4328" s="83"/>
    </row>
    <row r="4329" spans="4:4" x14ac:dyDescent="0.3">
      <c r="D4329" s="83"/>
    </row>
    <row r="4330" spans="4:4" x14ac:dyDescent="0.3">
      <c r="D4330" s="83"/>
    </row>
    <row r="4331" spans="4:4" x14ac:dyDescent="0.3">
      <c r="D4331" s="83"/>
    </row>
    <row r="4332" spans="4:4" x14ac:dyDescent="0.3">
      <c r="D4332" s="83"/>
    </row>
    <row r="4333" spans="4:4" x14ac:dyDescent="0.3">
      <c r="D4333" s="83"/>
    </row>
    <row r="4334" spans="4:4" x14ac:dyDescent="0.3">
      <c r="D4334" s="83"/>
    </row>
    <row r="4335" spans="4:4" x14ac:dyDescent="0.3">
      <c r="D4335" s="83"/>
    </row>
    <row r="4336" spans="4:4" x14ac:dyDescent="0.3">
      <c r="D4336" s="83"/>
    </row>
    <row r="4337" spans="4:4" x14ac:dyDescent="0.3">
      <c r="D4337" s="83"/>
    </row>
    <row r="4338" spans="4:4" x14ac:dyDescent="0.3">
      <c r="D4338" s="83"/>
    </row>
    <row r="4339" spans="4:4" x14ac:dyDescent="0.3">
      <c r="D4339" s="83"/>
    </row>
    <row r="4340" spans="4:4" x14ac:dyDescent="0.3">
      <c r="D4340" s="83"/>
    </row>
    <row r="4341" spans="4:4" x14ac:dyDescent="0.3">
      <c r="D4341" s="83"/>
    </row>
    <row r="4342" spans="4:4" x14ac:dyDescent="0.3">
      <c r="D4342" s="83"/>
    </row>
    <row r="4343" spans="4:4" x14ac:dyDescent="0.3">
      <c r="D4343" s="83"/>
    </row>
    <row r="4344" spans="4:4" x14ac:dyDescent="0.3">
      <c r="D4344" s="83"/>
    </row>
    <row r="4345" spans="4:4" x14ac:dyDescent="0.3">
      <c r="D4345" s="83"/>
    </row>
    <row r="4346" spans="4:4" x14ac:dyDescent="0.3">
      <c r="D4346" s="83"/>
    </row>
    <row r="4347" spans="4:4" x14ac:dyDescent="0.3">
      <c r="D4347" s="83"/>
    </row>
    <row r="4348" spans="4:4" x14ac:dyDescent="0.3">
      <c r="D4348" s="83"/>
    </row>
    <row r="4349" spans="4:4" x14ac:dyDescent="0.3">
      <c r="D4349" s="83"/>
    </row>
    <row r="4350" spans="4:4" x14ac:dyDescent="0.3">
      <c r="D4350" s="83"/>
    </row>
    <row r="4351" spans="4:4" x14ac:dyDescent="0.3">
      <c r="D4351" s="83"/>
    </row>
    <row r="4352" spans="4:4" x14ac:dyDescent="0.3">
      <c r="D4352" s="83"/>
    </row>
    <row r="4353" spans="4:4" x14ac:dyDescent="0.3">
      <c r="D4353" s="83"/>
    </row>
    <row r="4354" spans="4:4" x14ac:dyDescent="0.3">
      <c r="D4354" s="83"/>
    </row>
    <row r="4355" spans="4:4" x14ac:dyDescent="0.3">
      <c r="D4355" s="83"/>
    </row>
    <row r="4356" spans="4:4" x14ac:dyDescent="0.3">
      <c r="D4356" s="83"/>
    </row>
    <row r="4357" spans="4:4" x14ac:dyDescent="0.3">
      <c r="D4357" s="83"/>
    </row>
    <row r="4358" spans="4:4" x14ac:dyDescent="0.3">
      <c r="D4358" s="83"/>
    </row>
    <row r="4359" spans="4:4" x14ac:dyDescent="0.3">
      <c r="D4359" s="83"/>
    </row>
    <row r="4360" spans="4:4" x14ac:dyDescent="0.3">
      <c r="D4360" s="83"/>
    </row>
    <row r="4361" spans="4:4" x14ac:dyDescent="0.3">
      <c r="D4361" s="83"/>
    </row>
    <row r="4362" spans="4:4" x14ac:dyDescent="0.3">
      <c r="D4362" s="83"/>
    </row>
    <row r="4363" spans="4:4" x14ac:dyDescent="0.3">
      <c r="D4363" s="83"/>
    </row>
    <row r="4364" spans="4:4" x14ac:dyDescent="0.3">
      <c r="D4364" s="83"/>
    </row>
    <row r="4365" spans="4:4" x14ac:dyDescent="0.3">
      <c r="D4365" s="83"/>
    </row>
    <row r="4366" spans="4:4" x14ac:dyDescent="0.3">
      <c r="D4366" s="83"/>
    </row>
    <row r="4367" spans="4:4" x14ac:dyDescent="0.3">
      <c r="D4367" s="83"/>
    </row>
    <row r="4368" spans="4:4" x14ac:dyDescent="0.3">
      <c r="D4368" s="83"/>
    </row>
    <row r="4369" spans="4:4" x14ac:dyDescent="0.3">
      <c r="D4369" s="83"/>
    </row>
    <row r="4370" spans="4:4" x14ac:dyDescent="0.3">
      <c r="D4370" s="83"/>
    </row>
    <row r="4371" spans="4:4" x14ac:dyDescent="0.3">
      <c r="D4371" s="83"/>
    </row>
    <row r="4372" spans="4:4" x14ac:dyDescent="0.3">
      <c r="D4372" s="83"/>
    </row>
    <row r="4373" spans="4:4" x14ac:dyDescent="0.3">
      <c r="D4373" s="83"/>
    </row>
    <row r="4374" spans="4:4" x14ac:dyDescent="0.3">
      <c r="D4374" s="83"/>
    </row>
    <row r="4375" spans="4:4" x14ac:dyDescent="0.3">
      <c r="D4375" s="83"/>
    </row>
    <row r="4376" spans="4:4" x14ac:dyDescent="0.3">
      <c r="D4376" s="83"/>
    </row>
    <row r="4377" spans="4:4" x14ac:dyDescent="0.3">
      <c r="D4377" s="83"/>
    </row>
    <row r="4378" spans="4:4" x14ac:dyDescent="0.3">
      <c r="D4378" s="83"/>
    </row>
    <row r="4379" spans="4:4" x14ac:dyDescent="0.3">
      <c r="D4379" s="83"/>
    </row>
    <row r="4380" spans="4:4" x14ac:dyDescent="0.3">
      <c r="D4380" s="83"/>
    </row>
    <row r="4381" spans="4:4" x14ac:dyDescent="0.3">
      <c r="D4381" s="83"/>
    </row>
    <row r="4382" spans="4:4" x14ac:dyDescent="0.3">
      <c r="D4382" s="83"/>
    </row>
    <row r="4383" spans="4:4" x14ac:dyDescent="0.3">
      <c r="D4383" s="83"/>
    </row>
    <row r="4384" spans="4:4" x14ac:dyDescent="0.3">
      <c r="D4384" s="83"/>
    </row>
    <row r="4385" spans="4:4" x14ac:dyDescent="0.3">
      <c r="D4385" s="83"/>
    </row>
    <row r="4386" spans="4:4" x14ac:dyDescent="0.3">
      <c r="D4386" s="83"/>
    </row>
    <row r="4387" spans="4:4" x14ac:dyDescent="0.3">
      <c r="D4387" s="83"/>
    </row>
    <row r="4388" spans="4:4" x14ac:dyDescent="0.3">
      <c r="D4388" s="83"/>
    </row>
    <row r="4389" spans="4:4" x14ac:dyDescent="0.3">
      <c r="D4389" s="83"/>
    </row>
    <row r="4390" spans="4:4" x14ac:dyDescent="0.3">
      <c r="D4390" s="83"/>
    </row>
    <row r="4391" spans="4:4" x14ac:dyDescent="0.3">
      <c r="D4391" s="83"/>
    </row>
    <row r="4392" spans="4:4" x14ac:dyDescent="0.3">
      <c r="D4392" s="83"/>
    </row>
    <row r="4393" spans="4:4" x14ac:dyDescent="0.3">
      <c r="D4393" s="83"/>
    </row>
    <row r="4394" spans="4:4" x14ac:dyDescent="0.3">
      <c r="D4394" s="83"/>
    </row>
    <row r="4395" spans="4:4" x14ac:dyDescent="0.3">
      <c r="D4395" s="83"/>
    </row>
    <row r="4396" spans="4:4" x14ac:dyDescent="0.3">
      <c r="D4396" s="83"/>
    </row>
    <row r="4397" spans="4:4" x14ac:dyDescent="0.3">
      <c r="D4397" s="83"/>
    </row>
    <row r="4398" spans="4:4" x14ac:dyDescent="0.3">
      <c r="D4398" s="83"/>
    </row>
    <row r="4399" spans="4:4" x14ac:dyDescent="0.3">
      <c r="D4399" s="83"/>
    </row>
    <row r="4400" spans="4:4" x14ac:dyDescent="0.3">
      <c r="D4400" s="83"/>
    </row>
    <row r="4401" spans="4:4" x14ac:dyDescent="0.3">
      <c r="D4401" s="83"/>
    </row>
    <row r="4402" spans="4:4" x14ac:dyDescent="0.3">
      <c r="D4402" s="83"/>
    </row>
    <row r="4403" spans="4:4" x14ac:dyDescent="0.3">
      <c r="D4403" s="83"/>
    </row>
    <row r="4404" spans="4:4" x14ac:dyDescent="0.3">
      <c r="D4404" s="83"/>
    </row>
    <row r="4405" spans="4:4" x14ac:dyDescent="0.3">
      <c r="D4405" s="83"/>
    </row>
    <row r="4406" spans="4:4" x14ac:dyDescent="0.3">
      <c r="D4406" s="83"/>
    </row>
    <row r="4407" spans="4:4" x14ac:dyDescent="0.3">
      <c r="D4407" s="83"/>
    </row>
    <row r="4408" spans="4:4" x14ac:dyDescent="0.3">
      <c r="D4408" s="83"/>
    </row>
    <row r="4409" spans="4:4" x14ac:dyDescent="0.3">
      <c r="D4409" s="83"/>
    </row>
    <row r="4410" spans="4:4" x14ac:dyDescent="0.3">
      <c r="D4410" s="83"/>
    </row>
    <row r="4411" spans="4:4" x14ac:dyDescent="0.3">
      <c r="D4411" s="83"/>
    </row>
    <row r="4412" spans="4:4" x14ac:dyDescent="0.3">
      <c r="D4412" s="83"/>
    </row>
    <row r="4413" spans="4:4" x14ac:dyDescent="0.3">
      <c r="D4413" s="83"/>
    </row>
    <row r="4414" spans="4:4" x14ac:dyDescent="0.3">
      <c r="D4414" s="83"/>
    </row>
    <row r="4415" spans="4:4" x14ac:dyDescent="0.3">
      <c r="D4415" s="83"/>
    </row>
    <row r="4416" spans="4:4" x14ac:dyDescent="0.3">
      <c r="D4416" s="83"/>
    </row>
    <row r="4417" spans="4:4" x14ac:dyDescent="0.3">
      <c r="D4417" s="83"/>
    </row>
    <row r="4418" spans="4:4" x14ac:dyDescent="0.3">
      <c r="D4418" s="83"/>
    </row>
    <row r="4419" spans="4:4" x14ac:dyDescent="0.3">
      <c r="D4419" s="83"/>
    </row>
    <row r="4420" spans="4:4" x14ac:dyDescent="0.3">
      <c r="D4420" s="83"/>
    </row>
    <row r="4421" spans="4:4" x14ac:dyDescent="0.3">
      <c r="D4421" s="83"/>
    </row>
    <row r="4422" spans="4:4" x14ac:dyDescent="0.3">
      <c r="D4422" s="83"/>
    </row>
    <row r="4423" spans="4:4" x14ac:dyDescent="0.3">
      <c r="D4423" s="83"/>
    </row>
    <row r="4424" spans="4:4" x14ac:dyDescent="0.3">
      <c r="D4424" s="83"/>
    </row>
    <row r="4425" spans="4:4" x14ac:dyDescent="0.3">
      <c r="D4425" s="83"/>
    </row>
    <row r="4426" spans="4:4" x14ac:dyDescent="0.3">
      <c r="D4426" s="83"/>
    </row>
    <row r="4427" spans="4:4" x14ac:dyDescent="0.3">
      <c r="D4427" s="83"/>
    </row>
    <row r="4428" spans="4:4" x14ac:dyDescent="0.3">
      <c r="D4428" s="83"/>
    </row>
    <row r="4429" spans="4:4" x14ac:dyDescent="0.3">
      <c r="D4429" s="83"/>
    </row>
    <row r="4430" spans="4:4" x14ac:dyDescent="0.3">
      <c r="D4430" s="83"/>
    </row>
    <row r="4431" spans="4:4" x14ac:dyDescent="0.3">
      <c r="D4431" s="83"/>
    </row>
    <row r="4432" spans="4:4" x14ac:dyDescent="0.3">
      <c r="D4432" s="83"/>
    </row>
    <row r="4433" spans="4:4" x14ac:dyDescent="0.3">
      <c r="D4433" s="83"/>
    </row>
    <row r="4434" spans="4:4" x14ac:dyDescent="0.3">
      <c r="D4434" s="83"/>
    </row>
    <row r="4435" spans="4:4" x14ac:dyDescent="0.3">
      <c r="D4435" s="83"/>
    </row>
    <row r="4436" spans="4:4" x14ac:dyDescent="0.3">
      <c r="D4436" s="83"/>
    </row>
    <row r="4437" spans="4:4" x14ac:dyDescent="0.3">
      <c r="D4437" s="83"/>
    </row>
    <row r="4438" spans="4:4" x14ac:dyDescent="0.3">
      <c r="D4438" s="83"/>
    </row>
    <row r="4439" spans="4:4" x14ac:dyDescent="0.3">
      <c r="D4439" s="83"/>
    </row>
    <row r="4440" spans="4:4" x14ac:dyDescent="0.3">
      <c r="D4440" s="83"/>
    </row>
    <row r="4441" spans="4:4" x14ac:dyDescent="0.3">
      <c r="D4441" s="83"/>
    </row>
    <row r="4442" spans="4:4" x14ac:dyDescent="0.3">
      <c r="D4442" s="83"/>
    </row>
    <row r="4443" spans="4:4" x14ac:dyDescent="0.3">
      <c r="D4443" s="83"/>
    </row>
    <row r="4444" spans="4:4" x14ac:dyDescent="0.3">
      <c r="D4444" s="83"/>
    </row>
    <row r="4445" spans="4:4" x14ac:dyDescent="0.3">
      <c r="D4445" s="83"/>
    </row>
    <row r="4446" spans="4:4" x14ac:dyDescent="0.3">
      <c r="D4446" s="83"/>
    </row>
    <row r="4447" spans="4:4" x14ac:dyDescent="0.3">
      <c r="D4447" s="83"/>
    </row>
    <row r="4448" spans="4:4" x14ac:dyDescent="0.3">
      <c r="D4448" s="83"/>
    </row>
    <row r="4449" spans="4:4" x14ac:dyDescent="0.3">
      <c r="D4449" s="83"/>
    </row>
    <row r="4450" spans="4:4" x14ac:dyDescent="0.3">
      <c r="D4450" s="83"/>
    </row>
    <row r="4451" spans="4:4" x14ac:dyDescent="0.3">
      <c r="D4451" s="83"/>
    </row>
    <row r="4452" spans="4:4" x14ac:dyDescent="0.3">
      <c r="D4452" s="83"/>
    </row>
    <row r="4453" spans="4:4" x14ac:dyDescent="0.3">
      <c r="D4453" s="83"/>
    </row>
    <row r="4454" spans="4:4" x14ac:dyDescent="0.3">
      <c r="D4454" s="83"/>
    </row>
    <row r="4455" spans="4:4" x14ac:dyDescent="0.3">
      <c r="D4455" s="83"/>
    </row>
    <row r="4456" spans="4:4" x14ac:dyDescent="0.3">
      <c r="D4456" s="83"/>
    </row>
    <row r="4457" spans="4:4" x14ac:dyDescent="0.3">
      <c r="D4457" s="83"/>
    </row>
    <row r="4458" spans="4:4" x14ac:dyDescent="0.3">
      <c r="D4458" s="83"/>
    </row>
    <row r="4459" spans="4:4" x14ac:dyDescent="0.3">
      <c r="D4459" s="83"/>
    </row>
    <row r="4460" spans="4:4" x14ac:dyDescent="0.3">
      <c r="D4460" s="83"/>
    </row>
    <row r="4461" spans="4:4" x14ac:dyDescent="0.3">
      <c r="D4461" s="83"/>
    </row>
    <row r="4462" spans="4:4" x14ac:dyDescent="0.3">
      <c r="D4462" s="83"/>
    </row>
    <row r="4463" spans="4:4" x14ac:dyDescent="0.3">
      <c r="D4463" s="83"/>
    </row>
    <row r="4464" spans="4:4" x14ac:dyDescent="0.3">
      <c r="D4464" s="83"/>
    </row>
    <row r="4465" spans="4:4" x14ac:dyDescent="0.3">
      <c r="D4465" s="83"/>
    </row>
    <row r="4466" spans="4:4" x14ac:dyDescent="0.3">
      <c r="D4466" s="83"/>
    </row>
    <row r="4467" spans="4:4" x14ac:dyDescent="0.3">
      <c r="D4467" s="83"/>
    </row>
    <row r="4468" spans="4:4" x14ac:dyDescent="0.3">
      <c r="D4468" s="83"/>
    </row>
    <row r="4469" spans="4:4" x14ac:dyDescent="0.3">
      <c r="D4469" s="83"/>
    </row>
    <row r="4470" spans="4:4" x14ac:dyDescent="0.3">
      <c r="D4470" s="83"/>
    </row>
    <row r="4471" spans="4:4" x14ac:dyDescent="0.3">
      <c r="D4471" s="83"/>
    </row>
    <row r="4472" spans="4:4" x14ac:dyDescent="0.3">
      <c r="D4472" s="83"/>
    </row>
    <row r="4473" spans="4:4" x14ac:dyDescent="0.3">
      <c r="D4473" s="83"/>
    </row>
    <row r="4474" spans="4:4" x14ac:dyDescent="0.3">
      <c r="D4474" s="83"/>
    </row>
    <row r="4475" spans="4:4" x14ac:dyDescent="0.3">
      <c r="D4475" s="83"/>
    </row>
    <row r="4476" spans="4:4" x14ac:dyDescent="0.3">
      <c r="D4476" s="83"/>
    </row>
    <row r="4477" spans="4:4" x14ac:dyDescent="0.3">
      <c r="D4477" s="83"/>
    </row>
    <row r="4478" spans="4:4" x14ac:dyDescent="0.3">
      <c r="D4478" s="83"/>
    </row>
    <row r="4479" spans="4:4" x14ac:dyDescent="0.3">
      <c r="D4479" s="83"/>
    </row>
    <row r="4480" spans="4:4" x14ac:dyDescent="0.3">
      <c r="D4480" s="83"/>
    </row>
    <row r="4481" spans="4:4" x14ac:dyDescent="0.3">
      <c r="D4481" s="83"/>
    </row>
    <row r="4482" spans="4:4" x14ac:dyDescent="0.3">
      <c r="D4482" s="83"/>
    </row>
    <row r="4483" spans="4:4" x14ac:dyDescent="0.3">
      <c r="D4483" s="83"/>
    </row>
    <row r="4484" spans="4:4" x14ac:dyDescent="0.3">
      <c r="D4484" s="83"/>
    </row>
    <row r="4485" spans="4:4" x14ac:dyDescent="0.3">
      <c r="D4485" s="83"/>
    </row>
    <row r="4486" spans="4:4" x14ac:dyDescent="0.3">
      <c r="D4486" s="83"/>
    </row>
    <row r="4487" spans="4:4" x14ac:dyDescent="0.3">
      <c r="D4487" s="83"/>
    </row>
    <row r="4488" spans="4:4" x14ac:dyDescent="0.3">
      <c r="D4488" s="83"/>
    </row>
    <row r="4489" spans="4:4" x14ac:dyDescent="0.3">
      <c r="D4489" s="83"/>
    </row>
    <row r="4490" spans="4:4" x14ac:dyDescent="0.3">
      <c r="D4490" s="83"/>
    </row>
    <row r="4491" spans="4:4" x14ac:dyDescent="0.3">
      <c r="D4491" s="83"/>
    </row>
    <row r="4492" spans="4:4" x14ac:dyDescent="0.3">
      <c r="D4492" s="83"/>
    </row>
    <row r="4493" spans="4:4" x14ac:dyDescent="0.3">
      <c r="D4493" s="83"/>
    </row>
    <row r="4494" spans="4:4" x14ac:dyDescent="0.3">
      <c r="D4494" s="83"/>
    </row>
    <row r="4495" spans="4:4" x14ac:dyDescent="0.3">
      <c r="D4495" s="83"/>
    </row>
    <row r="4496" spans="4:4" x14ac:dyDescent="0.3">
      <c r="D4496" s="83"/>
    </row>
    <row r="4497" spans="4:4" x14ac:dyDescent="0.3">
      <c r="D4497" s="83"/>
    </row>
    <row r="4498" spans="4:4" x14ac:dyDescent="0.3">
      <c r="D4498" s="83"/>
    </row>
    <row r="4499" spans="4:4" x14ac:dyDescent="0.3">
      <c r="D4499" s="83"/>
    </row>
    <row r="4500" spans="4:4" x14ac:dyDescent="0.3">
      <c r="D4500" s="83"/>
    </row>
    <row r="4501" spans="4:4" x14ac:dyDescent="0.3">
      <c r="D4501" s="83"/>
    </row>
    <row r="4502" spans="4:4" x14ac:dyDescent="0.3">
      <c r="D4502" s="83"/>
    </row>
    <row r="4503" spans="4:4" x14ac:dyDescent="0.3">
      <c r="D4503" s="83"/>
    </row>
    <row r="4504" spans="4:4" x14ac:dyDescent="0.3">
      <c r="D4504" s="83"/>
    </row>
    <row r="4505" spans="4:4" x14ac:dyDescent="0.3">
      <c r="D4505" s="83"/>
    </row>
    <row r="4506" spans="4:4" x14ac:dyDescent="0.3">
      <c r="D4506" s="83"/>
    </row>
    <row r="4507" spans="4:4" x14ac:dyDescent="0.3">
      <c r="D4507" s="83"/>
    </row>
    <row r="4508" spans="4:4" x14ac:dyDescent="0.3">
      <c r="D4508" s="83"/>
    </row>
    <row r="4509" spans="4:4" x14ac:dyDescent="0.3">
      <c r="D4509" s="83"/>
    </row>
    <row r="4510" spans="4:4" x14ac:dyDescent="0.3">
      <c r="D4510" s="83"/>
    </row>
    <row r="4511" spans="4:4" x14ac:dyDescent="0.3">
      <c r="D4511" s="83"/>
    </row>
    <row r="4512" spans="4:4" x14ac:dyDescent="0.3">
      <c r="D4512" s="83"/>
    </row>
    <row r="4513" spans="4:4" x14ac:dyDescent="0.3">
      <c r="D4513" s="83"/>
    </row>
    <row r="4514" spans="4:4" x14ac:dyDescent="0.3">
      <c r="D4514" s="83"/>
    </row>
    <row r="4515" spans="4:4" x14ac:dyDescent="0.3">
      <c r="D4515" s="83"/>
    </row>
    <row r="4516" spans="4:4" x14ac:dyDescent="0.3">
      <c r="D4516" s="83"/>
    </row>
    <row r="4517" spans="4:4" x14ac:dyDescent="0.3">
      <c r="D4517" s="83"/>
    </row>
    <row r="4518" spans="4:4" x14ac:dyDescent="0.3">
      <c r="D4518" s="83"/>
    </row>
    <row r="4519" spans="4:4" x14ac:dyDescent="0.3">
      <c r="D4519" s="83"/>
    </row>
    <row r="4520" spans="4:4" x14ac:dyDescent="0.3">
      <c r="D4520" s="83"/>
    </row>
    <row r="4521" spans="4:4" x14ac:dyDescent="0.3">
      <c r="D4521" s="83"/>
    </row>
    <row r="4522" spans="4:4" x14ac:dyDescent="0.3">
      <c r="D4522" s="83"/>
    </row>
    <row r="4523" spans="4:4" x14ac:dyDescent="0.3">
      <c r="D4523" s="83"/>
    </row>
    <row r="4524" spans="4:4" x14ac:dyDescent="0.3">
      <c r="D4524" s="83"/>
    </row>
    <row r="4525" spans="4:4" x14ac:dyDescent="0.3">
      <c r="D4525" s="83"/>
    </row>
    <row r="4526" spans="4:4" x14ac:dyDescent="0.3">
      <c r="D4526" s="83"/>
    </row>
    <row r="4527" spans="4:4" x14ac:dyDescent="0.3">
      <c r="D4527" s="83"/>
    </row>
    <row r="4528" spans="4:4" x14ac:dyDescent="0.3">
      <c r="D4528" s="83"/>
    </row>
    <row r="4529" spans="4:4" x14ac:dyDescent="0.3">
      <c r="D4529" s="83"/>
    </row>
    <row r="4530" spans="4:4" x14ac:dyDescent="0.3">
      <c r="D4530" s="83"/>
    </row>
    <row r="4531" spans="4:4" x14ac:dyDescent="0.3">
      <c r="D4531" s="83"/>
    </row>
    <row r="4532" spans="4:4" x14ac:dyDescent="0.3">
      <c r="D4532" s="83"/>
    </row>
    <row r="4533" spans="4:4" x14ac:dyDescent="0.3">
      <c r="D4533" s="83"/>
    </row>
    <row r="4534" spans="4:4" x14ac:dyDescent="0.3">
      <c r="D4534" s="83"/>
    </row>
    <row r="4535" spans="4:4" x14ac:dyDescent="0.3">
      <c r="D4535" s="83"/>
    </row>
    <row r="4536" spans="4:4" x14ac:dyDescent="0.3">
      <c r="D4536" s="83"/>
    </row>
    <row r="4537" spans="4:4" x14ac:dyDescent="0.3">
      <c r="D4537" s="83"/>
    </row>
    <row r="4538" spans="4:4" x14ac:dyDescent="0.3">
      <c r="D4538" s="83"/>
    </row>
    <row r="4539" spans="4:4" x14ac:dyDescent="0.3">
      <c r="D4539" s="83"/>
    </row>
    <row r="4540" spans="4:4" x14ac:dyDescent="0.3">
      <c r="D4540" s="83"/>
    </row>
    <row r="4541" spans="4:4" x14ac:dyDescent="0.3">
      <c r="D4541" s="83"/>
    </row>
    <row r="4542" spans="4:4" x14ac:dyDescent="0.3">
      <c r="D4542" s="83"/>
    </row>
    <row r="4543" spans="4:4" x14ac:dyDescent="0.3">
      <c r="D4543" s="83"/>
    </row>
    <row r="4544" spans="4:4" x14ac:dyDescent="0.3">
      <c r="D4544" s="83"/>
    </row>
    <row r="4545" spans="4:4" x14ac:dyDescent="0.3">
      <c r="D4545" s="83"/>
    </row>
    <row r="4546" spans="4:4" x14ac:dyDescent="0.3">
      <c r="D4546" s="83"/>
    </row>
    <row r="4547" spans="4:4" x14ac:dyDescent="0.3">
      <c r="D4547" s="83"/>
    </row>
    <row r="4548" spans="4:4" x14ac:dyDescent="0.3">
      <c r="D4548" s="83"/>
    </row>
    <row r="4549" spans="4:4" x14ac:dyDescent="0.3">
      <c r="D4549" s="83"/>
    </row>
    <row r="4550" spans="4:4" x14ac:dyDescent="0.3">
      <c r="D4550" s="83"/>
    </row>
    <row r="4551" spans="4:4" x14ac:dyDescent="0.3">
      <c r="D4551" s="83"/>
    </row>
    <row r="4552" spans="4:4" x14ac:dyDescent="0.3">
      <c r="D4552" s="83"/>
    </row>
    <row r="4553" spans="4:4" x14ac:dyDescent="0.3">
      <c r="D4553" s="83"/>
    </row>
    <row r="4554" spans="4:4" x14ac:dyDescent="0.3">
      <c r="D4554" s="83"/>
    </row>
    <row r="4555" spans="4:4" x14ac:dyDescent="0.3">
      <c r="D4555" s="83"/>
    </row>
    <row r="4556" spans="4:4" x14ac:dyDescent="0.3">
      <c r="D4556" s="83"/>
    </row>
    <row r="4557" spans="4:4" x14ac:dyDescent="0.3">
      <c r="D4557" s="83"/>
    </row>
    <row r="4558" spans="4:4" x14ac:dyDescent="0.3">
      <c r="D4558" s="83"/>
    </row>
    <row r="4559" spans="4:4" x14ac:dyDescent="0.3">
      <c r="D4559" s="83"/>
    </row>
    <row r="4560" spans="4:4" x14ac:dyDescent="0.3">
      <c r="D4560" s="83"/>
    </row>
    <row r="4561" spans="4:4" x14ac:dyDescent="0.3">
      <c r="D4561" s="83"/>
    </row>
    <row r="4562" spans="4:4" x14ac:dyDescent="0.3">
      <c r="D4562" s="83"/>
    </row>
    <row r="4563" spans="4:4" x14ac:dyDescent="0.3">
      <c r="D4563" s="83"/>
    </row>
    <row r="4564" spans="4:4" x14ac:dyDescent="0.3">
      <c r="D4564" s="83"/>
    </row>
    <row r="4565" spans="4:4" x14ac:dyDescent="0.3">
      <c r="D4565" s="83"/>
    </row>
    <row r="4566" spans="4:4" x14ac:dyDescent="0.3">
      <c r="D4566" s="83"/>
    </row>
    <row r="4567" spans="4:4" x14ac:dyDescent="0.3">
      <c r="D4567" s="83"/>
    </row>
    <row r="4568" spans="4:4" x14ac:dyDescent="0.3">
      <c r="D4568" s="83"/>
    </row>
    <row r="4569" spans="4:4" x14ac:dyDescent="0.3">
      <c r="D4569" s="83"/>
    </row>
    <row r="4570" spans="4:4" x14ac:dyDescent="0.3">
      <c r="D4570" s="83"/>
    </row>
    <row r="4571" spans="4:4" x14ac:dyDescent="0.3">
      <c r="D4571" s="83"/>
    </row>
    <row r="4572" spans="4:4" x14ac:dyDescent="0.3">
      <c r="D4572" s="83"/>
    </row>
    <row r="4573" spans="4:4" x14ac:dyDescent="0.3">
      <c r="D4573" s="83"/>
    </row>
    <row r="4574" spans="4:4" x14ac:dyDescent="0.3">
      <c r="D4574" s="83"/>
    </row>
    <row r="4575" spans="4:4" x14ac:dyDescent="0.3">
      <c r="D4575" s="83"/>
    </row>
    <row r="4576" spans="4:4" x14ac:dyDescent="0.3">
      <c r="D4576" s="83"/>
    </row>
    <row r="4577" spans="4:4" x14ac:dyDescent="0.3">
      <c r="D4577" s="83"/>
    </row>
    <row r="4578" spans="4:4" x14ac:dyDescent="0.3">
      <c r="D4578" s="83"/>
    </row>
    <row r="4579" spans="4:4" x14ac:dyDescent="0.3">
      <c r="D4579" s="83"/>
    </row>
    <row r="4580" spans="4:4" x14ac:dyDescent="0.3">
      <c r="D4580" s="83"/>
    </row>
    <row r="4581" spans="4:4" x14ac:dyDescent="0.3">
      <c r="D4581" s="83"/>
    </row>
    <row r="4582" spans="4:4" x14ac:dyDescent="0.3">
      <c r="D4582" s="83"/>
    </row>
    <row r="4583" spans="4:4" x14ac:dyDescent="0.3">
      <c r="D4583" s="83"/>
    </row>
    <row r="4584" spans="4:4" x14ac:dyDescent="0.3">
      <c r="D4584" s="83"/>
    </row>
    <row r="4585" spans="4:4" x14ac:dyDescent="0.3">
      <c r="D4585" s="83"/>
    </row>
    <row r="4586" spans="4:4" x14ac:dyDescent="0.3">
      <c r="D4586" s="83"/>
    </row>
    <row r="4587" spans="4:4" x14ac:dyDescent="0.3">
      <c r="D4587" s="83"/>
    </row>
    <row r="4588" spans="4:4" x14ac:dyDescent="0.3">
      <c r="D4588" s="83"/>
    </row>
    <row r="4589" spans="4:4" x14ac:dyDescent="0.3">
      <c r="D4589" s="83"/>
    </row>
    <row r="4590" spans="4:4" x14ac:dyDescent="0.3">
      <c r="D4590" s="83"/>
    </row>
    <row r="4591" spans="4:4" x14ac:dyDescent="0.3">
      <c r="D4591" s="83"/>
    </row>
    <row r="4592" spans="4:4" x14ac:dyDescent="0.3">
      <c r="D4592" s="83"/>
    </row>
    <row r="4593" spans="4:4" x14ac:dyDescent="0.3">
      <c r="D4593" s="83"/>
    </row>
    <row r="4594" spans="4:4" x14ac:dyDescent="0.3">
      <c r="D4594" s="83"/>
    </row>
    <row r="4595" spans="4:4" x14ac:dyDescent="0.3">
      <c r="D4595" s="83"/>
    </row>
    <row r="4596" spans="4:4" x14ac:dyDescent="0.3">
      <c r="D4596" s="83"/>
    </row>
    <row r="4597" spans="4:4" x14ac:dyDescent="0.3">
      <c r="D4597" s="83"/>
    </row>
    <row r="4598" spans="4:4" x14ac:dyDescent="0.3">
      <c r="D4598" s="83"/>
    </row>
    <row r="4599" spans="4:4" x14ac:dyDescent="0.3">
      <c r="D4599" s="83"/>
    </row>
    <row r="4600" spans="4:4" x14ac:dyDescent="0.3">
      <c r="D4600" s="83"/>
    </row>
    <row r="4601" spans="4:4" x14ac:dyDescent="0.3">
      <c r="D4601" s="83"/>
    </row>
    <row r="4602" spans="4:4" x14ac:dyDescent="0.3">
      <c r="D4602" s="83"/>
    </row>
    <row r="4603" spans="4:4" x14ac:dyDescent="0.3">
      <c r="D4603" s="83"/>
    </row>
    <row r="4604" spans="4:4" x14ac:dyDescent="0.3">
      <c r="D4604" s="83"/>
    </row>
    <row r="4605" spans="4:4" x14ac:dyDescent="0.3">
      <c r="D4605" s="83"/>
    </row>
    <row r="4606" spans="4:4" x14ac:dyDescent="0.3">
      <c r="D4606" s="83"/>
    </row>
    <row r="4607" spans="4:4" x14ac:dyDescent="0.3">
      <c r="D4607" s="83"/>
    </row>
    <row r="4608" spans="4:4" x14ac:dyDescent="0.3">
      <c r="D4608" s="83"/>
    </row>
    <row r="4609" spans="4:4" x14ac:dyDescent="0.3">
      <c r="D4609" s="83"/>
    </row>
    <row r="4610" spans="4:4" x14ac:dyDescent="0.3">
      <c r="D4610" s="83"/>
    </row>
    <row r="4611" spans="4:4" x14ac:dyDescent="0.3">
      <c r="D4611" s="83"/>
    </row>
    <row r="4612" spans="4:4" x14ac:dyDescent="0.3">
      <c r="D4612" s="83"/>
    </row>
    <row r="4613" spans="4:4" x14ac:dyDescent="0.3">
      <c r="D4613" s="83"/>
    </row>
    <row r="4614" spans="4:4" x14ac:dyDescent="0.3">
      <c r="D4614" s="83"/>
    </row>
    <row r="4615" spans="4:4" x14ac:dyDescent="0.3">
      <c r="D4615" s="83"/>
    </row>
    <row r="4616" spans="4:4" x14ac:dyDescent="0.3">
      <c r="D4616" s="83"/>
    </row>
    <row r="4617" spans="4:4" x14ac:dyDescent="0.3">
      <c r="D4617" s="83"/>
    </row>
    <row r="4618" spans="4:4" x14ac:dyDescent="0.3">
      <c r="D4618" s="83"/>
    </row>
    <row r="4619" spans="4:4" x14ac:dyDescent="0.3">
      <c r="D4619" s="83"/>
    </row>
    <row r="4620" spans="4:4" x14ac:dyDescent="0.3">
      <c r="D4620" s="83"/>
    </row>
    <row r="4621" spans="4:4" x14ac:dyDescent="0.3">
      <c r="D4621" s="83"/>
    </row>
    <row r="4622" spans="4:4" x14ac:dyDescent="0.3">
      <c r="D4622" s="83"/>
    </row>
    <row r="4623" spans="4:4" x14ac:dyDescent="0.3">
      <c r="D4623" s="83"/>
    </row>
    <row r="4624" spans="4:4" x14ac:dyDescent="0.3">
      <c r="D4624" s="83"/>
    </row>
    <row r="4625" spans="4:4" x14ac:dyDescent="0.3">
      <c r="D4625" s="83"/>
    </row>
    <row r="4626" spans="4:4" x14ac:dyDescent="0.3">
      <c r="D4626" s="83"/>
    </row>
    <row r="4627" spans="4:4" x14ac:dyDescent="0.3">
      <c r="D4627" s="83"/>
    </row>
    <row r="4628" spans="4:4" x14ac:dyDescent="0.3">
      <c r="D4628" s="83"/>
    </row>
    <row r="4629" spans="4:4" x14ac:dyDescent="0.3">
      <c r="D4629" s="83"/>
    </row>
    <row r="4630" spans="4:4" x14ac:dyDescent="0.3">
      <c r="D4630" s="83"/>
    </row>
    <row r="4631" spans="4:4" x14ac:dyDescent="0.3">
      <c r="D4631" s="83"/>
    </row>
    <row r="4632" spans="4:4" x14ac:dyDescent="0.3">
      <c r="D4632" s="83"/>
    </row>
    <row r="4633" spans="4:4" x14ac:dyDescent="0.3">
      <c r="D4633" s="83"/>
    </row>
    <row r="4634" spans="4:4" x14ac:dyDescent="0.3">
      <c r="D4634" s="83"/>
    </row>
    <row r="4635" spans="4:4" x14ac:dyDescent="0.3">
      <c r="D4635" s="83"/>
    </row>
    <row r="4636" spans="4:4" x14ac:dyDescent="0.3">
      <c r="D4636" s="83"/>
    </row>
    <row r="4637" spans="4:4" x14ac:dyDescent="0.3">
      <c r="D4637" s="83"/>
    </row>
    <row r="4638" spans="4:4" x14ac:dyDescent="0.3">
      <c r="D4638" s="83"/>
    </row>
    <row r="4639" spans="4:4" x14ac:dyDescent="0.3">
      <c r="D4639" s="83"/>
    </row>
    <row r="4640" spans="4:4" x14ac:dyDescent="0.3">
      <c r="D4640" s="83"/>
    </row>
    <row r="4641" spans="4:4" x14ac:dyDescent="0.3">
      <c r="D4641" s="83"/>
    </row>
    <row r="4642" spans="4:4" x14ac:dyDescent="0.3">
      <c r="D4642" s="83"/>
    </row>
    <row r="4643" spans="4:4" x14ac:dyDescent="0.3">
      <c r="D4643" s="83"/>
    </row>
    <row r="4644" spans="4:4" x14ac:dyDescent="0.3">
      <c r="D4644" s="83"/>
    </row>
    <row r="4645" spans="4:4" x14ac:dyDescent="0.3">
      <c r="D4645" s="83"/>
    </row>
    <row r="4646" spans="4:4" x14ac:dyDescent="0.3">
      <c r="D4646" s="83"/>
    </row>
    <row r="4647" spans="4:4" x14ac:dyDescent="0.3">
      <c r="D4647" s="83"/>
    </row>
    <row r="4648" spans="4:4" x14ac:dyDescent="0.3">
      <c r="D4648" s="83"/>
    </row>
    <row r="4649" spans="4:4" x14ac:dyDescent="0.3">
      <c r="D4649" s="83"/>
    </row>
    <row r="4650" spans="4:4" x14ac:dyDescent="0.3">
      <c r="D4650" s="83"/>
    </row>
    <row r="4651" spans="4:4" x14ac:dyDescent="0.3">
      <c r="D4651" s="83"/>
    </row>
    <row r="4652" spans="4:4" x14ac:dyDescent="0.3">
      <c r="D4652" s="83"/>
    </row>
    <row r="4653" spans="4:4" x14ac:dyDescent="0.3">
      <c r="D4653" s="83"/>
    </row>
    <row r="4654" spans="4:4" x14ac:dyDescent="0.3">
      <c r="D4654" s="83"/>
    </row>
    <row r="4655" spans="4:4" x14ac:dyDescent="0.3">
      <c r="D4655" s="83"/>
    </row>
    <row r="4656" spans="4:4" x14ac:dyDescent="0.3">
      <c r="D4656" s="83"/>
    </row>
    <row r="4657" spans="4:4" x14ac:dyDescent="0.3">
      <c r="D4657" s="83"/>
    </row>
    <row r="4658" spans="4:4" x14ac:dyDescent="0.3">
      <c r="D4658" s="83"/>
    </row>
    <row r="4659" spans="4:4" x14ac:dyDescent="0.3">
      <c r="D4659" s="83"/>
    </row>
    <row r="4660" spans="4:4" x14ac:dyDescent="0.3">
      <c r="D4660" s="83"/>
    </row>
    <row r="4661" spans="4:4" x14ac:dyDescent="0.3">
      <c r="D4661" s="83"/>
    </row>
    <row r="4662" spans="4:4" x14ac:dyDescent="0.3">
      <c r="D4662" s="83"/>
    </row>
    <row r="4663" spans="4:4" x14ac:dyDescent="0.3">
      <c r="D4663" s="83"/>
    </row>
    <row r="4664" spans="4:4" x14ac:dyDescent="0.3">
      <c r="D4664" s="83"/>
    </row>
    <row r="4665" spans="4:4" x14ac:dyDescent="0.3">
      <c r="D4665" s="83"/>
    </row>
    <row r="4666" spans="4:4" x14ac:dyDescent="0.3">
      <c r="D4666" s="83"/>
    </row>
    <row r="4667" spans="4:4" x14ac:dyDescent="0.3">
      <c r="D4667" s="83"/>
    </row>
    <row r="4668" spans="4:4" x14ac:dyDescent="0.3">
      <c r="D4668" s="83"/>
    </row>
    <row r="4669" spans="4:4" x14ac:dyDescent="0.3">
      <c r="D4669" s="83"/>
    </row>
    <row r="4670" spans="4:4" x14ac:dyDescent="0.3">
      <c r="D4670" s="83"/>
    </row>
    <row r="4671" spans="4:4" x14ac:dyDescent="0.3">
      <c r="D4671" s="83"/>
    </row>
    <row r="4672" spans="4:4" x14ac:dyDescent="0.3">
      <c r="D4672" s="83"/>
    </row>
    <row r="4673" spans="4:4" x14ac:dyDescent="0.3">
      <c r="D4673" s="83"/>
    </row>
    <row r="4674" spans="4:4" x14ac:dyDescent="0.3">
      <c r="D4674" s="83"/>
    </row>
    <row r="4675" spans="4:4" x14ac:dyDescent="0.3">
      <c r="D4675" s="83"/>
    </row>
    <row r="4676" spans="4:4" x14ac:dyDescent="0.3">
      <c r="D4676" s="83"/>
    </row>
    <row r="4677" spans="4:4" x14ac:dyDescent="0.3">
      <c r="D4677" s="83"/>
    </row>
    <row r="4678" spans="4:4" x14ac:dyDescent="0.3">
      <c r="D4678" s="83"/>
    </row>
    <row r="4679" spans="4:4" x14ac:dyDescent="0.3">
      <c r="D4679" s="83"/>
    </row>
    <row r="4680" spans="4:4" x14ac:dyDescent="0.3">
      <c r="D4680" s="83"/>
    </row>
    <row r="4681" spans="4:4" x14ac:dyDescent="0.3">
      <c r="D4681" s="83"/>
    </row>
    <row r="4682" spans="4:4" x14ac:dyDescent="0.3">
      <c r="D4682" s="83"/>
    </row>
    <row r="4683" spans="4:4" x14ac:dyDescent="0.3">
      <c r="D4683" s="83"/>
    </row>
    <row r="4684" spans="4:4" x14ac:dyDescent="0.3">
      <c r="D4684" s="83"/>
    </row>
    <row r="4685" spans="4:4" x14ac:dyDescent="0.3">
      <c r="D4685" s="83"/>
    </row>
    <row r="4686" spans="4:4" x14ac:dyDescent="0.3">
      <c r="D4686" s="83"/>
    </row>
    <row r="4687" spans="4:4" x14ac:dyDescent="0.3">
      <c r="D4687" s="83"/>
    </row>
    <row r="4688" spans="4:4" x14ac:dyDescent="0.3">
      <c r="D4688" s="83"/>
    </row>
    <row r="4689" spans="4:4" x14ac:dyDescent="0.3">
      <c r="D4689" s="83"/>
    </row>
    <row r="4690" spans="4:4" x14ac:dyDescent="0.3">
      <c r="D4690" s="83"/>
    </row>
    <row r="4691" spans="4:4" x14ac:dyDescent="0.3">
      <c r="D4691" s="83"/>
    </row>
    <row r="4692" spans="4:4" x14ac:dyDescent="0.3">
      <c r="D4692" s="83"/>
    </row>
    <row r="4693" spans="4:4" x14ac:dyDescent="0.3">
      <c r="D4693" s="83"/>
    </row>
    <row r="4694" spans="4:4" x14ac:dyDescent="0.3">
      <c r="D4694" s="83"/>
    </row>
    <row r="4695" spans="4:4" x14ac:dyDescent="0.3">
      <c r="D4695" s="83"/>
    </row>
    <row r="4696" spans="4:4" x14ac:dyDescent="0.3">
      <c r="D4696" s="83"/>
    </row>
    <row r="4697" spans="4:4" x14ac:dyDescent="0.3">
      <c r="D4697" s="83"/>
    </row>
    <row r="4698" spans="4:4" x14ac:dyDescent="0.3">
      <c r="D4698" s="83"/>
    </row>
    <row r="4699" spans="4:4" x14ac:dyDescent="0.3">
      <c r="D4699" s="83"/>
    </row>
    <row r="4700" spans="4:4" x14ac:dyDescent="0.3">
      <c r="D4700" s="83"/>
    </row>
    <row r="4701" spans="4:4" x14ac:dyDescent="0.3">
      <c r="D4701" s="83"/>
    </row>
    <row r="4702" spans="4:4" x14ac:dyDescent="0.3">
      <c r="D4702" s="83"/>
    </row>
    <row r="4703" spans="4:4" x14ac:dyDescent="0.3">
      <c r="D4703" s="83"/>
    </row>
    <row r="4704" spans="4:4" x14ac:dyDescent="0.3">
      <c r="D4704" s="83"/>
    </row>
    <row r="4705" spans="4:4" x14ac:dyDescent="0.3">
      <c r="D4705" s="83"/>
    </row>
    <row r="4706" spans="4:4" x14ac:dyDescent="0.3">
      <c r="D4706" s="83"/>
    </row>
    <row r="4707" spans="4:4" x14ac:dyDescent="0.3">
      <c r="D4707" s="83"/>
    </row>
    <row r="4708" spans="4:4" x14ac:dyDescent="0.3">
      <c r="D4708" s="83"/>
    </row>
    <row r="4709" spans="4:4" x14ac:dyDescent="0.3">
      <c r="D4709" s="83"/>
    </row>
    <row r="4710" spans="4:4" x14ac:dyDescent="0.3">
      <c r="D4710" s="83"/>
    </row>
    <row r="4711" spans="4:4" x14ac:dyDescent="0.3">
      <c r="D4711" s="83"/>
    </row>
    <row r="4712" spans="4:4" x14ac:dyDescent="0.3">
      <c r="D4712" s="83"/>
    </row>
    <row r="4713" spans="4:4" x14ac:dyDescent="0.3">
      <c r="D4713" s="83"/>
    </row>
    <row r="4714" spans="4:4" x14ac:dyDescent="0.3">
      <c r="D4714" s="83"/>
    </row>
    <row r="4715" spans="4:4" x14ac:dyDescent="0.3">
      <c r="D4715" s="83"/>
    </row>
    <row r="4716" spans="4:4" x14ac:dyDescent="0.3">
      <c r="D4716" s="83"/>
    </row>
    <row r="4717" spans="4:4" x14ac:dyDescent="0.3">
      <c r="D4717" s="83"/>
    </row>
    <row r="4718" spans="4:4" x14ac:dyDescent="0.3">
      <c r="D4718" s="83"/>
    </row>
    <row r="4719" spans="4:4" x14ac:dyDescent="0.3">
      <c r="D4719" s="83"/>
    </row>
    <row r="4720" spans="4:4" x14ac:dyDescent="0.3">
      <c r="D4720" s="83"/>
    </row>
    <row r="4721" spans="4:4" x14ac:dyDescent="0.3">
      <c r="D4721" s="83"/>
    </row>
    <row r="4722" spans="4:4" x14ac:dyDescent="0.3">
      <c r="D4722" s="83"/>
    </row>
    <row r="4723" spans="4:4" x14ac:dyDescent="0.3">
      <c r="D4723" s="83"/>
    </row>
    <row r="4724" spans="4:4" x14ac:dyDescent="0.3">
      <c r="D4724" s="83"/>
    </row>
    <row r="4725" spans="4:4" x14ac:dyDescent="0.3">
      <c r="D4725" s="83"/>
    </row>
    <row r="4726" spans="4:4" x14ac:dyDescent="0.3">
      <c r="D4726" s="83"/>
    </row>
    <row r="4727" spans="4:4" x14ac:dyDescent="0.3">
      <c r="D4727" s="83"/>
    </row>
    <row r="4728" spans="4:4" x14ac:dyDescent="0.3">
      <c r="D4728" s="83"/>
    </row>
    <row r="4729" spans="4:4" x14ac:dyDescent="0.3">
      <c r="D4729" s="83"/>
    </row>
    <row r="4730" spans="4:4" x14ac:dyDescent="0.3">
      <c r="D4730" s="83"/>
    </row>
    <row r="4731" spans="4:4" x14ac:dyDescent="0.3">
      <c r="D4731" s="83"/>
    </row>
    <row r="4732" spans="4:4" x14ac:dyDescent="0.3">
      <c r="D4732" s="83"/>
    </row>
    <row r="4733" spans="4:4" x14ac:dyDescent="0.3">
      <c r="D4733" s="83"/>
    </row>
    <row r="4734" spans="4:4" x14ac:dyDescent="0.3">
      <c r="D4734" s="83"/>
    </row>
    <row r="4735" spans="4:4" x14ac:dyDescent="0.3">
      <c r="D4735" s="83"/>
    </row>
    <row r="4736" spans="4:4" x14ac:dyDescent="0.3">
      <c r="D4736" s="83"/>
    </row>
    <row r="4737" spans="4:4" x14ac:dyDescent="0.3">
      <c r="D4737" s="83"/>
    </row>
    <row r="4738" spans="4:4" x14ac:dyDescent="0.3">
      <c r="D4738" s="83"/>
    </row>
    <row r="4739" spans="4:4" x14ac:dyDescent="0.3">
      <c r="D4739" s="83"/>
    </row>
    <row r="4740" spans="4:4" x14ac:dyDescent="0.3">
      <c r="D4740" s="83"/>
    </row>
    <row r="4741" spans="4:4" x14ac:dyDescent="0.3">
      <c r="D4741" s="83"/>
    </row>
    <row r="4742" spans="4:4" x14ac:dyDescent="0.3">
      <c r="D4742" s="83"/>
    </row>
    <row r="4743" spans="4:4" x14ac:dyDescent="0.3">
      <c r="D4743" s="83"/>
    </row>
    <row r="4744" spans="4:4" x14ac:dyDescent="0.3">
      <c r="D4744" s="83"/>
    </row>
    <row r="4745" spans="4:4" x14ac:dyDescent="0.3">
      <c r="D4745" s="83"/>
    </row>
    <row r="4746" spans="4:4" x14ac:dyDescent="0.3">
      <c r="D4746" s="83"/>
    </row>
    <row r="4747" spans="4:4" x14ac:dyDescent="0.3">
      <c r="D4747" s="83"/>
    </row>
    <row r="4748" spans="4:4" x14ac:dyDescent="0.3">
      <c r="D4748" s="83"/>
    </row>
    <row r="4749" spans="4:4" x14ac:dyDescent="0.3">
      <c r="D4749" s="83"/>
    </row>
    <row r="4750" spans="4:4" x14ac:dyDescent="0.3">
      <c r="D4750" s="83"/>
    </row>
    <row r="4751" spans="4:4" x14ac:dyDescent="0.3">
      <c r="D4751" s="83"/>
    </row>
    <row r="4752" spans="4:4" x14ac:dyDescent="0.3">
      <c r="D4752" s="83"/>
    </row>
    <row r="4753" spans="4:4" x14ac:dyDescent="0.3">
      <c r="D4753" s="83"/>
    </row>
    <row r="4754" spans="4:4" x14ac:dyDescent="0.3">
      <c r="D4754" s="83"/>
    </row>
    <row r="4755" spans="4:4" x14ac:dyDescent="0.3">
      <c r="D4755" s="83"/>
    </row>
    <row r="4756" spans="4:4" x14ac:dyDescent="0.3">
      <c r="D4756" s="83"/>
    </row>
    <row r="4757" spans="4:4" x14ac:dyDescent="0.3">
      <c r="D4757" s="83"/>
    </row>
    <row r="4758" spans="4:4" x14ac:dyDescent="0.3">
      <c r="D4758" s="83"/>
    </row>
    <row r="4759" spans="4:4" x14ac:dyDescent="0.3">
      <c r="D4759" s="83"/>
    </row>
    <row r="4760" spans="4:4" x14ac:dyDescent="0.3">
      <c r="D4760" s="83"/>
    </row>
    <row r="4761" spans="4:4" x14ac:dyDescent="0.3">
      <c r="D4761" s="83"/>
    </row>
    <row r="4762" spans="4:4" x14ac:dyDescent="0.3">
      <c r="D4762" s="83"/>
    </row>
    <row r="4763" spans="4:4" x14ac:dyDescent="0.3">
      <c r="D4763" s="83"/>
    </row>
    <row r="4764" spans="4:4" x14ac:dyDescent="0.3">
      <c r="D4764" s="83"/>
    </row>
    <row r="4765" spans="4:4" x14ac:dyDescent="0.3">
      <c r="D4765" s="83"/>
    </row>
    <row r="4766" spans="4:4" x14ac:dyDescent="0.3">
      <c r="D4766" s="83"/>
    </row>
    <row r="4767" spans="4:4" x14ac:dyDescent="0.3">
      <c r="D4767" s="83"/>
    </row>
    <row r="4768" spans="4:4" x14ac:dyDescent="0.3">
      <c r="D4768" s="83"/>
    </row>
    <row r="4769" spans="4:4" x14ac:dyDescent="0.3">
      <c r="D4769" s="83"/>
    </row>
    <row r="4770" spans="4:4" x14ac:dyDescent="0.3">
      <c r="D4770" s="83"/>
    </row>
    <row r="4771" spans="4:4" x14ac:dyDescent="0.3">
      <c r="D4771" s="83"/>
    </row>
    <row r="4772" spans="4:4" x14ac:dyDescent="0.3">
      <c r="D4772" s="83"/>
    </row>
    <row r="4773" spans="4:4" x14ac:dyDescent="0.3">
      <c r="D4773" s="83"/>
    </row>
    <row r="4774" spans="4:4" x14ac:dyDescent="0.3">
      <c r="D4774" s="83"/>
    </row>
    <row r="4775" spans="4:4" x14ac:dyDescent="0.3">
      <c r="D4775" s="83"/>
    </row>
    <row r="4776" spans="4:4" x14ac:dyDescent="0.3">
      <c r="D4776" s="83"/>
    </row>
    <row r="4777" spans="4:4" x14ac:dyDescent="0.3">
      <c r="D4777" s="83"/>
    </row>
    <row r="4778" spans="4:4" x14ac:dyDescent="0.3">
      <c r="D4778" s="83"/>
    </row>
    <row r="4779" spans="4:4" x14ac:dyDescent="0.3">
      <c r="D4779" s="83"/>
    </row>
    <row r="4780" spans="4:4" x14ac:dyDescent="0.3">
      <c r="D4780" s="83"/>
    </row>
    <row r="4781" spans="4:4" x14ac:dyDescent="0.3">
      <c r="D4781" s="83"/>
    </row>
    <row r="4782" spans="4:4" x14ac:dyDescent="0.3">
      <c r="D4782" s="83"/>
    </row>
    <row r="4783" spans="4:4" x14ac:dyDescent="0.3">
      <c r="D4783" s="83"/>
    </row>
    <row r="4784" spans="4:4" x14ac:dyDescent="0.3">
      <c r="D4784" s="83"/>
    </row>
    <row r="4785" spans="4:4" x14ac:dyDescent="0.3">
      <c r="D4785" s="83"/>
    </row>
    <row r="4786" spans="4:4" x14ac:dyDescent="0.3">
      <c r="D4786" s="83"/>
    </row>
    <row r="4787" spans="4:4" x14ac:dyDescent="0.3">
      <c r="D4787" s="83"/>
    </row>
    <row r="4788" spans="4:4" x14ac:dyDescent="0.3">
      <c r="D4788" s="83"/>
    </row>
    <row r="4789" spans="4:4" x14ac:dyDescent="0.3">
      <c r="D4789" s="83"/>
    </row>
    <row r="4790" spans="4:4" x14ac:dyDescent="0.3">
      <c r="D4790" s="83"/>
    </row>
    <row r="4791" spans="4:4" x14ac:dyDescent="0.3">
      <c r="D4791" s="83"/>
    </row>
    <row r="4792" spans="4:4" x14ac:dyDescent="0.3">
      <c r="D4792" s="83"/>
    </row>
    <row r="4793" spans="4:4" x14ac:dyDescent="0.3">
      <c r="D4793" s="83"/>
    </row>
    <row r="4794" spans="4:4" x14ac:dyDescent="0.3">
      <c r="D4794" s="83"/>
    </row>
    <row r="4795" spans="4:4" x14ac:dyDescent="0.3">
      <c r="D4795" s="83"/>
    </row>
    <row r="4796" spans="4:4" x14ac:dyDescent="0.3">
      <c r="D4796" s="83"/>
    </row>
    <row r="4797" spans="4:4" x14ac:dyDescent="0.3">
      <c r="D4797" s="83"/>
    </row>
    <row r="4798" spans="4:4" x14ac:dyDescent="0.3">
      <c r="D4798" s="83"/>
    </row>
    <row r="4799" spans="4:4" x14ac:dyDescent="0.3">
      <c r="D4799" s="83"/>
    </row>
    <row r="4800" spans="4:4" x14ac:dyDescent="0.3">
      <c r="D4800" s="83"/>
    </row>
    <row r="4801" spans="4:4" x14ac:dyDescent="0.3">
      <c r="D4801" s="83"/>
    </row>
    <row r="4802" spans="4:4" x14ac:dyDescent="0.3">
      <c r="D4802" s="83"/>
    </row>
    <row r="4803" spans="4:4" x14ac:dyDescent="0.3">
      <c r="D4803" s="83"/>
    </row>
    <row r="4804" spans="4:4" x14ac:dyDescent="0.3">
      <c r="D4804" s="83"/>
    </row>
    <row r="4805" spans="4:4" x14ac:dyDescent="0.3">
      <c r="D4805" s="83"/>
    </row>
    <row r="4806" spans="4:4" x14ac:dyDescent="0.3">
      <c r="D4806" s="83"/>
    </row>
    <row r="4807" spans="4:4" x14ac:dyDescent="0.3">
      <c r="D4807" s="83"/>
    </row>
    <row r="4808" spans="4:4" x14ac:dyDescent="0.3">
      <c r="D4808" s="83"/>
    </row>
    <row r="4809" spans="4:4" x14ac:dyDescent="0.3">
      <c r="D4809" s="83"/>
    </row>
    <row r="4810" spans="4:4" x14ac:dyDescent="0.3">
      <c r="D4810" s="83"/>
    </row>
    <row r="4811" spans="4:4" x14ac:dyDescent="0.3">
      <c r="D4811" s="83"/>
    </row>
    <row r="4812" spans="4:4" x14ac:dyDescent="0.3">
      <c r="D4812" s="83"/>
    </row>
    <row r="4813" spans="4:4" x14ac:dyDescent="0.3">
      <c r="D4813" s="83"/>
    </row>
    <row r="4814" spans="4:4" x14ac:dyDescent="0.3">
      <c r="D4814" s="83"/>
    </row>
    <row r="4815" spans="4:4" x14ac:dyDescent="0.3">
      <c r="D4815" s="83"/>
    </row>
    <row r="4816" spans="4:4" x14ac:dyDescent="0.3">
      <c r="D4816" s="83"/>
    </row>
    <row r="4817" spans="4:4" x14ac:dyDescent="0.3">
      <c r="D4817" s="83"/>
    </row>
    <row r="4818" spans="4:4" x14ac:dyDescent="0.3">
      <c r="D4818" s="83"/>
    </row>
    <row r="4819" spans="4:4" x14ac:dyDescent="0.3">
      <c r="D4819" s="83"/>
    </row>
    <row r="4820" spans="4:4" x14ac:dyDescent="0.3">
      <c r="D4820" s="83"/>
    </row>
    <row r="4821" spans="4:4" x14ac:dyDescent="0.3">
      <c r="D4821" s="83"/>
    </row>
    <row r="4822" spans="4:4" x14ac:dyDescent="0.3">
      <c r="D4822" s="83"/>
    </row>
    <row r="4823" spans="4:4" x14ac:dyDescent="0.3">
      <c r="D4823" s="83"/>
    </row>
    <row r="4824" spans="4:4" x14ac:dyDescent="0.3">
      <c r="D4824" s="83"/>
    </row>
    <row r="4825" spans="4:4" x14ac:dyDescent="0.3">
      <c r="D4825" s="83"/>
    </row>
    <row r="4826" spans="4:4" x14ac:dyDescent="0.3">
      <c r="D4826" s="83"/>
    </row>
    <row r="4827" spans="4:4" x14ac:dyDescent="0.3">
      <c r="D4827" s="83"/>
    </row>
    <row r="4828" spans="4:4" x14ac:dyDescent="0.3">
      <c r="D4828" s="83"/>
    </row>
    <row r="4829" spans="4:4" x14ac:dyDescent="0.3">
      <c r="D4829" s="83"/>
    </row>
    <row r="4830" spans="4:4" x14ac:dyDescent="0.3">
      <c r="D4830" s="83"/>
    </row>
    <row r="4831" spans="4:4" x14ac:dyDescent="0.3">
      <c r="D4831" s="83"/>
    </row>
    <row r="4832" spans="4:4" x14ac:dyDescent="0.3">
      <c r="D4832" s="83"/>
    </row>
    <row r="4833" spans="4:4" x14ac:dyDescent="0.3">
      <c r="D4833" s="83"/>
    </row>
    <row r="4834" spans="4:4" x14ac:dyDescent="0.3">
      <c r="D4834" s="83"/>
    </row>
    <row r="4835" spans="4:4" x14ac:dyDescent="0.3">
      <c r="D4835" s="83"/>
    </row>
    <row r="4836" spans="4:4" x14ac:dyDescent="0.3">
      <c r="D4836" s="83"/>
    </row>
    <row r="4837" spans="4:4" x14ac:dyDescent="0.3">
      <c r="D4837" s="83"/>
    </row>
    <row r="4838" spans="4:4" x14ac:dyDescent="0.3">
      <c r="D4838" s="83"/>
    </row>
    <row r="4839" spans="4:4" x14ac:dyDescent="0.3">
      <c r="D4839" s="83"/>
    </row>
    <row r="4840" spans="4:4" x14ac:dyDescent="0.3">
      <c r="D4840" s="83"/>
    </row>
    <row r="4841" spans="4:4" x14ac:dyDescent="0.3">
      <c r="D4841" s="83"/>
    </row>
    <row r="4842" spans="4:4" x14ac:dyDescent="0.3">
      <c r="D4842" s="83"/>
    </row>
    <row r="4843" spans="4:4" x14ac:dyDescent="0.3">
      <c r="D4843" s="83"/>
    </row>
    <row r="4844" spans="4:4" x14ac:dyDescent="0.3">
      <c r="D4844" s="83"/>
    </row>
    <row r="4845" spans="4:4" x14ac:dyDescent="0.3">
      <c r="D4845" s="83"/>
    </row>
    <row r="4846" spans="4:4" x14ac:dyDescent="0.3">
      <c r="D4846" s="83"/>
    </row>
    <row r="4847" spans="4:4" x14ac:dyDescent="0.3">
      <c r="D4847" s="83"/>
    </row>
    <row r="4848" spans="4:4" x14ac:dyDescent="0.3">
      <c r="D4848" s="83"/>
    </row>
    <row r="4849" spans="4:4" x14ac:dyDescent="0.3">
      <c r="D4849" s="83"/>
    </row>
    <row r="4850" spans="4:4" x14ac:dyDescent="0.3">
      <c r="D4850" s="83"/>
    </row>
    <row r="4851" spans="4:4" x14ac:dyDescent="0.3">
      <c r="D4851" s="83"/>
    </row>
    <row r="4852" spans="4:4" x14ac:dyDescent="0.3">
      <c r="D4852" s="83"/>
    </row>
    <row r="4853" spans="4:4" x14ac:dyDescent="0.3">
      <c r="D4853" s="83"/>
    </row>
    <row r="4854" spans="4:4" x14ac:dyDescent="0.3">
      <c r="D4854" s="83"/>
    </row>
    <row r="4855" spans="4:4" x14ac:dyDescent="0.3">
      <c r="D4855" s="83"/>
    </row>
    <row r="4856" spans="4:4" x14ac:dyDescent="0.3">
      <c r="D4856" s="83"/>
    </row>
    <row r="4857" spans="4:4" x14ac:dyDescent="0.3">
      <c r="D4857" s="83"/>
    </row>
    <row r="4858" spans="4:4" x14ac:dyDescent="0.3">
      <c r="D4858" s="83"/>
    </row>
    <row r="4859" spans="4:4" x14ac:dyDescent="0.3">
      <c r="D4859" s="83"/>
    </row>
    <row r="4860" spans="4:4" x14ac:dyDescent="0.3">
      <c r="D4860" s="83"/>
    </row>
    <row r="4861" spans="4:4" x14ac:dyDescent="0.3">
      <c r="D4861" s="83"/>
    </row>
    <row r="4862" spans="4:4" x14ac:dyDescent="0.3">
      <c r="D4862" s="83"/>
    </row>
    <row r="4863" spans="4:4" x14ac:dyDescent="0.3">
      <c r="D4863" s="83"/>
    </row>
    <row r="4864" spans="4:4" x14ac:dyDescent="0.3">
      <c r="D4864" s="83"/>
    </row>
    <row r="4865" spans="4:4" x14ac:dyDescent="0.3">
      <c r="D4865" s="83"/>
    </row>
    <row r="4866" spans="4:4" x14ac:dyDescent="0.3">
      <c r="D4866" s="83"/>
    </row>
    <row r="4867" spans="4:4" x14ac:dyDescent="0.3">
      <c r="D4867" s="83"/>
    </row>
    <row r="4868" spans="4:4" x14ac:dyDescent="0.3">
      <c r="D4868" s="83"/>
    </row>
    <row r="4869" spans="4:4" x14ac:dyDescent="0.3">
      <c r="D4869" s="83"/>
    </row>
    <row r="4870" spans="4:4" x14ac:dyDescent="0.3">
      <c r="D4870" s="83"/>
    </row>
    <row r="4871" spans="4:4" x14ac:dyDescent="0.3">
      <c r="D4871" s="83"/>
    </row>
    <row r="4872" spans="4:4" x14ac:dyDescent="0.3">
      <c r="D4872" s="83"/>
    </row>
    <row r="4873" spans="4:4" x14ac:dyDescent="0.3">
      <c r="D4873" s="83"/>
    </row>
    <row r="4874" spans="4:4" x14ac:dyDescent="0.3">
      <c r="D4874" s="83"/>
    </row>
    <row r="4875" spans="4:4" x14ac:dyDescent="0.3">
      <c r="D4875" s="83"/>
    </row>
    <row r="4876" spans="4:4" x14ac:dyDescent="0.3">
      <c r="D4876" s="83"/>
    </row>
    <row r="4877" spans="4:4" x14ac:dyDescent="0.3">
      <c r="D4877" s="83"/>
    </row>
    <row r="4878" spans="4:4" x14ac:dyDescent="0.3">
      <c r="D4878" s="83"/>
    </row>
    <row r="4879" spans="4:4" x14ac:dyDescent="0.3">
      <c r="D4879" s="83"/>
    </row>
    <row r="4880" spans="4:4" x14ac:dyDescent="0.3">
      <c r="D4880" s="83"/>
    </row>
    <row r="4881" spans="4:4" x14ac:dyDescent="0.3">
      <c r="D4881" s="83"/>
    </row>
    <row r="4882" spans="4:4" x14ac:dyDescent="0.3">
      <c r="D4882" s="83"/>
    </row>
    <row r="4883" spans="4:4" x14ac:dyDescent="0.3">
      <c r="D4883" s="83"/>
    </row>
    <row r="4884" spans="4:4" x14ac:dyDescent="0.3">
      <c r="D4884" s="83"/>
    </row>
    <row r="4885" spans="4:4" x14ac:dyDescent="0.3">
      <c r="D4885" s="83"/>
    </row>
    <row r="4886" spans="4:4" x14ac:dyDescent="0.3">
      <c r="D4886" s="83"/>
    </row>
    <row r="4887" spans="4:4" x14ac:dyDescent="0.3">
      <c r="D4887" s="83"/>
    </row>
    <row r="4888" spans="4:4" x14ac:dyDescent="0.3">
      <c r="D4888" s="83"/>
    </row>
    <row r="4889" spans="4:4" x14ac:dyDescent="0.3">
      <c r="D4889" s="83"/>
    </row>
    <row r="4890" spans="4:4" x14ac:dyDescent="0.3">
      <c r="D4890" s="83"/>
    </row>
    <row r="4891" spans="4:4" x14ac:dyDescent="0.3">
      <c r="D4891" s="83"/>
    </row>
    <row r="4892" spans="4:4" x14ac:dyDescent="0.3">
      <c r="D4892" s="83"/>
    </row>
    <row r="4893" spans="4:4" x14ac:dyDescent="0.3">
      <c r="D4893" s="83"/>
    </row>
    <row r="4894" spans="4:4" x14ac:dyDescent="0.3">
      <c r="D4894" s="83"/>
    </row>
    <row r="4895" spans="4:4" x14ac:dyDescent="0.3">
      <c r="D4895" s="83"/>
    </row>
    <row r="4896" spans="4:4" x14ac:dyDescent="0.3">
      <c r="D4896" s="83"/>
    </row>
    <row r="4897" spans="4:4" x14ac:dyDescent="0.3">
      <c r="D4897" s="83"/>
    </row>
    <row r="4898" spans="4:4" x14ac:dyDescent="0.3">
      <c r="D4898" s="83"/>
    </row>
    <row r="4899" spans="4:4" x14ac:dyDescent="0.3">
      <c r="D4899" s="83"/>
    </row>
    <row r="4900" spans="4:4" x14ac:dyDescent="0.3">
      <c r="D4900" s="83"/>
    </row>
    <row r="4901" spans="4:4" x14ac:dyDescent="0.3">
      <c r="D4901" s="83"/>
    </row>
    <row r="4902" spans="4:4" x14ac:dyDescent="0.3">
      <c r="D4902" s="83"/>
    </row>
    <row r="4903" spans="4:4" x14ac:dyDescent="0.3">
      <c r="D4903" s="83"/>
    </row>
    <row r="4904" spans="4:4" x14ac:dyDescent="0.3">
      <c r="D4904" s="83"/>
    </row>
    <row r="4905" spans="4:4" x14ac:dyDescent="0.3">
      <c r="D4905" s="83"/>
    </row>
    <row r="4906" spans="4:4" x14ac:dyDescent="0.3">
      <c r="D4906" s="83"/>
    </row>
    <row r="4907" spans="4:4" x14ac:dyDescent="0.3">
      <c r="D4907" s="83"/>
    </row>
    <row r="4908" spans="4:4" x14ac:dyDescent="0.3">
      <c r="D4908" s="83"/>
    </row>
    <row r="4909" spans="4:4" x14ac:dyDescent="0.3">
      <c r="D4909" s="83"/>
    </row>
    <row r="4910" spans="4:4" x14ac:dyDescent="0.3">
      <c r="D4910" s="83"/>
    </row>
    <row r="4911" spans="4:4" x14ac:dyDescent="0.3">
      <c r="D4911" s="83"/>
    </row>
    <row r="4912" spans="4:4" x14ac:dyDescent="0.3">
      <c r="D4912" s="83"/>
    </row>
    <row r="4913" spans="4:4" x14ac:dyDescent="0.3">
      <c r="D4913" s="83"/>
    </row>
    <row r="4914" spans="4:4" x14ac:dyDescent="0.3">
      <c r="D4914" s="83"/>
    </row>
    <row r="4915" spans="4:4" x14ac:dyDescent="0.3">
      <c r="D4915" s="83"/>
    </row>
    <row r="4916" spans="4:4" x14ac:dyDescent="0.3">
      <c r="D4916" s="83"/>
    </row>
    <row r="4917" spans="4:4" x14ac:dyDescent="0.3">
      <c r="D4917" s="83"/>
    </row>
    <row r="4918" spans="4:4" x14ac:dyDescent="0.3">
      <c r="D4918" s="83"/>
    </row>
    <row r="4919" spans="4:4" x14ac:dyDescent="0.3">
      <c r="D4919" s="83"/>
    </row>
    <row r="4920" spans="4:4" x14ac:dyDescent="0.3">
      <c r="D4920" s="83"/>
    </row>
    <row r="4921" spans="4:4" x14ac:dyDescent="0.3">
      <c r="D4921" s="83"/>
    </row>
    <row r="4922" spans="4:4" x14ac:dyDescent="0.3">
      <c r="D4922" s="83"/>
    </row>
    <row r="4923" spans="4:4" x14ac:dyDescent="0.3">
      <c r="D4923" s="83"/>
    </row>
    <row r="4924" spans="4:4" x14ac:dyDescent="0.3">
      <c r="D4924" s="83"/>
    </row>
    <row r="4925" spans="4:4" x14ac:dyDescent="0.3">
      <c r="D4925" s="83"/>
    </row>
    <row r="4926" spans="4:4" x14ac:dyDescent="0.3">
      <c r="D4926" s="83"/>
    </row>
    <row r="4927" spans="4:4" x14ac:dyDescent="0.3">
      <c r="D4927" s="83"/>
    </row>
    <row r="4928" spans="4:4" x14ac:dyDescent="0.3">
      <c r="D4928" s="83"/>
    </row>
    <row r="4929" spans="4:4" x14ac:dyDescent="0.3">
      <c r="D4929" s="83"/>
    </row>
    <row r="4930" spans="4:4" x14ac:dyDescent="0.3">
      <c r="D4930" s="83"/>
    </row>
    <row r="4931" spans="4:4" x14ac:dyDescent="0.3">
      <c r="D4931" s="83"/>
    </row>
    <row r="4932" spans="4:4" x14ac:dyDescent="0.3">
      <c r="D4932" s="83"/>
    </row>
    <row r="4933" spans="4:4" x14ac:dyDescent="0.3">
      <c r="D4933" s="83"/>
    </row>
    <row r="4934" spans="4:4" x14ac:dyDescent="0.3">
      <c r="D4934" s="83"/>
    </row>
    <row r="4935" spans="4:4" x14ac:dyDescent="0.3">
      <c r="D4935" s="83"/>
    </row>
    <row r="4936" spans="4:4" x14ac:dyDescent="0.3">
      <c r="D4936" s="83"/>
    </row>
    <row r="4937" spans="4:4" x14ac:dyDescent="0.3">
      <c r="D4937" s="83"/>
    </row>
    <row r="4938" spans="4:4" x14ac:dyDescent="0.3">
      <c r="D4938" s="83"/>
    </row>
    <row r="4939" spans="4:4" x14ac:dyDescent="0.3">
      <c r="D4939" s="83"/>
    </row>
    <row r="4940" spans="4:4" x14ac:dyDescent="0.3">
      <c r="D4940" s="83"/>
    </row>
    <row r="4941" spans="4:4" x14ac:dyDescent="0.3">
      <c r="D4941" s="83"/>
    </row>
    <row r="4942" spans="4:4" x14ac:dyDescent="0.3">
      <c r="D4942" s="83"/>
    </row>
    <row r="4943" spans="4:4" x14ac:dyDescent="0.3">
      <c r="D4943" s="83"/>
    </row>
    <row r="4944" spans="4:4" x14ac:dyDescent="0.3">
      <c r="D4944" s="83"/>
    </row>
    <row r="4945" spans="4:4" x14ac:dyDescent="0.3">
      <c r="D4945" s="83"/>
    </row>
    <row r="4946" spans="4:4" x14ac:dyDescent="0.3">
      <c r="D4946" s="83"/>
    </row>
    <row r="4947" spans="4:4" x14ac:dyDescent="0.3">
      <c r="D4947" s="83"/>
    </row>
    <row r="4948" spans="4:4" x14ac:dyDescent="0.3">
      <c r="D4948" s="83"/>
    </row>
    <row r="4949" spans="4:4" x14ac:dyDescent="0.3">
      <c r="D4949" s="83"/>
    </row>
    <row r="4950" spans="4:4" x14ac:dyDescent="0.3">
      <c r="D4950" s="83"/>
    </row>
    <row r="4951" spans="4:4" x14ac:dyDescent="0.3">
      <c r="D4951" s="83"/>
    </row>
    <row r="4952" spans="4:4" x14ac:dyDescent="0.3">
      <c r="D4952" s="83"/>
    </row>
    <row r="4953" spans="4:4" x14ac:dyDescent="0.3">
      <c r="D4953" s="83"/>
    </row>
    <row r="4954" spans="4:4" x14ac:dyDescent="0.3">
      <c r="D4954" s="83"/>
    </row>
    <row r="4955" spans="4:4" x14ac:dyDescent="0.3">
      <c r="D4955" s="83"/>
    </row>
    <row r="4956" spans="4:4" x14ac:dyDescent="0.3">
      <c r="D4956" s="83"/>
    </row>
    <row r="4957" spans="4:4" x14ac:dyDescent="0.3">
      <c r="D4957" s="83"/>
    </row>
    <row r="4958" spans="4:4" x14ac:dyDescent="0.3">
      <c r="D4958" s="83"/>
    </row>
    <row r="4959" spans="4:4" x14ac:dyDescent="0.3">
      <c r="D4959" s="83"/>
    </row>
    <row r="4960" spans="4:4" x14ac:dyDescent="0.3">
      <c r="D4960" s="83"/>
    </row>
    <row r="4961" spans="4:4" x14ac:dyDescent="0.3">
      <c r="D4961" s="83"/>
    </row>
    <row r="4962" spans="4:4" x14ac:dyDescent="0.3">
      <c r="D4962" s="83"/>
    </row>
    <row r="4963" spans="4:4" x14ac:dyDescent="0.3">
      <c r="D4963" s="83"/>
    </row>
    <row r="4964" spans="4:4" x14ac:dyDescent="0.3">
      <c r="D4964" s="83"/>
    </row>
    <row r="4965" spans="4:4" x14ac:dyDescent="0.3">
      <c r="D4965" s="83"/>
    </row>
    <row r="4966" spans="4:4" x14ac:dyDescent="0.3">
      <c r="D4966" s="83"/>
    </row>
    <row r="4967" spans="4:4" x14ac:dyDescent="0.3">
      <c r="D4967" s="83"/>
    </row>
    <row r="4968" spans="4:4" x14ac:dyDescent="0.3">
      <c r="D4968" s="83"/>
    </row>
    <row r="4969" spans="4:4" x14ac:dyDescent="0.3">
      <c r="D4969" s="83"/>
    </row>
    <row r="4970" spans="4:4" x14ac:dyDescent="0.3">
      <c r="D4970" s="83"/>
    </row>
    <row r="4971" spans="4:4" x14ac:dyDescent="0.3">
      <c r="D4971" s="83"/>
    </row>
    <row r="4972" spans="4:4" x14ac:dyDescent="0.3">
      <c r="D4972" s="83"/>
    </row>
    <row r="4973" spans="4:4" x14ac:dyDescent="0.3">
      <c r="D4973" s="83"/>
    </row>
    <row r="4974" spans="4:4" x14ac:dyDescent="0.3">
      <c r="D4974" s="83"/>
    </row>
    <row r="4975" spans="4:4" x14ac:dyDescent="0.3">
      <c r="D4975" s="83"/>
    </row>
    <row r="4976" spans="4:4" x14ac:dyDescent="0.3">
      <c r="D4976" s="83"/>
    </row>
    <row r="4977" spans="4:4" x14ac:dyDescent="0.3">
      <c r="D4977" s="83"/>
    </row>
    <row r="4978" spans="4:4" x14ac:dyDescent="0.3">
      <c r="D4978" s="83"/>
    </row>
    <row r="4979" spans="4:4" x14ac:dyDescent="0.3">
      <c r="D4979" s="83"/>
    </row>
    <row r="4980" spans="4:4" x14ac:dyDescent="0.3">
      <c r="D4980" s="83"/>
    </row>
    <row r="4981" spans="4:4" x14ac:dyDescent="0.3">
      <c r="D4981" s="83"/>
    </row>
    <row r="4982" spans="4:4" x14ac:dyDescent="0.3">
      <c r="D4982" s="83"/>
    </row>
    <row r="4983" spans="4:4" x14ac:dyDescent="0.3">
      <c r="D4983" s="83"/>
    </row>
    <row r="4984" spans="4:4" x14ac:dyDescent="0.3">
      <c r="D4984" s="83"/>
    </row>
    <row r="4985" spans="4:4" x14ac:dyDescent="0.3">
      <c r="D4985" s="83"/>
    </row>
    <row r="4986" spans="4:4" x14ac:dyDescent="0.3">
      <c r="D4986" s="83"/>
    </row>
    <row r="4987" spans="4:4" x14ac:dyDescent="0.3">
      <c r="D4987" s="83"/>
    </row>
    <row r="4988" spans="4:4" x14ac:dyDescent="0.3">
      <c r="D4988" s="83"/>
    </row>
    <row r="4989" spans="4:4" x14ac:dyDescent="0.3">
      <c r="D4989" s="83"/>
    </row>
    <row r="4990" spans="4:4" x14ac:dyDescent="0.3">
      <c r="D4990" s="83"/>
    </row>
    <row r="4991" spans="4:4" x14ac:dyDescent="0.3">
      <c r="D4991" s="83"/>
    </row>
    <row r="4992" spans="4:4" x14ac:dyDescent="0.3">
      <c r="D4992" s="83"/>
    </row>
    <row r="4993" spans="4:4" x14ac:dyDescent="0.3">
      <c r="D4993" s="83"/>
    </row>
    <row r="4994" spans="4:4" x14ac:dyDescent="0.3">
      <c r="D4994" s="83"/>
    </row>
    <row r="4995" spans="4:4" x14ac:dyDescent="0.3">
      <c r="D4995" s="83"/>
    </row>
    <row r="4996" spans="4:4" x14ac:dyDescent="0.3">
      <c r="D4996" s="83"/>
    </row>
    <row r="4997" spans="4:4" x14ac:dyDescent="0.3">
      <c r="D4997" s="83"/>
    </row>
    <row r="4998" spans="4:4" x14ac:dyDescent="0.3">
      <c r="D4998" s="83"/>
    </row>
    <row r="4999" spans="4:4" x14ac:dyDescent="0.3">
      <c r="D4999" s="83"/>
    </row>
    <row r="5000" spans="4:4" x14ac:dyDescent="0.3">
      <c r="D5000" s="83"/>
    </row>
  </sheetData>
  <sheetProtection algorithmName="SHA-512" hashValue="XrisWJEhwU7IonM9pJubJBipyLoqLlzTAqcp96VVb1PI6uNP6TYrHQfrB0P41Dbf5Rtr7isQo0DXdIArDfZWgA==" saltValue="0yfjIsa8ejvkq0yEw99aYA==" spinCount="100000" sheet="1" objects="1" scenarios="1"/>
  <protectedRanges>
    <protectedRange sqref="F9:F39" name="Oblast1"/>
  </protectedRanges>
  <mergeCells count="5">
    <mergeCell ref="A1:G1"/>
    <mergeCell ref="C2:G2"/>
    <mergeCell ref="C3:G3"/>
    <mergeCell ref="C4:G4"/>
    <mergeCell ref="C40:G40"/>
  </mergeCells>
  <pageMargins left="0.59027779999999996" right="0.1965278" top="0.78749999999999998" bottom="0.78749999999999998" header="0.3" footer="0.3"/>
  <pageSetup paperSize="9" scale="95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  <pageSetUpPr fitToPage="1"/>
  </sheetPr>
  <dimension ref="A1:BG5000"/>
  <sheetViews>
    <sheetView workbookViewId="0">
      <pane ySplit="7" topLeftCell="A8" activePane="bottomLeft" state="frozen"/>
      <selection pane="bottomLeft" activeCell="S15" sqref="S15"/>
    </sheetView>
  </sheetViews>
  <sheetFormatPr defaultColWidth="8.83203125" defaultRowHeight="13.5" outlineLevelRow="1" x14ac:dyDescent="0.3"/>
  <cols>
    <col min="1" max="1" width="3.5" customWidth="1"/>
    <col min="2" max="2" width="12.83203125" style="138" customWidth="1"/>
    <col min="3" max="3" width="63.33203125" style="138" customWidth="1"/>
    <col min="4" max="4" width="4.83203125" customWidth="1"/>
    <col min="5" max="5" width="10.83203125" customWidth="1"/>
    <col min="6" max="6" width="9.83203125" customWidth="1"/>
    <col min="7" max="7" width="12.83203125" customWidth="1"/>
    <col min="8" max="17" width="0" hidden="1" customWidth="1"/>
    <col min="18" max="18" width="6.83203125" customWidth="1"/>
    <col min="19" max="19" width="8.5" customWidth="1"/>
    <col min="20" max="23" width="0" hidden="1" customWidth="1"/>
    <col min="28" max="28" width="0" hidden="1" customWidth="1"/>
    <col min="30" max="40" width="0" hidden="1" customWidth="1"/>
  </cols>
  <sheetData>
    <row r="1" spans="1:59" ht="15.75" customHeight="1" x14ac:dyDescent="0.3">
      <c r="A1" s="307" t="s">
        <v>121</v>
      </c>
      <c r="B1" s="307"/>
      <c r="C1" s="307"/>
      <c r="D1" s="307"/>
      <c r="E1" s="307"/>
      <c r="F1" s="307"/>
      <c r="G1" s="307"/>
      <c r="AF1" t="s">
        <v>122</v>
      </c>
    </row>
    <row r="2" spans="1:59" ht="25.15" customHeight="1" x14ac:dyDescent="0.3">
      <c r="A2" s="139" t="s">
        <v>118</v>
      </c>
      <c r="B2" s="134" t="s">
        <v>5</v>
      </c>
      <c r="C2" s="308" t="s">
        <v>6</v>
      </c>
      <c r="D2" s="309"/>
      <c r="E2" s="309"/>
      <c r="F2" s="309"/>
      <c r="G2" s="310"/>
      <c r="AF2" t="s">
        <v>123</v>
      </c>
    </row>
    <row r="3" spans="1:59" ht="25.15" customHeight="1" x14ac:dyDescent="0.3">
      <c r="A3" s="139" t="s">
        <v>119</v>
      </c>
      <c r="B3" s="134" t="s">
        <v>55</v>
      </c>
      <c r="C3" s="308"/>
      <c r="D3" s="309"/>
      <c r="E3" s="309"/>
      <c r="F3" s="309"/>
      <c r="G3" s="310"/>
      <c r="AB3" s="138" t="s">
        <v>123</v>
      </c>
      <c r="AF3" t="s">
        <v>124</v>
      </c>
    </row>
    <row r="4" spans="1:59" ht="25.15" customHeight="1" x14ac:dyDescent="0.3">
      <c r="A4" s="140" t="s">
        <v>120</v>
      </c>
      <c r="B4" s="141" t="s">
        <v>66</v>
      </c>
      <c r="C4" s="311" t="s">
        <v>67</v>
      </c>
      <c r="D4" s="312"/>
      <c r="E4" s="312"/>
      <c r="F4" s="312"/>
      <c r="G4" s="313"/>
      <c r="AF4" t="s">
        <v>125</v>
      </c>
    </row>
    <row r="5" spans="1:59" x14ac:dyDescent="0.3">
      <c r="D5" s="83"/>
    </row>
    <row r="6" spans="1:59" ht="40.5" x14ac:dyDescent="0.3">
      <c r="A6" s="142" t="s">
        <v>126</v>
      </c>
      <c r="B6" s="143" t="s">
        <v>127</v>
      </c>
      <c r="C6" s="143" t="s">
        <v>128</v>
      </c>
      <c r="D6" s="144" t="s">
        <v>129</v>
      </c>
      <c r="E6" s="142" t="s">
        <v>130</v>
      </c>
      <c r="F6" s="145" t="s">
        <v>131</v>
      </c>
      <c r="G6" s="142" t="s">
        <v>25</v>
      </c>
      <c r="H6" s="146" t="s">
        <v>132</v>
      </c>
      <c r="I6" s="146" t="s">
        <v>133</v>
      </c>
      <c r="J6" s="146" t="s">
        <v>134</v>
      </c>
      <c r="K6" s="146" t="s">
        <v>135</v>
      </c>
      <c r="L6" s="146" t="s">
        <v>136</v>
      </c>
      <c r="M6" s="146" t="s">
        <v>137</v>
      </c>
      <c r="N6" s="146" t="s">
        <v>138</v>
      </c>
      <c r="O6" s="146" t="s">
        <v>139</v>
      </c>
      <c r="P6" s="146" t="s">
        <v>140</v>
      </c>
      <c r="Q6" s="146" t="s">
        <v>141</v>
      </c>
      <c r="R6" s="146" t="s">
        <v>142</v>
      </c>
      <c r="S6" s="146" t="s">
        <v>143</v>
      </c>
      <c r="T6" s="146" t="s">
        <v>144</v>
      </c>
      <c r="U6" s="146" t="s">
        <v>145</v>
      </c>
      <c r="V6" s="146" t="s">
        <v>146</v>
      </c>
      <c r="W6" s="146" t="s">
        <v>147</v>
      </c>
    </row>
    <row r="7" spans="1:59" hidden="1" x14ac:dyDescent="0.3">
      <c r="A7" s="131"/>
      <c r="B7" s="135"/>
      <c r="C7" s="135"/>
      <c r="D7" s="137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</row>
    <row r="8" spans="1:59" x14ac:dyDescent="0.3">
      <c r="A8" s="149" t="s">
        <v>148</v>
      </c>
      <c r="B8" s="150" t="s">
        <v>101</v>
      </c>
      <c r="C8" s="151" t="s">
        <v>102</v>
      </c>
      <c r="D8" s="152"/>
      <c r="E8" s="153"/>
      <c r="F8" s="154"/>
      <c r="G8" s="154">
        <f>SUMIF(AF9,"&lt;&gt;NOR",G9)</f>
        <v>49684.160000000003</v>
      </c>
      <c r="H8" s="154"/>
      <c r="I8" s="154">
        <f>SUM(I9)</f>
        <v>0</v>
      </c>
      <c r="J8" s="154"/>
      <c r="K8" s="154">
        <f>SUM(K9)</f>
        <v>25664.03</v>
      </c>
      <c r="L8" s="154"/>
      <c r="M8" s="154">
        <f>SUM(M9)</f>
        <v>60117.833600000005</v>
      </c>
      <c r="N8" s="154"/>
      <c r="O8" s="154">
        <f>SUM(O9)</f>
        <v>0</v>
      </c>
      <c r="P8" s="154"/>
      <c r="Q8" s="154">
        <f>SUM(Q9)</f>
        <v>0</v>
      </c>
      <c r="R8" s="154"/>
      <c r="S8" s="155"/>
      <c r="T8" s="156"/>
      <c r="U8" s="156">
        <f>SUM(U9)</f>
        <v>0</v>
      </c>
      <c r="V8" s="156"/>
      <c r="W8" s="156"/>
      <c r="AF8" t="s">
        <v>149</v>
      </c>
    </row>
    <row r="9" spans="1:59" outlineLevel="1" x14ac:dyDescent="0.3">
      <c r="A9" s="157">
        <v>1</v>
      </c>
      <c r="B9" s="158" t="s">
        <v>684</v>
      </c>
      <c r="C9" s="159" t="s">
        <v>685</v>
      </c>
      <c r="D9" s="160" t="s">
        <v>676</v>
      </c>
      <c r="E9" s="161">
        <v>1</v>
      </c>
      <c r="F9" s="162">
        <v>49684.160000000003</v>
      </c>
      <c r="G9" s="163">
        <f>ROUND(E9*F9,2)</f>
        <v>49684.160000000003</v>
      </c>
      <c r="H9" s="162">
        <v>0</v>
      </c>
      <c r="I9" s="163">
        <f>ROUND(E9*H9,2)</f>
        <v>0</v>
      </c>
      <c r="J9" s="162">
        <v>25664.03</v>
      </c>
      <c r="K9" s="163">
        <f>ROUND(E9*J9,2)</f>
        <v>25664.03</v>
      </c>
      <c r="L9" s="163">
        <v>21</v>
      </c>
      <c r="M9" s="163">
        <f>G9*(1+L9/100)</f>
        <v>60117.833600000005</v>
      </c>
      <c r="N9" s="163">
        <v>0</v>
      </c>
      <c r="O9" s="163">
        <f>ROUND(E9*N9,2)</f>
        <v>0</v>
      </c>
      <c r="P9" s="163">
        <v>0</v>
      </c>
      <c r="Q9" s="163">
        <f>ROUND(E9*P9,2)</f>
        <v>0</v>
      </c>
      <c r="R9" s="163"/>
      <c r="S9" s="164" t="s">
        <v>182</v>
      </c>
      <c r="T9" s="165">
        <v>0</v>
      </c>
      <c r="U9" s="165">
        <f>ROUND(E9*T9,2)</f>
        <v>0</v>
      </c>
      <c r="V9" s="165"/>
      <c r="W9" s="165" t="s">
        <v>155</v>
      </c>
      <c r="X9" s="166"/>
      <c r="Y9" s="166"/>
      <c r="Z9" s="166"/>
      <c r="AA9" s="166"/>
      <c r="AB9" s="166"/>
      <c r="AC9" s="166"/>
      <c r="AD9" s="166"/>
      <c r="AE9" s="166"/>
      <c r="AF9" s="166" t="s">
        <v>156</v>
      </c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</row>
    <row r="10" spans="1:59" x14ac:dyDescent="0.3">
      <c r="A10" s="131"/>
      <c r="B10" s="135"/>
      <c r="C10" s="184"/>
      <c r="D10" s="137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AD10">
        <v>15</v>
      </c>
      <c r="AE10">
        <v>21</v>
      </c>
      <c r="AF10" t="s">
        <v>136</v>
      </c>
    </row>
    <row r="11" spans="1:59" x14ac:dyDescent="0.3">
      <c r="A11" s="185"/>
      <c r="B11" s="186" t="s">
        <v>25</v>
      </c>
      <c r="C11" s="187"/>
      <c r="D11" s="188"/>
      <c r="E11" s="189"/>
      <c r="F11" s="189"/>
      <c r="G11" s="190">
        <f>G8</f>
        <v>49684.160000000003</v>
      </c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AD11">
        <f>SUMIF(L7:L9,AD10,G7:G9)</f>
        <v>0</v>
      </c>
      <c r="AE11">
        <f>SUMIF(L7:L9,AE10,G7:G9)</f>
        <v>49684.160000000003</v>
      </c>
      <c r="AF11" t="s">
        <v>213</v>
      </c>
    </row>
    <row r="12" spans="1:59" x14ac:dyDescent="0.3">
      <c r="C12" s="191"/>
      <c r="D12" s="83"/>
      <c r="AF12" t="s">
        <v>214</v>
      </c>
    </row>
    <row r="13" spans="1:59" x14ac:dyDescent="0.3">
      <c r="D13" s="83"/>
    </row>
    <row r="14" spans="1:59" x14ac:dyDescent="0.3">
      <c r="D14" s="83"/>
    </row>
    <row r="15" spans="1:59" x14ac:dyDescent="0.3">
      <c r="D15" s="83"/>
    </row>
    <row r="16" spans="1:59" x14ac:dyDescent="0.3">
      <c r="D16" s="83"/>
    </row>
    <row r="17" spans="4:4" x14ac:dyDescent="0.3">
      <c r="D17" s="83"/>
    </row>
    <row r="18" spans="4:4" x14ac:dyDescent="0.3">
      <c r="D18" s="83"/>
    </row>
    <row r="19" spans="4:4" x14ac:dyDescent="0.3">
      <c r="D19" s="83"/>
    </row>
    <row r="20" spans="4:4" x14ac:dyDescent="0.3">
      <c r="D20" s="83"/>
    </row>
    <row r="21" spans="4:4" x14ac:dyDescent="0.3">
      <c r="D21" s="83"/>
    </row>
    <row r="22" spans="4:4" x14ac:dyDescent="0.3">
      <c r="D22" s="83"/>
    </row>
    <row r="23" spans="4:4" x14ac:dyDescent="0.3">
      <c r="D23" s="83"/>
    </row>
    <row r="24" spans="4:4" x14ac:dyDescent="0.3">
      <c r="D24" s="83"/>
    </row>
    <row r="25" spans="4:4" x14ac:dyDescent="0.3">
      <c r="D25" s="83"/>
    </row>
    <row r="26" spans="4:4" x14ac:dyDescent="0.3">
      <c r="D26" s="83"/>
    </row>
    <row r="27" spans="4:4" x14ac:dyDescent="0.3">
      <c r="D27" s="83"/>
    </row>
    <row r="28" spans="4:4" x14ac:dyDescent="0.3">
      <c r="D28" s="83"/>
    </row>
    <row r="29" spans="4:4" x14ac:dyDescent="0.3">
      <c r="D29" s="83"/>
    </row>
    <row r="30" spans="4:4" x14ac:dyDescent="0.3">
      <c r="D30" s="83"/>
    </row>
    <row r="31" spans="4:4" x14ac:dyDescent="0.3">
      <c r="D31" s="83"/>
    </row>
    <row r="32" spans="4:4" x14ac:dyDescent="0.3">
      <c r="D32" s="83"/>
    </row>
    <row r="33" spans="4:4" x14ac:dyDescent="0.3">
      <c r="D33" s="83"/>
    </row>
    <row r="34" spans="4:4" x14ac:dyDescent="0.3">
      <c r="D34" s="83"/>
    </row>
    <row r="35" spans="4:4" x14ac:dyDescent="0.3">
      <c r="D35" s="83"/>
    </row>
    <row r="36" spans="4:4" x14ac:dyDescent="0.3">
      <c r="D36" s="83"/>
    </row>
    <row r="37" spans="4:4" x14ac:dyDescent="0.3">
      <c r="D37" s="83"/>
    </row>
    <row r="38" spans="4:4" x14ac:dyDescent="0.3">
      <c r="D38" s="83"/>
    </row>
    <row r="39" spans="4:4" x14ac:dyDescent="0.3">
      <c r="D39" s="83"/>
    </row>
    <row r="40" spans="4:4" x14ac:dyDescent="0.3">
      <c r="D40" s="83"/>
    </row>
    <row r="41" spans="4:4" x14ac:dyDescent="0.3">
      <c r="D41" s="83"/>
    </row>
    <row r="42" spans="4:4" x14ac:dyDescent="0.3">
      <c r="D42" s="83"/>
    </row>
    <row r="43" spans="4:4" x14ac:dyDescent="0.3">
      <c r="D43" s="83"/>
    </row>
    <row r="44" spans="4:4" x14ac:dyDescent="0.3">
      <c r="D44" s="83"/>
    </row>
    <row r="45" spans="4:4" x14ac:dyDescent="0.3">
      <c r="D45" s="83"/>
    </row>
    <row r="46" spans="4:4" x14ac:dyDescent="0.3">
      <c r="D46" s="83"/>
    </row>
    <row r="47" spans="4:4" x14ac:dyDescent="0.3">
      <c r="D47" s="83"/>
    </row>
    <row r="48" spans="4:4" x14ac:dyDescent="0.3">
      <c r="D48" s="83"/>
    </row>
    <row r="49" spans="4:4" x14ac:dyDescent="0.3">
      <c r="D49" s="83"/>
    </row>
    <row r="50" spans="4:4" x14ac:dyDescent="0.3">
      <c r="D50" s="83"/>
    </row>
    <row r="51" spans="4:4" x14ac:dyDescent="0.3">
      <c r="D51" s="83"/>
    </row>
    <row r="52" spans="4:4" x14ac:dyDescent="0.3">
      <c r="D52" s="83"/>
    </row>
    <row r="53" spans="4:4" x14ac:dyDescent="0.3">
      <c r="D53" s="83"/>
    </row>
    <row r="54" spans="4:4" x14ac:dyDescent="0.3">
      <c r="D54" s="83"/>
    </row>
    <row r="55" spans="4:4" x14ac:dyDescent="0.3">
      <c r="D55" s="83"/>
    </row>
    <row r="56" spans="4:4" x14ac:dyDescent="0.3">
      <c r="D56" s="83"/>
    </row>
    <row r="57" spans="4:4" x14ac:dyDescent="0.3">
      <c r="D57" s="83"/>
    </row>
    <row r="58" spans="4:4" x14ac:dyDescent="0.3">
      <c r="D58" s="83"/>
    </row>
    <row r="59" spans="4:4" x14ac:dyDescent="0.3">
      <c r="D59" s="83"/>
    </row>
    <row r="60" spans="4:4" x14ac:dyDescent="0.3">
      <c r="D60" s="83"/>
    </row>
    <row r="61" spans="4:4" x14ac:dyDescent="0.3">
      <c r="D61" s="83"/>
    </row>
    <row r="62" spans="4:4" x14ac:dyDescent="0.3">
      <c r="D62" s="83"/>
    </row>
    <row r="63" spans="4:4" x14ac:dyDescent="0.3">
      <c r="D63" s="83"/>
    </row>
    <row r="64" spans="4:4" x14ac:dyDescent="0.3">
      <c r="D64" s="83"/>
    </row>
    <row r="65" spans="4:4" x14ac:dyDescent="0.3">
      <c r="D65" s="83"/>
    </row>
    <row r="66" spans="4:4" x14ac:dyDescent="0.3">
      <c r="D66" s="83"/>
    </row>
    <row r="67" spans="4:4" x14ac:dyDescent="0.3">
      <c r="D67" s="83"/>
    </row>
    <row r="68" spans="4:4" x14ac:dyDescent="0.3">
      <c r="D68" s="83"/>
    </row>
    <row r="69" spans="4:4" x14ac:dyDescent="0.3">
      <c r="D69" s="83"/>
    </row>
    <row r="70" spans="4:4" x14ac:dyDescent="0.3">
      <c r="D70" s="83"/>
    </row>
    <row r="71" spans="4:4" x14ac:dyDescent="0.3">
      <c r="D71" s="83"/>
    </row>
    <row r="72" spans="4:4" x14ac:dyDescent="0.3">
      <c r="D72" s="83"/>
    </row>
    <row r="73" spans="4:4" x14ac:dyDescent="0.3">
      <c r="D73" s="83"/>
    </row>
    <row r="74" spans="4:4" x14ac:dyDescent="0.3">
      <c r="D74" s="83"/>
    </row>
    <row r="75" spans="4:4" x14ac:dyDescent="0.3">
      <c r="D75" s="83"/>
    </row>
    <row r="76" spans="4:4" x14ac:dyDescent="0.3">
      <c r="D76" s="83"/>
    </row>
    <row r="77" spans="4:4" x14ac:dyDescent="0.3">
      <c r="D77" s="83"/>
    </row>
    <row r="78" spans="4:4" x14ac:dyDescent="0.3">
      <c r="D78" s="83"/>
    </row>
    <row r="79" spans="4:4" x14ac:dyDescent="0.3">
      <c r="D79" s="83"/>
    </row>
    <row r="80" spans="4:4" x14ac:dyDescent="0.3">
      <c r="D80" s="83"/>
    </row>
    <row r="81" spans="4:4" x14ac:dyDescent="0.3">
      <c r="D81" s="83"/>
    </row>
    <row r="82" spans="4:4" x14ac:dyDescent="0.3">
      <c r="D82" s="83"/>
    </row>
    <row r="83" spans="4:4" x14ac:dyDescent="0.3">
      <c r="D83" s="83"/>
    </row>
    <row r="84" spans="4:4" x14ac:dyDescent="0.3">
      <c r="D84" s="83"/>
    </row>
    <row r="85" spans="4:4" x14ac:dyDescent="0.3">
      <c r="D85" s="83"/>
    </row>
    <row r="86" spans="4:4" x14ac:dyDescent="0.3">
      <c r="D86" s="83"/>
    </row>
    <row r="87" spans="4:4" x14ac:dyDescent="0.3">
      <c r="D87" s="83"/>
    </row>
    <row r="88" spans="4:4" x14ac:dyDescent="0.3">
      <c r="D88" s="83"/>
    </row>
    <row r="89" spans="4:4" x14ac:dyDescent="0.3">
      <c r="D89" s="83"/>
    </row>
    <row r="90" spans="4:4" x14ac:dyDescent="0.3">
      <c r="D90" s="83"/>
    </row>
    <row r="91" spans="4:4" x14ac:dyDescent="0.3">
      <c r="D91" s="83"/>
    </row>
    <row r="92" spans="4:4" x14ac:dyDescent="0.3">
      <c r="D92" s="83"/>
    </row>
    <row r="93" spans="4:4" x14ac:dyDescent="0.3">
      <c r="D93" s="83"/>
    </row>
    <row r="94" spans="4:4" x14ac:dyDescent="0.3">
      <c r="D94" s="83"/>
    </row>
    <row r="95" spans="4:4" x14ac:dyDescent="0.3">
      <c r="D95" s="83"/>
    </row>
    <row r="96" spans="4:4" x14ac:dyDescent="0.3">
      <c r="D96" s="83"/>
    </row>
    <row r="97" spans="4:4" x14ac:dyDescent="0.3">
      <c r="D97" s="83"/>
    </row>
    <row r="98" spans="4:4" x14ac:dyDescent="0.3">
      <c r="D98" s="83"/>
    </row>
    <row r="99" spans="4:4" x14ac:dyDescent="0.3">
      <c r="D99" s="83"/>
    </row>
    <row r="100" spans="4:4" x14ac:dyDescent="0.3">
      <c r="D100" s="83"/>
    </row>
    <row r="101" spans="4:4" x14ac:dyDescent="0.3">
      <c r="D101" s="83"/>
    </row>
    <row r="102" spans="4:4" x14ac:dyDescent="0.3">
      <c r="D102" s="83"/>
    </row>
    <row r="103" spans="4:4" x14ac:dyDescent="0.3">
      <c r="D103" s="83"/>
    </row>
    <row r="104" spans="4:4" x14ac:dyDescent="0.3">
      <c r="D104" s="83"/>
    </row>
    <row r="105" spans="4:4" x14ac:dyDescent="0.3">
      <c r="D105" s="83"/>
    </row>
    <row r="106" spans="4:4" x14ac:dyDescent="0.3">
      <c r="D106" s="83"/>
    </row>
    <row r="107" spans="4:4" x14ac:dyDescent="0.3">
      <c r="D107" s="83"/>
    </row>
    <row r="108" spans="4:4" x14ac:dyDescent="0.3">
      <c r="D108" s="83"/>
    </row>
    <row r="109" spans="4:4" x14ac:dyDescent="0.3">
      <c r="D109" s="83"/>
    </row>
    <row r="110" spans="4:4" x14ac:dyDescent="0.3">
      <c r="D110" s="83"/>
    </row>
    <row r="111" spans="4:4" x14ac:dyDescent="0.3">
      <c r="D111" s="83"/>
    </row>
    <row r="112" spans="4:4" x14ac:dyDescent="0.3">
      <c r="D112" s="83"/>
    </row>
    <row r="113" spans="4:4" x14ac:dyDescent="0.3">
      <c r="D113" s="83"/>
    </row>
    <row r="114" spans="4:4" x14ac:dyDescent="0.3">
      <c r="D114" s="83"/>
    </row>
    <row r="115" spans="4:4" x14ac:dyDescent="0.3">
      <c r="D115" s="83"/>
    </row>
    <row r="116" spans="4:4" x14ac:dyDescent="0.3">
      <c r="D116" s="83"/>
    </row>
    <row r="117" spans="4:4" x14ac:dyDescent="0.3">
      <c r="D117" s="83"/>
    </row>
    <row r="118" spans="4:4" x14ac:dyDescent="0.3">
      <c r="D118" s="83"/>
    </row>
    <row r="119" spans="4:4" x14ac:dyDescent="0.3">
      <c r="D119" s="83"/>
    </row>
    <row r="120" spans="4:4" x14ac:dyDescent="0.3">
      <c r="D120" s="83"/>
    </row>
    <row r="121" spans="4:4" x14ac:dyDescent="0.3">
      <c r="D121" s="83"/>
    </row>
    <row r="122" spans="4:4" x14ac:dyDescent="0.3">
      <c r="D122" s="83"/>
    </row>
    <row r="123" spans="4:4" x14ac:dyDescent="0.3">
      <c r="D123" s="83"/>
    </row>
    <row r="124" spans="4:4" x14ac:dyDescent="0.3">
      <c r="D124" s="83"/>
    </row>
    <row r="125" spans="4:4" x14ac:dyDescent="0.3">
      <c r="D125" s="83"/>
    </row>
    <row r="126" spans="4:4" x14ac:dyDescent="0.3">
      <c r="D126" s="83"/>
    </row>
    <row r="127" spans="4:4" x14ac:dyDescent="0.3">
      <c r="D127" s="83"/>
    </row>
    <row r="128" spans="4:4" x14ac:dyDescent="0.3">
      <c r="D128" s="83"/>
    </row>
    <row r="129" spans="4:4" x14ac:dyDescent="0.3">
      <c r="D129" s="83"/>
    </row>
    <row r="130" spans="4:4" x14ac:dyDescent="0.3">
      <c r="D130" s="83"/>
    </row>
    <row r="131" spans="4:4" x14ac:dyDescent="0.3">
      <c r="D131" s="83"/>
    </row>
    <row r="132" spans="4:4" x14ac:dyDescent="0.3">
      <c r="D132" s="83"/>
    </row>
    <row r="133" spans="4:4" x14ac:dyDescent="0.3">
      <c r="D133" s="83"/>
    </row>
    <row r="134" spans="4:4" x14ac:dyDescent="0.3">
      <c r="D134" s="83"/>
    </row>
    <row r="135" spans="4:4" x14ac:dyDescent="0.3">
      <c r="D135" s="83"/>
    </row>
    <row r="136" spans="4:4" x14ac:dyDescent="0.3">
      <c r="D136" s="83"/>
    </row>
    <row r="137" spans="4:4" x14ac:dyDescent="0.3">
      <c r="D137" s="83"/>
    </row>
    <row r="138" spans="4:4" x14ac:dyDescent="0.3">
      <c r="D138" s="83"/>
    </row>
    <row r="139" spans="4:4" x14ac:dyDescent="0.3">
      <c r="D139" s="83"/>
    </row>
    <row r="140" spans="4:4" x14ac:dyDescent="0.3">
      <c r="D140" s="83"/>
    </row>
    <row r="141" spans="4:4" x14ac:dyDescent="0.3">
      <c r="D141" s="83"/>
    </row>
    <row r="142" spans="4:4" x14ac:dyDescent="0.3">
      <c r="D142" s="83"/>
    </row>
    <row r="143" spans="4:4" x14ac:dyDescent="0.3">
      <c r="D143" s="83"/>
    </row>
    <row r="144" spans="4:4" x14ac:dyDescent="0.3">
      <c r="D144" s="83"/>
    </row>
    <row r="145" spans="4:4" x14ac:dyDescent="0.3">
      <c r="D145" s="83"/>
    </row>
    <row r="146" spans="4:4" x14ac:dyDescent="0.3">
      <c r="D146" s="83"/>
    </row>
    <row r="147" spans="4:4" x14ac:dyDescent="0.3">
      <c r="D147" s="83"/>
    </row>
    <row r="148" spans="4:4" x14ac:dyDescent="0.3">
      <c r="D148" s="83"/>
    </row>
    <row r="149" spans="4:4" x14ac:dyDescent="0.3">
      <c r="D149" s="83"/>
    </row>
    <row r="150" spans="4:4" x14ac:dyDescent="0.3">
      <c r="D150" s="83"/>
    </row>
    <row r="151" spans="4:4" x14ac:dyDescent="0.3">
      <c r="D151" s="83"/>
    </row>
    <row r="152" spans="4:4" x14ac:dyDescent="0.3">
      <c r="D152" s="83"/>
    </row>
    <row r="153" spans="4:4" x14ac:dyDescent="0.3">
      <c r="D153" s="83"/>
    </row>
    <row r="154" spans="4:4" x14ac:dyDescent="0.3">
      <c r="D154" s="83"/>
    </row>
    <row r="155" spans="4:4" x14ac:dyDescent="0.3">
      <c r="D155" s="83"/>
    </row>
    <row r="156" spans="4:4" x14ac:dyDescent="0.3">
      <c r="D156" s="83"/>
    </row>
    <row r="157" spans="4:4" x14ac:dyDescent="0.3">
      <c r="D157" s="83"/>
    </row>
    <row r="158" spans="4:4" x14ac:dyDescent="0.3">
      <c r="D158" s="83"/>
    </row>
    <row r="159" spans="4:4" x14ac:dyDescent="0.3">
      <c r="D159" s="83"/>
    </row>
    <row r="160" spans="4:4" x14ac:dyDescent="0.3">
      <c r="D160" s="83"/>
    </row>
    <row r="161" spans="4:4" x14ac:dyDescent="0.3">
      <c r="D161" s="83"/>
    </row>
    <row r="162" spans="4:4" x14ac:dyDescent="0.3">
      <c r="D162" s="83"/>
    </row>
    <row r="163" spans="4:4" x14ac:dyDescent="0.3">
      <c r="D163" s="83"/>
    </row>
    <row r="164" spans="4:4" x14ac:dyDescent="0.3">
      <c r="D164" s="83"/>
    </row>
    <row r="165" spans="4:4" x14ac:dyDescent="0.3">
      <c r="D165" s="83"/>
    </row>
    <row r="166" spans="4:4" x14ac:dyDescent="0.3">
      <c r="D166" s="83"/>
    </row>
    <row r="167" spans="4:4" x14ac:dyDescent="0.3">
      <c r="D167" s="83"/>
    </row>
    <row r="168" spans="4:4" x14ac:dyDescent="0.3">
      <c r="D168" s="83"/>
    </row>
    <row r="169" spans="4:4" x14ac:dyDescent="0.3">
      <c r="D169" s="83"/>
    </row>
    <row r="170" spans="4:4" x14ac:dyDescent="0.3">
      <c r="D170" s="83"/>
    </row>
    <row r="171" spans="4:4" x14ac:dyDescent="0.3">
      <c r="D171" s="83"/>
    </row>
    <row r="172" spans="4:4" x14ac:dyDescent="0.3">
      <c r="D172" s="83"/>
    </row>
    <row r="173" spans="4:4" x14ac:dyDescent="0.3">
      <c r="D173" s="83"/>
    </row>
    <row r="174" spans="4:4" x14ac:dyDescent="0.3">
      <c r="D174" s="83"/>
    </row>
    <row r="175" spans="4:4" x14ac:dyDescent="0.3">
      <c r="D175" s="83"/>
    </row>
    <row r="176" spans="4:4" x14ac:dyDescent="0.3">
      <c r="D176" s="83"/>
    </row>
    <row r="177" spans="4:4" x14ac:dyDescent="0.3">
      <c r="D177" s="83"/>
    </row>
    <row r="178" spans="4:4" x14ac:dyDescent="0.3">
      <c r="D178" s="83"/>
    </row>
    <row r="179" spans="4:4" x14ac:dyDescent="0.3">
      <c r="D179" s="83"/>
    </row>
    <row r="180" spans="4:4" x14ac:dyDescent="0.3">
      <c r="D180" s="83"/>
    </row>
    <row r="181" spans="4:4" x14ac:dyDescent="0.3">
      <c r="D181" s="83"/>
    </row>
    <row r="182" spans="4:4" x14ac:dyDescent="0.3">
      <c r="D182" s="83"/>
    </row>
    <row r="183" spans="4:4" x14ac:dyDescent="0.3">
      <c r="D183" s="83"/>
    </row>
    <row r="184" spans="4:4" x14ac:dyDescent="0.3">
      <c r="D184" s="83"/>
    </row>
    <row r="185" spans="4:4" x14ac:dyDescent="0.3">
      <c r="D185" s="83"/>
    </row>
    <row r="186" spans="4:4" x14ac:dyDescent="0.3">
      <c r="D186" s="83"/>
    </row>
    <row r="187" spans="4:4" x14ac:dyDescent="0.3">
      <c r="D187" s="83"/>
    </row>
    <row r="188" spans="4:4" x14ac:dyDescent="0.3">
      <c r="D188" s="83"/>
    </row>
    <row r="189" spans="4:4" x14ac:dyDescent="0.3">
      <c r="D189" s="83"/>
    </row>
    <row r="190" spans="4:4" x14ac:dyDescent="0.3">
      <c r="D190" s="83"/>
    </row>
    <row r="191" spans="4:4" x14ac:dyDescent="0.3">
      <c r="D191" s="83"/>
    </row>
    <row r="192" spans="4:4" x14ac:dyDescent="0.3">
      <c r="D192" s="83"/>
    </row>
    <row r="193" spans="4:4" x14ac:dyDescent="0.3">
      <c r="D193" s="83"/>
    </row>
    <row r="194" spans="4:4" x14ac:dyDescent="0.3">
      <c r="D194" s="83"/>
    </row>
    <row r="195" spans="4:4" x14ac:dyDescent="0.3">
      <c r="D195" s="83"/>
    </row>
    <row r="196" spans="4:4" x14ac:dyDescent="0.3">
      <c r="D196" s="83"/>
    </row>
    <row r="197" spans="4:4" x14ac:dyDescent="0.3">
      <c r="D197" s="83"/>
    </row>
    <row r="198" spans="4:4" x14ac:dyDescent="0.3">
      <c r="D198" s="83"/>
    </row>
    <row r="199" spans="4:4" x14ac:dyDescent="0.3">
      <c r="D199" s="83"/>
    </row>
    <row r="200" spans="4:4" x14ac:dyDescent="0.3">
      <c r="D200" s="83"/>
    </row>
    <row r="201" spans="4:4" x14ac:dyDescent="0.3">
      <c r="D201" s="83"/>
    </row>
    <row r="202" spans="4:4" x14ac:dyDescent="0.3">
      <c r="D202" s="83"/>
    </row>
    <row r="203" spans="4:4" x14ac:dyDescent="0.3">
      <c r="D203" s="83"/>
    </row>
    <row r="204" spans="4:4" x14ac:dyDescent="0.3">
      <c r="D204" s="83"/>
    </row>
    <row r="205" spans="4:4" x14ac:dyDescent="0.3">
      <c r="D205" s="83"/>
    </row>
    <row r="206" spans="4:4" x14ac:dyDescent="0.3">
      <c r="D206" s="83"/>
    </row>
    <row r="207" spans="4:4" x14ac:dyDescent="0.3">
      <c r="D207" s="83"/>
    </row>
    <row r="208" spans="4:4" x14ac:dyDescent="0.3">
      <c r="D208" s="83"/>
    </row>
    <row r="209" spans="4:4" x14ac:dyDescent="0.3">
      <c r="D209" s="83"/>
    </row>
    <row r="210" spans="4:4" x14ac:dyDescent="0.3">
      <c r="D210" s="83"/>
    </row>
    <row r="211" spans="4:4" x14ac:dyDescent="0.3">
      <c r="D211" s="83"/>
    </row>
    <row r="212" spans="4:4" x14ac:dyDescent="0.3">
      <c r="D212" s="83"/>
    </row>
    <row r="213" spans="4:4" x14ac:dyDescent="0.3">
      <c r="D213" s="83"/>
    </row>
    <row r="214" spans="4:4" x14ac:dyDescent="0.3">
      <c r="D214" s="83"/>
    </row>
    <row r="215" spans="4:4" x14ac:dyDescent="0.3">
      <c r="D215" s="83"/>
    </row>
    <row r="216" spans="4:4" x14ac:dyDescent="0.3">
      <c r="D216" s="83"/>
    </row>
    <row r="217" spans="4:4" x14ac:dyDescent="0.3">
      <c r="D217" s="83"/>
    </row>
    <row r="218" spans="4:4" x14ac:dyDescent="0.3">
      <c r="D218" s="83"/>
    </row>
    <row r="219" spans="4:4" x14ac:dyDescent="0.3">
      <c r="D219" s="83"/>
    </row>
    <row r="220" spans="4:4" x14ac:dyDescent="0.3">
      <c r="D220" s="83"/>
    </row>
    <row r="221" spans="4:4" x14ac:dyDescent="0.3">
      <c r="D221" s="83"/>
    </row>
    <row r="222" spans="4:4" x14ac:dyDescent="0.3">
      <c r="D222" s="83"/>
    </row>
    <row r="223" spans="4:4" x14ac:dyDescent="0.3">
      <c r="D223" s="83"/>
    </row>
    <row r="224" spans="4:4" x14ac:dyDescent="0.3">
      <c r="D224" s="83"/>
    </row>
    <row r="225" spans="4:4" x14ac:dyDescent="0.3">
      <c r="D225" s="83"/>
    </row>
    <row r="226" spans="4:4" x14ac:dyDescent="0.3">
      <c r="D226" s="83"/>
    </row>
    <row r="227" spans="4:4" x14ac:dyDescent="0.3">
      <c r="D227" s="83"/>
    </row>
    <row r="228" spans="4:4" x14ac:dyDescent="0.3">
      <c r="D228" s="83"/>
    </row>
    <row r="229" spans="4:4" x14ac:dyDescent="0.3">
      <c r="D229" s="83"/>
    </row>
    <row r="230" spans="4:4" x14ac:dyDescent="0.3">
      <c r="D230" s="83"/>
    </row>
    <row r="231" spans="4:4" x14ac:dyDescent="0.3">
      <c r="D231" s="83"/>
    </row>
    <row r="232" spans="4:4" x14ac:dyDescent="0.3">
      <c r="D232" s="83"/>
    </row>
    <row r="233" spans="4:4" x14ac:dyDescent="0.3">
      <c r="D233" s="83"/>
    </row>
    <row r="234" spans="4:4" x14ac:dyDescent="0.3">
      <c r="D234" s="83"/>
    </row>
    <row r="235" spans="4:4" x14ac:dyDescent="0.3">
      <c r="D235" s="83"/>
    </row>
    <row r="236" spans="4:4" x14ac:dyDescent="0.3">
      <c r="D236" s="83"/>
    </row>
    <row r="237" spans="4:4" x14ac:dyDescent="0.3">
      <c r="D237" s="83"/>
    </row>
    <row r="238" spans="4:4" x14ac:dyDescent="0.3">
      <c r="D238" s="83"/>
    </row>
    <row r="239" spans="4:4" x14ac:dyDescent="0.3">
      <c r="D239" s="83"/>
    </row>
    <row r="240" spans="4:4" x14ac:dyDescent="0.3">
      <c r="D240" s="83"/>
    </row>
    <row r="241" spans="4:4" x14ac:dyDescent="0.3">
      <c r="D241" s="83"/>
    </row>
    <row r="242" spans="4:4" x14ac:dyDescent="0.3">
      <c r="D242" s="83"/>
    </row>
    <row r="243" spans="4:4" x14ac:dyDescent="0.3">
      <c r="D243" s="83"/>
    </row>
    <row r="244" spans="4:4" x14ac:dyDescent="0.3">
      <c r="D244" s="83"/>
    </row>
    <row r="245" spans="4:4" x14ac:dyDescent="0.3">
      <c r="D245" s="83"/>
    </row>
    <row r="246" spans="4:4" x14ac:dyDescent="0.3">
      <c r="D246" s="83"/>
    </row>
    <row r="247" spans="4:4" x14ac:dyDescent="0.3">
      <c r="D247" s="83"/>
    </row>
    <row r="248" spans="4:4" x14ac:dyDescent="0.3">
      <c r="D248" s="83"/>
    </row>
    <row r="249" spans="4:4" x14ac:dyDescent="0.3">
      <c r="D249" s="83"/>
    </row>
    <row r="250" spans="4:4" x14ac:dyDescent="0.3">
      <c r="D250" s="83"/>
    </row>
    <row r="251" spans="4:4" x14ac:dyDescent="0.3">
      <c r="D251" s="83"/>
    </row>
    <row r="252" spans="4:4" x14ac:dyDescent="0.3">
      <c r="D252" s="83"/>
    </row>
    <row r="253" spans="4:4" x14ac:dyDescent="0.3">
      <c r="D253" s="83"/>
    </row>
    <row r="254" spans="4:4" x14ac:dyDescent="0.3">
      <c r="D254" s="83"/>
    </row>
    <row r="255" spans="4:4" x14ac:dyDescent="0.3">
      <c r="D255" s="83"/>
    </row>
    <row r="256" spans="4:4" x14ac:dyDescent="0.3">
      <c r="D256" s="83"/>
    </row>
    <row r="257" spans="4:4" x14ac:dyDescent="0.3">
      <c r="D257" s="83"/>
    </row>
    <row r="258" spans="4:4" x14ac:dyDescent="0.3">
      <c r="D258" s="83"/>
    </row>
    <row r="259" spans="4:4" x14ac:dyDescent="0.3">
      <c r="D259" s="83"/>
    </row>
    <row r="260" spans="4:4" x14ac:dyDescent="0.3">
      <c r="D260" s="83"/>
    </row>
    <row r="261" spans="4:4" x14ac:dyDescent="0.3">
      <c r="D261" s="83"/>
    </row>
    <row r="262" spans="4:4" x14ac:dyDescent="0.3">
      <c r="D262" s="83"/>
    </row>
    <row r="263" spans="4:4" x14ac:dyDescent="0.3">
      <c r="D263" s="83"/>
    </row>
    <row r="264" spans="4:4" x14ac:dyDescent="0.3">
      <c r="D264" s="83"/>
    </row>
    <row r="265" spans="4:4" x14ac:dyDescent="0.3">
      <c r="D265" s="83"/>
    </row>
    <row r="266" spans="4:4" x14ac:dyDescent="0.3">
      <c r="D266" s="83"/>
    </row>
    <row r="267" spans="4:4" x14ac:dyDescent="0.3">
      <c r="D267" s="83"/>
    </row>
    <row r="268" spans="4:4" x14ac:dyDescent="0.3">
      <c r="D268" s="83"/>
    </row>
    <row r="269" spans="4:4" x14ac:dyDescent="0.3">
      <c r="D269" s="83"/>
    </row>
    <row r="270" spans="4:4" x14ac:dyDescent="0.3">
      <c r="D270" s="83"/>
    </row>
    <row r="271" spans="4:4" x14ac:dyDescent="0.3">
      <c r="D271" s="83"/>
    </row>
    <row r="272" spans="4:4" x14ac:dyDescent="0.3">
      <c r="D272" s="83"/>
    </row>
    <row r="273" spans="4:4" x14ac:dyDescent="0.3">
      <c r="D273" s="83"/>
    </row>
    <row r="274" spans="4:4" x14ac:dyDescent="0.3">
      <c r="D274" s="83"/>
    </row>
    <row r="275" spans="4:4" x14ac:dyDescent="0.3">
      <c r="D275" s="83"/>
    </row>
    <row r="276" spans="4:4" x14ac:dyDescent="0.3">
      <c r="D276" s="83"/>
    </row>
    <row r="277" spans="4:4" x14ac:dyDescent="0.3">
      <c r="D277" s="83"/>
    </row>
    <row r="278" spans="4:4" x14ac:dyDescent="0.3">
      <c r="D278" s="83"/>
    </row>
    <row r="279" spans="4:4" x14ac:dyDescent="0.3">
      <c r="D279" s="83"/>
    </row>
    <row r="280" spans="4:4" x14ac:dyDescent="0.3">
      <c r="D280" s="83"/>
    </row>
    <row r="281" spans="4:4" x14ac:dyDescent="0.3">
      <c r="D281" s="83"/>
    </row>
    <row r="282" spans="4:4" x14ac:dyDescent="0.3">
      <c r="D282" s="83"/>
    </row>
    <row r="283" spans="4:4" x14ac:dyDescent="0.3">
      <c r="D283" s="83"/>
    </row>
    <row r="284" spans="4:4" x14ac:dyDescent="0.3">
      <c r="D284" s="83"/>
    </row>
    <row r="285" spans="4:4" x14ac:dyDescent="0.3">
      <c r="D285" s="83"/>
    </row>
    <row r="286" spans="4:4" x14ac:dyDescent="0.3">
      <c r="D286" s="83"/>
    </row>
    <row r="287" spans="4:4" x14ac:dyDescent="0.3">
      <c r="D287" s="83"/>
    </row>
    <row r="288" spans="4:4" x14ac:dyDescent="0.3">
      <c r="D288" s="83"/>
    </row>
    <row r="289" spans="4:4" x14ac:dyDescent="0.3">
      <c r="D289" s="83"/>
    </row>
    <row r="290" spans="4:4" x14ac:dyDescent="0.3">
      <c r="D290" s="83"/>
    </row>
    <row r="291" spans="4:4" x14ac:dyDescent="0.3">
      <c r="D291" s="83"/>
    </row>
    <row r="292" spans="4:4" x14ac:dyDescent="0.3">
      <c r="D292" s="83"/>
    </row>
    <row r="293" spans="4:4" x14ac:dyDescent="0.3">
      <c r="D293" s="83"/>
    </row>
    <row r="294" spans="4:4" x14ac:dyDescent="0.3">
      <c r="D294" s="83"/>
    </row>
    <row r="295" spans="4:4" x14ac:dyDescent="0.3">
      <c r="D295" s="83"/>
    </row>
    <row r="296" spans="4:4" x14ac:dyDescent="0.3">
      <c r="D296" s="83"/>
    </row>
    <row r="297" spans="4:4" x14ac:dyDescent="0.3">
      <c r="D297" s="83"/>
    </row>
    <row r="298" spans="4:4" x14ac:dyDescent="0.3">
      <c r="D298" s="83"/>
    </row>
    <row r="299" spans="4:4" x14ac:dyDescent="0.3">
      <c r="D299" s="83"/>
    </row>
    <row r="300" spans="4:4" x14ac:dyDescent="0.3">
      <c r="D300" s="83"/>
    </row>
    <row r="301" spans="4:4" x14ac:dyDescent="0.3">
      <c r="D301" s="83"/>
    </row>
    <row r="302" spans="4:4" x14ac:dyDescent="0.3">
      <c r="D302" s="83"/>
    </row>
    <row r="303" spans="4:4" x14ac:dyDescent="0.3">
      <c r="D303" s="83"/>
    </row>
    <row r="304" spans="4:4" x14ac:dyDescent="0.3">
      <c r="D304" s="83"/>
    </row>
    <row r="305" spans="4:4" x14ac:dyDescent="0.3">
      <c r="D305" s="83"/>
    </row>
    <row r="306" spans="4:4" x14ac:dyDescent="0.3">
      <c r="D306" s="83"/>
    </row>
    <row r="307" spans="4:4" x14ac:dyDescent="0.3">
      <c r="D307" s="83"/>
    </row>
    <row r="308" spans="4:4" x14ac:dyDescent="0.3">
      <c r="D308" s="83"/>
    </row>
    <row r="309" spans="4:4" x14ac:dyDescent="0.3">
      <c r="D309" s="83"/>
    </row>
    <row r="310" spans="4:4" x14ac:dyDescent="0.3">
      <c r="D310" s="83"/>
    </row>
    <row r="311" spans="4:4" x14ac:dyDescent="0.3">
      <c r="D311" s="83"/>
    </row>
    <row r="312" spans="4:4" x14ac:dyDescent="0.3">
      <c r="D312" s="83"/>
    </row>
    <row r="313" spans="4:4" x14ac:dyDescent="0.3">
      <c r="D313" s="83"/>
    </row>
    <row r="314" spans="4:4" x14ac:dyDescent="0.3">
      <c r="D314" s="83"/>
    </row>
    <row r="315" spans="4:4" x14ac:dyDescent="0.3">
      <c r="D315" s="83"/>
    </row>
    <row r="316" spans="4:4" x14ac:dyDescent="0.3">
      <c r="D316" s="83"/>
    </row>
    <row r="317" spans="4:4" x14ac:dyDescent="0.3">
      <c r="D317" s="83"/>
    </row>
    <row r="318" spans="4:4" x14ac:dyDescent="0.3">
      <c r="D318" s="83"/>
    </row>
    <row r="319" spans="4:4" x14ac:dyDescent="0.3">
      <c r="D319" s="83"/>
    </row>
    <row r="320" spans="4:4" x14ac:dyDescent="0.3">
      <c r="D320" s="83"/>
    </row>
    <row r="321" spans="4:4" x14ac:dyDescent="0.3">
      <c r="D321" s="83"/>
    </row>
    <row r="322" spans="4:4" x14ac:dyDescent="0.3">
      <c r="D322" s="83"/>
    </row>
    <row r="323" spans="4:4" x14ac:dyDescent="0.3">
      <c r="D323" s="83"/>
    </row>
    <row r="324" spans="4:4" x14ac:dyDescent="0.3">
      <c r="D324" s="83"/>
    </row>
    <row r="325" spans="4:4" x14ac:dyDescent="0.3">
      <c r="D325" s="83"/>
    </row>
    <row r="326" spans="4:4" x14ac:dyDescent="0.3">
      <c r="D326" s="83"/>
    </row>
    <row r="327" spans="4:4" x14ac:dyDescent="0.3">
      <c r="D327" s="83"/>
    </row>
    <row r="328" spans="4:4" x14ac:dyDescent="0.3">
      <c r="D328" s="83"/>
    </row>
    <row r="329" spans="4:4" x14ac:dyDescent="0.3">
      <c r="D329" s="83"/>
    </row>
    <row r="330" spans="4:4" x14ac:dyDescent="0.3">
      <c r="D330" s="83"/>
    </row>
    <row r="331" spans="4:4" x14ac:dyDescent="0.3">
      <c r="D331" s="83"/>
    </row>
    <row r="332" spans="4:4" x14ac:dyDescent="0.3">
      <c r="D332" s="83"/>
    </row>
    <row r="333" spans="4:4" x14ac:dyDescent="0.3">
      <c r="D333" s="83"/>
    </row>
    <row r="334" spans="4:4" x14ac:dyDescent="0.3">
      <c r="D334" s="83"/>
    </row>
    <row r="335" spans="4:4" x14ac:dyDescent="0.3">
      <c r="D335" s="83"/>
    </row>
    <row r="336" spans="4:4" x14ac:dyDescent="0.3">
      <c r="D336" s="83"/>
    </row>
    <row r="337" spans="4:4" x14ac:dyDescent="0.3">
      <c r="D337" s="83"/>
    </row>
    <row r="338" spans="4:4" x14ac:dyDescent="0.3">
      <c r="D338" s="83"/>
    </row>
    <row r="339" spans="4:4" x14ac:dyDescent="0.3">
      <c r="D339" s="83"/>
    </row>
    <row r="340" spans="4:4" x14ac:dyDescent="0.3">
      <c r="D340" s="83"/>
    </row>
    <row r="341" spans="4:4" x14ac:dyDescent="0.3">
      <c r="D341" s="83"/>
    </row>
    <row r="342" spans="4:4" x14ac:dyDescent="0.3">
      <c r="D342" s="83"/>
    </row>
    <row r="343" spans="4:4" x14ac:dyDescent="0.3">
      <c r="D343" s="83"/>
    </row>
    <row r="344" spans="4:4" x14ac:dyDescent="0.3">
      <c r="D344" s="83"/>
    </row>
    <row r="345" spans="4:4" x14ac:dyDescent="0.3">
      <c r="D345" s="83"/>
    </row>
    <row r="346" spans="4:4" x14ac:dyDescent="0.3">
      <c r="D346" s="83"/>
    </row>
    <row r="347" spans="4:4" x14ac:dyDescent="0.3">
      <c r="D347" s="83"/>
    </row>
    <row r="348" spans="4:4" x14ac:dyDescent="0.3">
      <c r="D348" s="83"/>
    </row>
    <row r="349" spans="4:4" x14ac:dyDescent="0.3">
      <c r="D349" s="83"/>
    </row>
    <row r="350" spans="4:4" x14ac:dyDescent="0.3">
      <c r="D350" s="83"/>
    </row>
    <row r="351" spans="4:4" x14ac:dyDescent="0.3">
      <c r="D351" s="83"/>
    </row>
    <row r="352" spans="4:4" x14ac:dyDescent="0.3">
      <c r="D352" s="83"/>
    </row>
    <row r="353" spans="4:4" x14ac:dyDescent="0.3">
      <c r="D353" s="83"/>
    </row>
    <row r="354" spans="4:4" x14ac:dyDescent="0.3">
      <c r="D354" s="83"/>
    </row>
    <row r="355" spans="4:4" x14ac:dyDescent="0.3">
      <c r="D355" s="83"/>
    </row>
    <row r="356" spans="4:4" x14ac:dyDescent="0.3">
      <c r="D356" s="83"/>
    </row>
    <row r="357" spans="4:4" x14ac:dyDescent="0.3">
      <c r="D357" s="83"/>
    </row>
    <row r="358" spans="4:4" x14ac:dyDescent="0.3">
      <c r="D358" s="83"/>
    </row>
    <row r="359" spans="4:4" x14ac:dyDescent="0.3">
      <c r="D359" s="83"/>
    </row>
    <row r="360" spans="4:4" x14ac:dyDescent="0.3">
      <c r="D360" s="83"/>
    </row>
    <row r="361" spans="4:4" x14ac:dyDescent="0.3">
      <c r="D361" s="83"/>
    </row>
    <row r="362" spans="4:4" x14ac:dyDescent="0.3">
      <c r="D362" s="83"/>
    </row>
    <row r="363" spans="4:4" x14ac:dyDescent="0.3">
      <c r="D363" s="83"/>
    </row>
    <row r="364" spans="4:4" x14ac:dyDescent="0.3">
      <c r="D364" s="83"/>
    </row>
    <row r="365" spans="4:4" x14ac:dyDescent="0.3">
      <c r="D365" s="83"/>
    </row>
    <row r="366" spans="4:4" x14ac:dyDescent="0.3">
      <c r="D366" s="83"/>
    </row>
    <row r="367" spans="4:4" x14ac:dyDescent="0.3">
      <c r="D367" s="83"/>
    </row>
    <row r="368" spans="4:4" x14ac:dyDescent="0.3">
      <c r="D368" s="83"/>
    </row>
    <row r="369" spans="4:4" x14ac:dyDescent="0.3">
      <c r="D369" s="83"/>
    </row>
    <row r="370" spans="4:4" x14ac:dyDescent="0.3">
      <c r="D370" s="83"/>
    </row>
    <row r="371" spans="4:4" x14ac:dyDescent="0.3">
      <c r="D371" s="83"/>
    </row>
    <row r="372" spans="4:4" x14ac:dyDescent="0.3">
      <c r="D372" s="83"/>
    </row>
    <row r="373" spans="4:4" x14ac:dyDescent="0.3">
      <c r="D373" s="83"/>
    </row>
    <row r="374" spans="4:4" x14ac:dyDescent="0.3">
      <c r="D374" s="83"/>
    </row>
    <row r="375" spans="4:4" x14ac:dyDescent="0.3">
      <c r="D375" s="83"/>
    </row>
    <row r="376" spans="4:4" x14ac:dyDescent="0.3">
      <c r="D376" s="83"/>
    </row>
    <row r="377" spans="4:4" x14ac:dyDescent="0.3">
      <c r="D377" s="83"/>
    </row>
    <row r="378" spans="4:4" x14ac:dyDescent="0.3">
      <c r="D378" s="83"/>
    </row>
    <row r="379" spans="4:4" x14ac:dyDescent="0.3">
      <c r="D379" s="83"/>
    </row>
    <row r="380" spans="4:4" x14ac:dyDescent="0.3">
      <c r="D380" s="83"/>
    </row>
    <row r="381" spans="4:4" x14ac:dyDescent="0.3">
      <c r="D381" s="83"/>
    </row>
    <row r="382" spans="4:4" x14ac:dyDescent="0.3">
      <c r="D382" s="83"/>
    </row>
    <row r="383" spans="4:4" x14ac:dyDescent="0.3">
      <c r="D383" s="83"/>
    </row>
    <row r="384" spans="4:4" x14ac:dyDescent="0.3">
      <c r="D384" s="83"/>
    </row>
    <row r="385" spans="4:4" x14ac:dyDescent="0.3">
      <c r="D385" s="83"/>
    </row>
    <row r="386" spans="4:4" x14ac:dyDescent="0.3">
      <c r="D386" s="83"/>
    </row>
    <row r="387" spans="4:4" x14ac:dyDescent="0.3">
      <c r="D387" s="83"/>
    </row>
    <row r="388" spans="4:4" x14ac:dyDescent="0.3">
      <c r="D388" s="83"/>
    </row>
    <row r="389" spans="4:4" x14ac:dyDescent="0.3">
      <c r="D389" s="83"/>
    </row>
    <row r="390" spans="4:4" x14ac:dyDescent="0.3">
      <c r="D390" s="83"/>
    </row>
    <row r="391" spans="4:4" x14ac:dyDescent="0.3">
      <c r="D391" s="83"/>
    </row>
    <row r="392" spans="4:4" x14ac:dyDescent="0.3">
      <c r="D392" s="83"/>
    </row>
    <row r="393" spans="4:4" x14ac:dyDescent="0.3">
      <c r="D393" s="83"/>
    </row>
    <row r="394" spans="4:4" x14ac:dyDescent="0.3">
      <c r="D394" s="83"/>
    </row>
    <row r="395" spans="4:4" x14ac:dyDescent="0.3">
      <c r="D395" s="83"/>
    </row>
    <row r="396" spans="4:4" x14ac:dyDescent="0.3">
      <c r="D396" s="83"/>
    </row>
    <row r="397" spans="4:4" x14ac:dyDescent="0.3">
      <c r="D397" s="83"/>
    </row>
    <row r="398" spans="4:4" x14ac:dyDescent="0.3">
      <c r="D398" s="83"/>
    </row>
    <row r="399" spans="4:4" x14ac:dyDescent="0.3">
      <c r="D399" s="83"/>
    </row>
    <row r="400" spans="4:4" x14ac:dyDescent="0.3">
      <c r="D400" s="83"/>
    </row>
    <row r="401" spans="4:4" x14ac:dyDescent="0.3">
      <c r="D401" s="83"/>
    </row>
    <row r="402" spans="4:4" x14ac:dyDescent="0.3">
      <c r="D402" s="83"/>
    </row>
    <row r="403" spans="4:4" x14ac:dyDescent="0.3">
      <c r="D403" s="83"/>
    </row>
    <row r="404" spans="4:4" x14ac:dyDescent="0.3">
      <c r="D404" s="83"/>
    </row>
    <row r="405" spans="4:4" x14ac:dyDescent="0.3">
      <c r="D405" s="83"/>
    </row>
    <row r="406" spans="4:4" x14ac:dyDescent="0.3">
      <c r="D406" s="83"/>
    </row>
    <row r="407" spans="4:4" x14ac:dyDescent="0.3">
      <c r="D407" s="83"/>
    </row>
    <row r="408" spans="4:4" x14ac:dyDescent="0.3">
      <c r="D408" s="83"/>
    </row>
    <row r="409" spans="4:4" x14ac:dyDescent="0.3">
      <c r="D409" s="83"/>
    </row>
    <row r="410" spans="4:4" x14ac:dyDescent="0.3">
      <c r="D410" s="83"/>
    </row>
    <row r="411" spans="4:4" x14ac:dyDescent="0.3">
      <c r="D411" s="83"/>
    </row>
    <row r="412" spans="4:4" x14ac:dyDescent="0.3">
      <c r="D412" s="83"/>
    </row>
    <row r="413" spans="4:4" x14ac:dyDescent="0.3">
      <c r="D413" s="83"/>
    </row>
    <row r="414" spans="4:4" x14ac:dyDescent="0.3">
      <c r="D414" s="83"/>
    </row>
    <row r="415" spans="4:4" x14ac:dyDescent="0.3">
      <c r="D415" s="83"/>
    </row>
    <row r="416" spans="4:4" x14ac:dyDescent="0.3">
      <c r="D416" s="83"/>
    </row>
    <row r="417" spans="4:4" x14ac:dyDescent="0.3">
      <c r="D417" s="83"/>
    </row>
    <row r="418" spans="4:4" x14ac:dyDescent="0.3">
      <c r="D418" s="83"/>
    </row>
    <row r="419" spans="4:4" x14ac:dyDescent="0.3">
      <c r="D419" s="83"/>
    </row>
    <row r="420" spans="4:4" x14ac:dyDescent="0.3">
      <c r="D420" s="83"/>
    </row>
    <row r="421" spans="4:4" x14ac:dyDescent="0.3">
      <c r="D421" s="83"/>
    </row>
    <row r="422" spans="4:4" x14ac:dyDescent="0.3">
      <c r="D422" s="83"/>
    </row>
    <row r="423" spans="4:4" x14ac:dyDescent="0.3">
      <c r="D423" s="83"/>
    </row>
    <row r="424" spans="4:4" x14ac:dyDescent="0.3">
      <c r="D424" s="83"/>
    </row>
    <row r="425" spans="4:4" x14ac:dyDescent="0.3">
      <c r="D425" s="83"/>
    </row>
    <row r="426" spans="4:4" x14ac:dyDescent="0.3">
      <c r="D426" s="83"/>
    </row>
    <row r="427" spans="4:4" x14ac:dyDescent="0.3">
      <c r="D427" s="83"/>
    </row>
    <row r="428" spans="4:4" x14ac:dyDescent="0.3">
      <c r="D428" s="83"/>
    </row>
    <row r="429" spans="4:4" x14ac:dyDescent="0.3">
      <c r="D429" s="83"/>
    </row>
    <row r="430" spans="4:4" x14ac:dyDescent="0.3">
      <c r="D430" s="83"/>
    </row>
    <row r="431" spans="4:4" x14ac:dyDescent="0.3">
      <c r="D431" s="83"/>
    </row>
    <row r="432" spans="4:4" x14ac:dyDescent="0.3">
      <c r="D432" s="83"/>
    </row>
    <row r="433" spans="4:4" x14ac:dyDescent="0.3">
      <c r="D433" s="83"/>
    </row>
    <row r="434" spans="4:4" x14ac:dyDescent="0.3">
      <c r="D434" s="83"/>
    </row>
    <row r="435" spans="4:4" x14ac:dyDescent="0.3">
      <c r="D435" s="83"/>
    </row>
    <row r="436" spans="4:4" x14ac:dyDescent="0.3">
      <c r="D436" s="83"/>
    </row>
    <row r="437" spans="4:4" x14ac:dyDescent="0.3">
      <c r="D437" s="83"/>
    </row>
    <row r="438" spans="4:4" x14ac:dyDescent="0.3">
      <c r="D438" s="83"/>
    </row>
    <row r="439" spans="4:4" x14ac:dyDescent="0.3">
      <c r="D439" s="83"/>
    </row>
    <row r="440" spans="4:4" x14ac:dyDescent="0.3">
      <c r="D440" s="83"/>
    </row>
    <row r="441" spans="4:4" x14ac:dyDescent="0.3">
      <c r="D441" s="83"/>
    </row>
    <row r="442" spans="4:4" x14ac:dyDescent="0.3">
      <c r="D442" s="83"/>
    </row>
    <row r="443" spans="4:4" x14ac:dyDescent="0.3">
      <c r="D443" s="83"/>
    </row>
    <row r="444" spans="4:4" x14ac:dyDescent="0.3">
      <c r="D444" s="83"/>
    </row>
    <row r="445" spans="4:4" x14ac:dyDescent="0.3">
      <c r="D445" s="83"/>
    </row>
    <row r="446" spans="4:4" x14ac:dyDescent="0.3">
      <c r="D446" s="83"/>
    </row>
    <row r="447" spans="4:4" x14ac:dyDescent="0.3">
      <c r="D447" s="83"/>
    </row>
    <row r="448" spans="4:4" x14ac:dyDescent="0.3">
      <c r="D448" s="83"/>
    </row>
    <row r="449" spans="4:4" x14ac:dyDescent="0.3">
      <c r="D449" s="83"/>
    </row>
    <row r="450" spans="4:4" x14ac:dyDescent="0.3">
      <c r="D450" s="83"/>
    </row>
    <row r="451" spans="4:4" x14ac:dyDescent="0.3">
      <c r="D451" s="83"/>
    </row>
    <row r="452" spans="4:4" x14ac:dyDescent="0.3">
      <c r="D452" s="83"/>
    </row>
    <row r="453" spans="4:4" x14ac:dyDescent="0.3">
      <c r="D453" s="83"/>
    </row>
    <row r="454" spans="4:4" x14ac:dyDescent="0.3">
      <c r="D454" s="83"/>
    </row>
    <row r="455" spans="4:4" x14ac:dyDescent="0.3">
      <c r="D455" s="83"/>
    </row>
    <row r="456" spans="4:4" x14ac:dyDescent="0.3">
      <c r="D456" s="83"/>
    </row>
    <row r="457" spans="4:4" x14ac:dyDescent="0.3">
      <c r="D457" s="83"/>
    </row>
    <row r="458" spans="4:4" x14ac:dyDescent="0.3">
      <c r="D458" s="83"/>
    </row>
    <row r="459" spans="4:4" x14ac:dyDescent="0.3">
      <c r="D459" s="83"/>
    </row>
    <row r="460" spans="4:4" x14ac:dyDescent="0.3">
      <c r="D460" s="83"/>
    </row>
    <row r="461" spans="4:4" x14ac:dyDescent="0.3">
      <c r="D461" s="83"/>
    </row>
    <row r="462" spans="4:4" x14ac:dyDescent="0.3">
      <c r="D462" s="83"/>
    </row>
    <row r="463" spans="4:4" x14ac:dyDescent="0.3">
      <c r="D463" s="83"/>
    </row>
    <row r="464" spans="4:4" x14ac:dyDescent="0.3">
      <c r="D464" s="83"/>
    </row>
    <row r="465" spans="4:4" x14ac:dyDescent="0.3">
      <c r="D465" s="83"/>
    </row>
    <row r="466" spans="4:4" x14ac:dyDescent="0.3">
      <c r="D466" s="83"/>
    </row>
    <row r="467" spans="4:4" x14ac:dyDescent="0.3">
      <c r="D467" s="83"/>
    </row>
    <row r="468" spans="4:4" x14ac:dyDescent="0.3">
      <c r="D468" s="83"/>
    </row>
    <row r="469" spans="4:4" x14ac:dyDescent="0.3">
      <c r="D469" s="83"/>
    </row>
    <row r="470" spans="4:4" x14ac:dyDescent="0.3">
      <c r="D470" s="83"/>
    </row>
    <row r="471" spans="4:4" x14ac:dyDescent="0.3">
      <c r="D471" s="83"/>
    </row>
    <row r="472" spans="4:4" x14ac:dyDescent="0.3">
      <c r="D472" s="83"/>
    </row>
    <row r="473" spans="4:4" x14ac:dyDescent="0.3">
      <c r="D473" s="83"/>
    </row>
    <row r="474" spans="4:4" x14ac:dyDescent="0.3">
      <c r="D474" s="83"/>
    </row>
    <row r="475" spans="4:4" x14ac:dyDescent="0.3">
      <c r="D475" s="83"/>
    </row>
    <row r="476" spans="4:4" x14ac:dyDescent="0.3">
      <c r="D476" s="83"/>
    </row>
    <row r="477" spans="4:4" x14ac:dyDescent="0.3">
      <c r="D477" s="83"/>
    </row>
    <row r="478" spans="4:4" x14ac:dyDescent="0.3">
      <c r="D478" s="83"/>
    </row>
    <row r="479" spans="4:4" x14ac:dyDescent="0.3">
      <c r="D479" s="83"/>
    </row>
    <row r="480" spans="4:4" x14ac:dyDescent="0.3">
      <c r="D480" s="83"/>
    </row>
    <row r="481" spans="4:4" x14ac:dyDescent="0.3">
      <c r="D481" s="83"/>
    </row>
    <row r="482" spans="4:4" x14ac:dyDescent="0.3">
      <c r="D482" s="83"/>
    </row>
    <row r="483" spans="4:4" x14ac:dyDescent="0.3">
      <c r="D483" s="83"/>
    </row>
    <row r="484" spans="4:4" x14ac:dyDescent="0.3">
      <c r="D484" s="83"/>
    </row>
    <row r="485" spans="4:4" x14ac:dyDescent="0.3">
      <c r="D485" s="83"/>
    </row>
    <row r="486" spans="4:4" x14ac:dyDescent="0.3">
      <c r="D486" s="83"/>
    </row>
    <row r="487" spans="4:4" x14ac:dyDescent="0.3">
      <c r="D487" s="83"/>
    </row>
    <row r="488" spans="4:4" x14ac:dyDescent="0.3">
      <c r="D488" s="83"/>
    </row>
    <row r="489" spans="4:4" x14ac:dyDescent="0.3">
      <c r="D489" s="83"/>
    </row>
    <row r="490" spans="4:4" x14ac:dyDescent="0.3">
      <c r="D490" s="83"/>
    </row>
    <row r="491" spans="4:4" x14ac:dyDescent="0.3">
      <c r="D491" s="83"/>
    </row>
    <row r="492" spans="4:4" x14ac:dyDescent="0.3">
      <c r="D492" s="83"/>
    </row>
    <row r="493" spans="4:4" x14ac:dyDescent="0.3">
      <c r="D493" s="83"/>
    </row>
    <row r="494" spans="4:4" x14ac:dyDescent="0.3">
      <c r="D494" s="83"/>
    </row>
    <row r="495" spans="4:4" x14ac:dyDescent="0.3">
      <c r="D495" s="83"/>
    </row>
    <row r="496" spans="4:4" x14ac:dyDescent="0.3">
      <c r="D496" s="83"/>
    </row>
    <row r="497" spans="4:4" x14ac:dyDescent="0.3">
      <c r="D497" s="83"/>
    </row>
    <row r="498" spans="4:4" x14ac:dyDescent="0.3">
      <c r="D498" s="83"/>
    </row>
    <row r="499" spans="4:4" x14ac:dyDescent="0.3">
      <c r="D499" s="83"/>
    </row>
    <row r="500" spans="4:4" x14ac:dyDescent="0.3">
      <c r="D500" s="83"/>
    </row>
    <row r="501" spans="4:4" x14ac:dyDescent="0.3">
      <c r="D501" s="83"/>
    </row>
    <row r="502" spans="4:4" x14ac:dyDescent="0.3">
      <c r="D502" s="83"/>
    </row>
    <row r="503" spans="4:4" x14ac:dyDescent="0.3">
      <c r="D503" s="83"/>
    </row>
    <row r="504" spans="4:4" x14ac:dyDescent="0.3">
      <c r="D504" s="83"/>
    </row>
    <row r="505" spans="4:4" x14ac:dyDescent="0.3">
      <c r="D505" s="83"/>
    </row>
    <row r="506" spans="4:4" x14ac:dyDescent="0.3">
      <c r="D506" s="83"/>
    </row>
    <row r="507" spans="4:4" x14ac:dyDescent="0.3">
      <c r="D507" s="83"/>
    </row>
    <row r="508" spans="4:4" x14ac:dyDescent="0.3">
      <c r="D508" s="83"/>
    </row>
    <row r="509" spans="4:4" x14ac:dyDescent="0.3">
      <c r="D509" s="83"/>
    </row>
    <row r="510" spans="4:4" x14ac:dyDescent="0.3">
      <c r="D510" s="83"/>
    </row>
    <row r="511" spans="4:4" x14ac:dyDescent="0.3">
      <c r="D511" s="83"/>
    </row>
    <row r="512" spans="4:4" x14ac:dyDescent="0.3">
      <c r="D512" s="83"/>
    </row>
    <row r="513" spans="4:4" x14ac:dyDescent="0.3">
      <c r="D513" s="83"/>
    </row>
    <row r="514" spans="4:4" x14ac:dyDescent="0.3">
      <c r="D514" s="83"/>
    </row>
    <row r="515" spans="4:4" x14ac:dyDescent="0.3">
      <c r="D515" s="83"/>
    </row>
    <row r="516" spans="4:4" x14ac:dyDescent="0.3">
      <c r="D516" s="83"/>
    </row>
    <row r="517" spans="4:4" x14ac:dyDescent="0.3">
      <c r="D517" s="83"/>
    </row>
    <row r="518" spans="4:4" x14ac:dyDescent="0.3">
      <c r="D518" s="83"/>
    </row>
    <row r="519" spans="4:4" x14ac:dyDescent="0.3">
      <c r="D519" s="83"/>
    </row>
    <row r="520" spans="4:4" x14ac:dyDescent="0.3">
      <c r="D520" s="83"/>
    </row>
    <row r="521" spans="4:4" x14ac:dyDescent="0.3">
      <c r="D521" s="83"/>
    </row>
    <row r="522" spans="4:4" x14ac:dyDescent="0.3">
      <c r="D522" s="83"/>
    </row>
    <row r="523" spans="4:4" x14ac:dyDescent="0.3">
      <c r="D523" s="83"/>
    </row>
    <row r="524" spans="4:4" x14ac:dyDescent="0.3">
      <c r="D524" s="83"/>
    </row>
    <row r="525" spans="4:4" x14ac:dyDescent="0.3">
      <c r="D525" s="83"/>
    </row>
    <row r="526" spans="4:4" x14ac:dyDescent="0.3">
      <c r="D526" s="83"/>
    </row>
    <row r="527" spans="4:4" x14ac:dyDescent="0.3">
      <c r="D527" s="83"/>
    </row>
    <row r="528" spans="4:4" x14ac:dyDescent="0.3">
      <c r="D528" s="83"/>
    </row>
    <row r="529" spans="4:4" x14ac:dyDescent="0.3">
      <c r="D529" s="83"/>
    </row>
    <row r="530" spans="4:4" x14ac:dyDescent="0.3">
      <c r="D530" s="83"/>
    </row>
    <row r="531" spans="4:4" x14ac:dyDescent="0.3">
      <c r="D531" s="83"/>
    </row>
    <row r="532" spans="4:4" x14ac:dyDescent="0.3">
      <c r="D532" s="83"/>
    </row>
    <row r="533" spans="4:4" x14ac:dyDescent="0.3">
      <c r="D533" s="83"/>
    </row>
    <row r="534" spans="4:4" x14ac:dyDescent="0.3">
      <c r="D534" s="83"/>
    </row>
    <row r="535" spans="4:4" x14ac:dyDescent="0.3">
      <c r="D535" s="83"/>
    </row>
    <row r="536" spans="4:4" x14ac:dyDescent="0.3">
      <c r="D536" s="83"/>
    </row>
    <row r="537" spans="4:4" x14ac:dyDescent="0.3">
      <c r="D537" s="83"/>
    </row>
    <row r="538" spans="4:4" x14ac:dyDescent="0.3">
      <c r="D538" s="83"/>
    </row>
    <row r="539" spans="4:4" x14ac:dyDescent="0.3">
      <c r="D539" s="83"/>
    </row>
    <row r="540" spans="4:4" x14ac:dyDescent="0.3">
      <c r="D540" s="83"/>
    </row>
    <row r="541" spans="4:4" x14ac:dyDescent="0.3">
      <c r="D541" s="83"/>
    </row>
    <row r="542" spans="4:4" x14ac:dyDescent="0.3">
      <c r="D542" s="83"/>
    </row>
    <row r="543" spans="4:4" x14ac:dyDescent="0.3">
      <c r="D543" s="83"/>
    </row>
    <row r="544" spans="4:4" x14ac:dyDescent="0.3">
      <c r="D544" s="83"/>
    </row>
    <row r="545" spans="4:4" x14ac:dyDescent="0.3">
      <c r="D545" s="83"/>
    </row>
    <row r="546" spans="4:4" x14ac:dyDescent="0.3">
      <c r="D546" s="83"/>
    </row>
    <row r="547" spans="4:4" x14ac:dyDescent="0.3">
      <c r="D547" s="83"/>
    </row>
    <row r="548" spans="4:4" x14ac:dyDescent="0.3">
      <c r="D548" s="83"/>
    </row>
    <row r="549" spans="4:4" x14ac:dyDescent="0.3">
      <c r="D549" s="83"/>
    </row>
    <row r="550" spans="4:4" x14ac:dyDescent="0.3">
      <c r="D550" s="83"/>
    </row>
    <row r="551" spans="4:4" x14ac:dyDescent="0.3">
      <c r="D551" s="83"/>
    </row>
    <row r="552" spans="4:4" x14ac:dyDescent="0.3">
      <c r="D552" s="83"/>
    </row>
    <row r="553" spans="4:4" x14ac:dyDescent="0.3">
      <c r="D553" s="83"/>
    </row>
    <row r="554" spans="4:4" x14ac:dyDescent="0.3">
      <c r="D554" s="83"/>
    </row>
    <row r="555" spans="4:4" x14ac:dyDescent="0.3">
      <c r="D555" s="83"/>
    </row>
    <row r="556" spans="4:4" x14ac:dyDescent="0.3">
      <c r="D556" s="83"/>
    </row>
    <row r="557" spans="4:4" x14ac:dyDescent="0.3">
      <c r="D557" s="83"/>
    </row>
    <row r="558" spans="4:4" x14ac:dyDescent="0.3">
      <c r="D558" s="83"/>
    </row>
    <row r="559" spans="4:4" x14ac:dyDescent="0.3">
      <c r="D559" s="83"/>
    </row>
    <row r="560" spans="4:4" x14ac:dyDescent="0.3">
      <c r="D560" s="83"/>
    </row>
    <row r="561" spans="4:4" x14ac:dyDescent="0.3">
      <c r="D561" s="83"/>
    </row>
    <row r="562" spans="4:4" x14ac:dyDescent="0.3">
      <c r="D562" s="83"/>
    </row>
    <row r="563" spans="4:4" x14ac:dyDescent="0.3">
      <c r="D563" s="83"/>
    </row>
    <row r="564" spans="4:4" x14ac:dyDescent="0.3">
      <c r="D564" s="83"/>
    </row>
    <row r="565" spans="4:4" x14ac:dyDescent="0.3">
      <c r="D565" s="83"/>
    </row>
    <row r="566" spans="4:4" x14ac:dyDescent="0.3">
      <c r="D566" s="83"/>
    </row>
    <row r="567" spans="4:4" x14ac:dyDescent="0.3">
      <c r="D567" s="83"/>
    </row>
    <row r="568" spans="4:4" x14ac:dyDescent="0.3">
      <c r="D568" s="83"/>
    </row>
    <row r="569" spans="4:4" x14ac:dyDescent="0.3">
      <c r="D569" s="83"/>
    </row>
    <row r="570" spans="4:4" x14ac:dyDescent="0.3">
      <c r="D570" s="83"/>
    </row>
    <row r="571" spans="4:4" x14ac:dyDescent="0.3">
      <c r="D571" s="83"/>
    </row>
    <row r="572" spans="4:4" x14ac:dyDescent="0.3">
      <c r="D572" s="83"/>
    </row>
    <row r="573" spans="4:4" x14ac:dyDescent="0.3">
      <c r="D573" s="83"/>
    </row>
    <row r="574" spans="4:4" x14ac:dyDescent="0.3">
      <c r="D574" s="83"/>
    </row>
    <row r="575" spans="4:4" x14ac:dyDescent="0.3">
      <c r="D575" s="83"/>
    </row>
    <row r="576" spans="4:4" x14ac:dyDescent="0.3">
      <c r="D576" s="83"/>
    </row>
    <row r="577" spans="4:4" x14ac:dyDescent="0.3">
      <c r="D577" s="83"/>
    </row>
    <row r="578" spans="4:4" x14ac:dyDescent="0.3">
      <c r="D578" s="83"/>
    </row>
    <row r="579" spans="4:4" x14ac:dyDescent="0.3">
      <c r="D579" s="83"/>
    </row>
    <row r="580" spans="4:4" x14ac:dyDescent="0.3">
      <c r="D580" s="83"/>
    </row>
    <row r="581" spans="4:4" x14ac:dyDescent="0.3">
      <c r="D581" s="83"/>
    </row>
    <row r="582" spans="4:4" x14ac:dyDescent="0.3">
      <c r="D582" s="83"/>
    </row>
    <row r="583" spans="4:4" x14ac:dyDescent="0.3">
      <c r="D583" s="83"/>
    </row>
    <row r="584" spans="4:4" x14ac:dyDescent="0.3">
      <c r="D584" s="83"/>
    </row>
    <row r="585" spans="4:4" x14ac:dyDescent="0.3">
      <c r="D585" s="83"/>
    </row>
    <row r="586" spans="4:4" x14ac:dyDescent="0.3">
      <c r="D586" s="83"/>
    </row>
    <row r="587" spans="4:4" x14ac:dyDescent="0.3">
      <c r="D587" s="83"/>
    </row>
    <row r="588" spans="4:4" x14ac:dyDescent="0.3">
      <c r="D588" s="83"/>
    </row>
    <row r="589" spans="4:4" x14ac:dyDescent="0.3">
      <c r="D589" s="83"/>
    </row>
    <row r="590" spans="4:4" x14ac:dyDescent="0.3">
      <c r="D590" s="83"/>
    </row>
    <row r="591" spans="4:4" x14ac:dyDescent="0.3">
      <c r="D591" s="83"/>
    </row>
    <row r="592" spans="4:4" x14ac:dyDescent="0.3">
      <c r="D592" s="83"/>
    </row>
    <row r="593" spans="4:4" x14ac:dyDescent="0.3">
      <c r="D593" s="83"/>
    </row>
    <row r="594" spans="4:4" x14ac:dyDescent="0.3">
      <c r="D594" s="83"/>
    </row>
    <row r="595" spans="4:4" x14ac:dyDescent="0.3">
      <c r="D595" s="83"/>
    </row>
    <row r="596" spans="4:4" x14ac:dyDescent="0.3">
      <c r="D596" s="83"/>
    </row>
    <row r="597" spans="4:4" x14ac:dyDescent="0.3">
      <c r="D597" s="83"/>
    </row>
    <row r="598" spans="4:4" x14ac:dyDescent="0.3">
      <c r="D598" s="83"/>
    </row>
    <row r="599" spans="4:4" x14ac:dyDescent="0.3">
      <c r="D599" s="83"/>
    </row>
    <row r="600" spans="4:4" x14ac:dyDescent="0.3">
      <c r="D600" s="83"/>
    </row>
    <row r="601" spans="4:4" x14ac:dyDescent="0.3">
      <c r="D601" s="83"/>
    </row>
    <row r="602" spans="4:4" x14ac:dyDescent="0.3">
      <c r="D602" s="83"/>
    </row>
    <row r="603" spans="4:4" x14ac:dyDescent="0.3">
      <c r="D603" s="83"/>
    </row>
    <row r="604" spans="4:4" x14ac:dyDescent="0.3">
      <c r="D604" s="83"/>
    </row>
    <row r="605" spans="4:4" x14ac:dyDescent="0.3">
      <c r="D605" s="83"/>
    </row>
    <row r="606" spans="4:4" x14ac:dyDescent="0.3">
      <c r="D606" s="83"/>
    </row>
    <row r="607" spans="4:4" x14ac:dyDescent="0.3">
      <c r="D607" s="83"/>
    </row>
    <row r="608" spans="4:4" x14ac:dyDescent="0.3">
      <c r="D608" s="83"/>
    </row>
    <row r="609" spans="4:4" x14ac:dyDescent="0.3">
      <c r="D609" s="83"/>
    </row>
    <row r="610" spans="4:4" x14ac:dyDescent="0.3">
      <c r="D610" s="83"/>
    </row>
    <row r="611" spans="4:4" x14ac:dyDescent="0.3">
      <c r="D611" s="83"/>
    </row>
    <row r="612" spans="4:4" x14ac:dyDescent="0.3">
      <c r="D612" s="83"/>
    </row>
    <row r="613" spans="4:4" x14ac:dyDescent="0.3">
      <c r="D613" s="83"/>
    </row>
    <row r="614" spans="4:4" x14ac:dyDescent="0.3">
      <c r="D614" s="83"/>
    </row>
    <row r="615" spans="4:4" x14ac:dyDescent="0.3">
      <c r="D615" s="83"/>
    </row>
    <row r="616" spans="4:4" x14ac:dyDescent="0.3">
      <c r="D616" s="83"/>
    </row>
    <row r="617" spans="4:4" x14ac:dyDescent="0.3">
      <c r="D617" s="83"/>
    </row>
    <row r="618" spans="4:4" x14ac:dyDescent="0.3">
      <c r="D618" s="83"/>
    </row>
    <row r="619" spans="4:4" x14ac:dyDescent="0.3">
      <c r="D619" s="83"/>
    </row>
    <row r="620" spans="4:4" x14ac:dyDescent="0.3">
      <c r="D620" s="83"/>
    </row>
    <row r="621" spans="4:4" x14ac:dyDescent="0.3">
      <c r="D621" s="83"/>
    </row>
    <row r="622" spans="4:4" x14ac:dyDescent="0.3">
      <c r="D622" s="83"/>
    </row>
    <row r="623" spans="4:4" x14ac:dyDescent="0.3">
      <c r="D623" s="83"/>
    </row>
    <row r="624" spans="4:4" x14ac:dyDescent="0.3">
      <c r="D624" s="83"/>
    </row>
    <row r="625" spans="4:4" x14ac:dyDescent="0.3">
      <c r="D625" s="83"/>
    </row>
    <row r="626" spans="4:4" x14ac:dyDescent="0.3">
      <c r="D626" s="83"/>
    </row>
    <row r="627" spans="4:4" x14ac:dyDescent="0.3">
      <c r="D627" s="83"/>
    </row>
    <row r="628" spans="4:4" x14ac:dyDescent="0.3">
      <c r="D628" s="83"/>
    </row>
    <row r="629" spans="4:4" x14ac:dyDescent="0.3">
      <c r="D629" s="83"/>
    </row>
    <row r="630" spans="4:4" x14ac:dyDescent="0.3">
      <c r="D630" s="83"/>
    </row>
    <row r="631" spans="4:4" x14ac:dyDescent="0.3">
      <c r="D631" s="83"/>
    </row>
    <row r="632" spans="4:4" x14ac:dyDescent="0.3">
      <c r="D632" s="83"/>
    </row>
    <row r="633" spans="4:4" x14ac:dyDescent="0.3">
      <c r="D633" s="83"/>
    </row>
    <row r="634" spans="4:4" x14ac:dyDescent="0.3">
      <c r="D634" s="83"/>
    </row>
    <row r="635" spans="4:4" x14ac:dyDescent="0.3">
      <c r="D635" s="83"/>
    </row>
    <row r="636" spans="4:4" x14ac:dyDescent="0.3">
      <c r="D636" s="83"/>
    </row>
    <row r="637" spans="4:4" x14ac:dyDescent="0.3">
      <c r="D637" s="83"/>
    </row>
    <row r="638" spans="4:4" x14ac:dyDescent="0.3">
      <c r="D638" s="83"/>
    </row>
    <row r="639" spans="4:4" x14ac:dyDescent="0.3">
      <c r="D639" s="83"/>
    </row>
    <row r="640" spans="4:4" x14ac:dyDescent="0.3">
      <c r="D640" s="83"/>
    </row>
    <row r="641" spans="4:4" x14ac:dyDescent="0.3">
      <c r="D641" s="83"/>
    </row>
    <row r="642" spans="4:4" x14ac:dyDescent="0.3">
      <c r="D642" s="83"/>
    </row>
    <row r="643" spans="4:4" x14ac:dyDescent="0.3">
      <c r="D643" s="83"/>
    </row>
    <row r="644" spans="4:4" x14ac:dyDescent="0.3">
      <c r="D644" s="83"/>
    </row>
    <row r="645" spans="4:4" x14ac:dyDescent="0.3">
      <c r="D645" s="83"/>
    </row>
    <row r="646" spans="4:4" x14ac:dyDescent="0.3">
      <c r="D646" s="83"/>
    </row>
    <row r="647" spans="4:4" x14ac:dyDescent="0.3">
      <c r="D647" s="83"/>
    </row>
    <row r="648" spans="4:4" x14ac:dyDescent="0.3">
      <c r="D648" s="83"/>
    </row>
    <row r="649" spans="4:4" x14ac:dyDescent="0.3">
      <c r="D649" s="83"/>
    </row>
    <row r="650" spans="4:4" x14ac:dyDescent="0.3">
      <c r="D650" s="83"/>
    </row>
    <row r="651" spans="4:4" x14ac:dyDescent="0.3">
      <c r="D651" s="83"/>
    </row>
    <row r="652" spans="4:4" x14ac:dyDescent="0.3">
      <c r="D652" s="83"/>
    </row>
    <row r="653" spans="4:4" x14ac:dyDescent="0.3">
      <c r="D653" s="83"/>
    </row>
    <row r="654" spans="4:4" x14ac:dyDescent="0.3">
      <c r="D654" s="83"/>
    </row>
    <row r="655" spans="4:4" x14ac:dyDescent="0.3">
      <c r="D655" s="83"/>
    </row>
    <row r="656" spans="4:4" x14ac:dyDescent="0.3">
      <c r="D656" s="83"/>
    </row>
    <row r="657" spans="4:4" x14ac:dyDescent="0.3">
      <c r="D657" s="83"/>
    </row>
    <row r="658" spans="4:4" x14ac:dyDescent="0.3">
      <c r="D658" s="83"/>
    </row>
    <row r="659" spans="4:4" x14ac:dyDescent="0.3">
      <c r="D659" s="83"/>
    </row>
    <row r="660" spans="4:4" x14ac:dyDescent="0.3">
      <c r="D660" s="83"/>
    </row>
    <row r="661" spans="4:4" x14ac:dyDescent="0.3">
      <c r="D661" s="83"/>
    </row>
    <row r="662" spans="4:4" x14ac:dyDescent="0.3">
      <c r="D662" s="83"/>
    </row>
    <row r="663" spans="4:4" x14ac:dyDescent="0.3">
      <c r="D663" s="83"/>
    </row>
    <row r="664" spans="4:4" x14ac:dyDescent="0.3">
      <c r="D664" s="83"/>
    </row>
    <row r="665" spans="4:4" x14ac:dyDescent="0.3">
      <c r="D665" s="83"/>
    </row>
    <row r="666" spans="4:4" x14ac:dyDescent="0.3">
      <c r="D666" s="83"/>
    </row>
    <row r="667" spans="4:4" x14ac:dyDescent="0.3">
      <c r="D667" s="83"/>
    </row>
    <row r="668" spans="4:4" x14ac:dyDescent="0.3">
      <c r="D668" s="83"/>
    </row>
    <row r="669" spans="4:4" x14ac:dyDescent="0.3">
      <c r="D669" s="83"/>
    </row>
    <row r="670" spans="4:4" x14ac:dyDescent="0.3">
      <c r="D670" s="83"/>
    </row>
    <row r="671" spans="4:4" x14ac:dyDescent="0.3">
      <c r="D671" s="83"/>
    </row>
    <row r="672" spans="4:4" x14ac:dyDescent="0.3">
      <c r="D672" s="83"/>
    </row>
    <row r="673" spans="4:4" x14ac:dyDescent="0.3">
      <c r="D673" s="83"/>
    </row>
    <row r="674" spans="4:4" x14ac:dyDescent="0.3">
      <c r="D674" s="83"/>
    </row>
    <row r="675" spans="4:4" x14ac:dyDescent="0.3">
      <c r="D675" s="83"/>
    </row>
    <row r="676" spans="4:4" x14ac:dyDescent="0.3">
      <c r="D676" s="83"/>
    </row>
    <row r="677" spans="4:4" x14ac:dyDescent="0.3">
      <c r="D677" s="83"/>
    </row>
    <row r="678" spans="4:4" x14ac:dyDescent="0.3">
      <c r="D678" s="83"/>
    </row>
    <row r="679" spans="4:4" x14ac:dyDescent="0.3">
      <c r="D679" s="83"/>
    </row>
    <row r="680" spans="4:4" x14ac:dyDescent="0.3">
      <c r="D680" s="83"/>
    </row>
    <row r="681" spans="4:4" x14ac:dyDescent="0.3">
      <c r="D681" s="83"/>
    </row>
    <row r="682" spans="4:4" x14ac:dyDescent="0.3">
      <c r="D682" s="83"/>
    </row>
    <row r="683" spans="4:4" x14ac:dyDescent="0.3">
      <c r="D683" s="83"/>
    </row>
    <row r="684" spans="4:4" x14ac:dyDescent="0.3">
      <c r="D684" s="83"/>
    </row>
    <row r="685" spans="4:4" x14ac:dyDescent="0.3">
      <c r="D685" s="83"/>
    </row>
    <row r="686" spans="4:4" x14ac:dyDescent="0.3">
      <c r="D686" s="83"/>
    </row>
    <row r="687" spans="4:4" x14ac:dyDescent="0.3">
      <c r="D687" s="83"/>
    </row>
    <row r="688" spans="4:4" x14ac:dyDescent="0.3">
      <c r="D688" s="83"/>
    </row>
    <row r="689" spans="4:4" x14ac:dyDescent="0.3">
      <c r="D689" s="83"/>
    </row>
    <row r="690" spans="4:4" x14ac:dyDescent="0.3">
      <c r="D690" s="83"/>
    </row>
    <row r="691" spans="4:4" x14ac:dyDescent="0.3">
      <c r="D691" s="83"/>
    </row>
    <row r="692" spans="4:4" x14ac:dyDescent="0.3">
      <c r="D692" s="83"/>
    </row>
    <row r="693" spans="4:4" x14ac:dyDescent="0.3">
      <c r="D693" s="83"/>
    </row>
    <row r="694" spans="4:4" x14ac:dyDescent="0.3">
      <c r="D694" s="83"/>
    </row>
    <row r="695" spans="4:4" x14ac:dyDescent="0.3">
      <c r="D695" s="83"/>
    </row>
    <row r="696" spans="4:4" x14ac:dyDescent="0.3">
      <c r="D696" s="83"/>
    </row>
    <row r="697" spans="4:4" x14ac:dyDescent="0.3">
      <c r="D697" s="83"/>
    </row>
    <row r="698" spans="4:4" x14ac:dyDescent="0.3">
      <c r="D698" s="83"/>
    </row>
    <row r="699" spans="4:4" x14ac:dyDescent="0.3">
      <c r="D699" s="83"/>
    </row>
    <row r="700" spans="4:4" x14ac:dyDescent="0.3">
      <c r="D700" s="83"/>
    </row>
    <row r="701" spans="4:4" x14ac:dyDescent="0.3">
      <c r="D701" s="83"/>
    </row>
    <row r="702" spans="4:4" x14ac:dyDescent="0.3">
      <c r="D702" s="83"/>
    </row>
    <row r="703" spans="4:4" x14ac:dyDescent="0.3">
      <c r="D703" s="83"/>
    </row>
    <row r="704" spans="4:4" x14ac:dyDescent="0.3">
      <c r="D704" s="83"/>
    </row>
    <row r="705" spans="4:4" x14ac:dyDescent="0.3">
      <c r="D705" s="83"/>
    </row>
    <row r="706" spans="4:4" x14ac:dyDescent="0.3">
      <c r="D706" s="83"/>
    </row>
    <row r="707" spans="4:4" x14ac:dyDescent="0.3">
      <c r="D707" s="83"/>
    </row>
    <row r="708" spans="4:4" x14ac:dyDescent="0.3">
      <c r="D708" s="83"/>
    </row>
    <row r="709" spans="4:4" x14ac:dyDescent="0.3">
      <c r="D709" s="83"/>
    </row>
    <row r="710" spans="4:4" x14ac:dyDescent="0.3">
      <c r="D710" s="83"/>
    </row>
    <row r="711" spans="4:4" x14ac:dyDescent="0.3">
      <c r="D711" s="83"/>
    </row>
    <row r="712" spans="4:4" x14ac:dyDescent="0.3">
      <c r="D712" s="83"/>
    </row>
    <row r="713" spans="4:4" x14ac:dyDescent="0.3">
      <c r="D713" s="83"/>
    </row>
    <row r="714" spans="4:4" x14ac:dyDescent="0.3">
      <c r="D714" s="83"/>
    </row>
    <row r="715" spans="4:4" x14ac:dyDescent="0.3">
      <c r="D715" s="83"/>
    </row>
    <row r="716" spans="4:4" x14ac:dyDescent="0.3">
      <c r="D716" s="83"/>
    </row>
    <row r="717" spans="4:4" x14ac:dyDescent="0.3">
      <c r="D717" s="83"/>
    </row>
    <row r="718" spans="4:4" x14ac:dyDescent="0.3">
      <c r="D718" s="83"/>
    </row>
    <row r="719" spans="4:4" x14ac:dyDescent="0.3">
      <c r="D719" s="83"/>
    </row>
    <row r="720" spans="4:4" x14ac:dyDescent="0.3">
      <c r="D720" s="83"/>
    </row>
    <row r="721" spans="4:4" x14ac:dyDescent="0.3">
      <c r="D721" s="83"/>
    </row>
    <row r="722" spans="4:4" x14ac:dyDescent="0.3">
      <c r="D722" s="83"/>
    </row>
    <row r="723" spans="4:4" x14ac:dyDescent="0.3">
      <c r="D723" s="83"/>
    </row>
    <row r="724" spans="4:4" x14ac:dyDescent="0.3">
      <c r="D724" s="83"/>
    </row>
    <row r="725" spans="4:4" x14ac:dyDescent="0.3">
      <c r="D725" s="83"/>
    </row>
    <row r="726" spans="4:4" x14ac:dyDescent="0.3">
      <c r="D726" s="83"/>
    </row>
    <row r="727" spans="4:4" x14ac:dyDescent="0.3">
      <c r="D727" s="83"/>
    </row>
    <row r="728" spans="4:4" x14ac:dyDescent="0.3">
      <c r="D728" s="83"/>
    </row>
    <row r="729" spans="4:4" x14ac:dyDescent="0.3">
      <c r="D729" s="83"/>
    </row>
    <row r="730" spans="4:4" x14ac:dyDescent="0.3">
      <c r="D730" s="83"/>
    </row>
    <row r="731" spans="4:4" x14ac:dyDescent="0.3">
      <c r="D731" s="83"/>
    </row>
    <row r="732" spans="4:4" x14ac:dyDescent="0.3">
      <c r="D732" s="83"/>
    </row>
    <row r="733" spans="4:4" x14ac:dyDescent="0.3">
      <c r="D733" s="83"/>
    </row>
    <row r="734" spans="4:4" x14ac:dyDescent="0.3">
      <c r="D734" s="83"/>
    </row>
    <row r="735" spans="4:4" x14ac:dyDescent="0.3">
      <c r="D735" s="83"/>
    </row>
    <row r="736" spans="4:4" x14ac:dyDescent="0.3">
      <c r="D736" s="83"/>
    </row>
    <row r="737" spans="4:4" x14ac:dyDescent="0.3">
      <c r="D737" s="83"/>
    </row>
    <row r="738" spans="4:4" x14ac:dyDescent="0.3">
      <c r="D738" s="83"/>
    </row>
    <row r="739" spans="4:4" x14ac:dyDescent="0.3">
      <c r="D739" s="83"/>
    </row>
    <row r="740" spans="4:4" x14ac:dyDescent="0.3">
      <c r="D740" s="83"/>
    </row>
    <row r="741" spans="4:4" x14ac:dyDescent="0.3">
      <c r="D741" s="83"/>
    </row>
    <row r="742" spans="4:4" x14ac:dyDescent="0.3">
      <c r="D742" s="83"/>
    </row>
    <row r="743" spans="4:4" x14ac:dyDescent="0.3">
      <c r="D743" s="83"/>
    </row>
    <row r="744" spans="4:4" x14ac:dyDescent="0.3">
      <c r="D744" s="83"/>
    </row>
    <row r="745" spans="4:4" x14ac:dyDescent="0.3">
      <c r="D745" s="83"/>
    </row>
    <row r="746" spans="4:4" x14ac:dyDescent="0.3">
      <c r="D746" s="83"/>
    </row>
    <row r="747" spans="4:4" x14ac:dyDescent="0.3">
      <c r="D747" s="83"/>
    </row>
    <row r="748" spans="4:4" x14ac:dyDescent="0.3">
      <c r="D748" s="83"/>
    </row>
    <row r="749" spans="4:4" x14ac:dyDescent="0.3">
      <c r="D749" s="83"/>
    </row>
    <row r="750" spans="4:4" x14ac:dyDescent="0.3">
      <c r="D750" s="83"/>
    </row>
    <row r="751" spans="4:4" x14ac:dyDescent="0.3">
      <c r="D751" s="83"/>
    </row>
    <row r="752" spans="4:4" x14ac:dyDescent="0.3">
      <c r="D752" s="83"/>
    </row>
    <row r="753" spans="4:4" x14ac:dyDescent="0.3">
      <c r="D753" s="83"/>
    </row>
    <row r="754" spans="4:4" x14ac:dyDescent="0.3">
      <c r="D754" s="83"/>
    </row>
    <row r="755" spans="4:4" x14ac:dyDescent="0.3">
      <c r="D755" s="83"/>
    </row>
    <row r="756" spans="4:4" x14ac:dyDescent="0.3">
      <c r="D756" s="83"/>
    </row>
    <row r="757" spans="4:4" x14ac:dyDescent="0.3">
      <c r="D757" s="83"/>
    </row>
    <row r="758" spans="4:4" x14ac:dyDescent="0.3">
      <c r="D758" s="83"/>
    </row>
    <row r="759" spans="4:4" x14ac:dyDescent="0.3">
      <c r="D759" s="83"/>
    </row>
    <row r="760" spans="4:4" x14ac:dyDescent="0.3">
      <c r="D760" s="83"/>
    </row>
    <row r="761" spans="4:4" x14ac:dyDescent="0.3">
      <c r="D761" s="83"/>
    </row>
    <row r="762" spans="4:4" x14ac:dyDescent="0.3">
      <c r="D762" s="83"/>
    </row>
    <row r="763" spans="4:4" x14ac:dyDescent="0.3">
      <c r="D763" s="83"/>
    </row>
    <row r="764" spans="4:4" x14ac:dyDescent="0.3">
      <c r="D764" s="83"/>
    </row>
    <row r="765" spans="4:4" x14ac:dyDescent="0.3">
      <c r="D765" s="83"/>
    </row>
    <row r="766" spans="4:4" x14ac:dyDescent="0.3">
      <c r="D766" s="83"/>
    </row>
    <row r="767" spans="4:4" x14ac:dyDescent="0.3">
      <c r="D767" s="83"/>
    </row>
    <row r="768" spans="4:4" x14ac:dyDescent="0.3">
      <c r="D768" s="83"/>
    </row>
    <row r="769" spans="4:4" x14ac:dyDescent="0.3">
      <c r="D769" s="83"/>
    </row>
    <row r="770" spans="4:4" x14ac:dyDescent="0.3">
      <c r="D770" s="83"/>
    </row>
    <row r="771" spans="4:4" x14ac:dyDescent="0.3">
      <c r="D771" s="83"/>
    </row>
    <row r="772" spans="4:4" x14ac:dyDescent="0.3">
      <c r="D772" s="83"/>
    </row>
    <row r="773" spans="4:4" x14ac:dyDescent="0.3">
      <c r="D773" s="83"/>
    </row>
    <row r="774" spans="4:4" x14ac:dyDescent="0.3">
      <c r="D774" s="83"/>
    </row>
    <row r="775" spans="4:4" x14ac:dyDescent="0.3">
      <c r="D775" s="83"/>
    </row>
    <row r="776" spans="4:4" x14ac:dyDescent="0.3">
      <c r="D776" s="83"/>
    </row>
    <row r="777" spans="4:4" x14ac:dyDescent="0.3">
      <c r="D777" s="83"/>
    </row>
    <row r="778" spans="4:4" x14ac:dyDescent="0.3">
      <c r="D778" s="83"/>
    </row>
    <row r="779" spans="4:4" x14ac:dyDescent="0.3">
      <c r="D779" s="83"/>
    </row>
    <row r="780" spans="4:4" x14ac:dyDescent="0.3">
      <c r="D780" s="83"/>
    </row>
    <row r="781" spans="4:4" x14ac:dyDescent="0.3">
      <c r="D781" s="83"/>
    </row>
    <row r="782" spans="4:4" x14ac:dyDescent="0.3">
      <c r="D782" s="83"/>
    </row>
    <row r="783" spans="4:4" x14ac:dyDescent="0.3">
      <c r="D783" s="83"/>
    </row>
    <row r="784" spans="4:4" x14ac:dyDescent="0.3">
      <c r="D784" s="83"/>
    </row>
    <row r="785" spans="4:4" x14ac:dyDescent="0.3">
      <c r="D785" s="83"/>
    </row>
    <row r="786" spans="4:4" x14ac:dyDescent="0.3">
      <c r="D786" s="83"/>
    </row>
    <row r="787" spans="4:4" x14ac:dyDescent="0.3">
      <c r="D787" s="83"/>
    </row>
    <row r="788" spans="4:4" x14ac:dyDescent="0.3">
      <c r="D788" s="83"/>
    </row>
    <row r="789" spans="4:4" x14ac:dyDescent="0.3">
      <c r="D789" s="83"/>
    </row>
    <row r="790" spans="4:4" x14ac:dyDescent="0.3">
      <c r="D790" s="83"/>
    </row>
    <row r="791" spans="4:4" x14ac:dyDescent="0.3">
      <c r="D791" s="83"/>
    </row>
    <row r="792" spans="4:4" x14ac:dyDescent="0.3">
      <c r="D792" s="83"/>
    </row>
    <row r="793" spans="4:4" x14ac:dyDescent="0.3">
      <c r="D793" s="83"/>
    </row>
    <row r="794" spans="4:4" x14ac:dyDescent="0.3">
      <c r="D794" s="83"/>
    </row>
    <row r="795" spans="4:4" x14ac:dyDescent="0.3">
      <c r="D795" s="83"/>
    </row>
    <row r="796" spans="4:4" x14ac:dyDescent="0.3">
      <c r="D796" s="83"/>
    </row>
    <row r="797" spans="4:4" x14ac:dyDescent="0.3">
      <c r="D797" s="83"/>
    </row>
    <row r="798" spans="4:4" x14ac:dyDescent="0.3">
      <c r="D798" s="83"/>
    </row>
    <row r="799" spans="4:4" x14ac:dyDescent="0.3">
      <c r="D799" s="83"/>
    </row>
    <row r="800" spans="4:4" x14ac:dyDescent="0.3">
      <c r="D800" s="83"/>
    </row>
    <row r="801" spans="4:4" x14ac:dyDescent="0.3">
      <c r="D801" s="83"/>
    </row>
    <row r="802" spans="4:4" x14ac:dyDescent="0.3">
      <c r="D802" s="83"/>
    </row>
    <row r="803" spans="4:4" x14ac:dyDescent="0.3">
      <c r="D803" s="83"/>
    </row>
    <row r="804" spans="4:4" x14ac:dyDescent="0.3">
      <c r="D804" s="83"/>
    </row>
    <row r="805" spans="4:4" x14ac:dyDescent="0.3">
      <c r="D805" s="83"/>
    </row>
    <row r="806" spans="4:4" x14ac:dyDescent="0.3">
      <c r="D806" s="83"/>
    </row>
    <row r="807" spans="4:4" x14ac:dyDescent="0.3">
      <c r="D807" s="83"/>
    </row>
    <row r="808" spans="4:4" x14ac:dyDescent="0.3">
      <c r="D808" s="83"/>
    </row>
    <row r="809" spans="4:4" x14ac:dyDescent="0.3">
      <c r="D809" s="83"/>
    </row>
    <row r="810" spans="4:4" x14ac:dyDescent="0.3">
      <c r="D810" s="83"/>
    </row>
    <row r="811" spans="4:4" x14ac:dyDescent="0.3">
      <c r="D811" s="83"/>
    </row>
    <row r="812" spans="4:4" x14ac:dyDescent="0.3">
      <c r="D812" s="83"/>
    </row>
    <row r="813" spans="4:4" x14ac:dyDescent="0.3">
      <c r="D813" s="83"/>
    </row>
    <row r="814" spans="4:4" x14ac:dyDescent="0.3">
      <c r="D814" s="83"/>
    </row>
    <row r="815" spans="4:4" x14ac:dyDescent="0.3">
      <c r="D815" s="83"/>
    </row>
    <row r="816" spans="4:4" x14ac:dyDescent="0.3">
      <c r="D816" s="83"/>
    </row>
    <row r="817" spans="4:4" x14ac:dyDescent="0.3">
      <c r="D817" s="83"/>
    </row>
    <row r="818" spans="4:4" x14ac:dyDescent="0.3">
      <c r="D818" s="83"/>
    </row>
    <row r="819" spans="4:4" x14ac:dyDescent="0.3">
      <c r="D819" s="83"/>
    </row>
    <row r="820" spans="4:4" x14ac:dyDescent="0.3">
      <c r="D820" s="83"/>
    </row>
    <row r="821" spans="4:4" x14ac:dyDescent="0.3">
      <c r="D821" s="83"/>
    </row>
    <row r="822" spans="4:4" x14ac:dyDescent="0.3">
      <c r="D822" s="83"/>
    </row>
    <row r="823" spans="4:4" x14ac:dyDescent="0.3">
      <c r="D823" s="83"/>
    </row>
    <row r="824" spans="4:4" x14ac:dyDescent="0.3">
      <c r="D824" s="83"/>
    </row>
    <row r="825" spans="4:4" x14ac:dyDescent="0.3">
      <c r="D825" s="83"/>
    </row>
    <row r="826" spans="4:4" x14ac:dyDescent="0.3">
      <c r="D826" s="83"/>
    </row>
    <row r="827" spans="4:4" x14ac:dyDescent="0.3">
      <c r="D827" s="83"/>
    </row>
    <row r="828" spans="4:4" x14ac:dyDescent="0.3">
      <c r="D828" s="83"/>
    </row>
    <row r="829" spans="4:4" x14ac:dyDescent="0.3">
      <c r="D829" s="83"/>
    </row>
    <row r="830" spans="4:4" x14ac:dyDescent="0.3">
      <c r="D830" s="83"/>
    </row>
    <row r="831" spans="4:4" x14ac:dyDescent="0.3">
      <c r="D831" s="83"/>
    </row>
    <row r="832" spans="4:4" x14ac:dyDescent="0.3">
      <c r="D832" s="83"/>
    </row>
    <row r="833" spans="4:4" x14ac:dyDescent="0.3">
      <c r="D833" s="83"/>
    </row>
    <row r="834" spans="4:4" x14ac:dyDescent="0.3">
      <c r="D834" s="83"/>
    </row>
    <row r="835" spans="4:4" x14ac:dyDescent="0.3">
      <c r="D835" s="83"/>
    </row>
    <row r="836" spans="4:4" x14ac:dyDescent="0.3">
      <c r="D836" s="83"/>
    </row>
    <row r="837" spans="4:4" x14ac:dyDescent="0.3">
      <c r="D837" s="83"/>
    </row>
    <row r="838" spans="4:4" x14ac:dyDescent="0.3">
      <c r="D838" s="83"/>
    </row>
    <row r="839" spans="4:4" x14ac:dyDescent="0.3">
      <c r="D839" s="83"/>
    </row>
    <row r="840" spans="4:4" x14ac:dyDescent="0.3">
      <c r="D840" s="83"/>
    </row>
    <row r="841" spans="4:4" x14ac:dyDescent="0.3">
      <c r="D841" s="83"/>
    </row>
    <row r="842" spans="4:4" x14ac:dyDescent="0.3">
      <c r="D842" s="83"/>
    </row>
    <row r="843" spans="4:4" x14ac:dyDescent="0.3">
      <c r="D843" s="83"/>
    </row>
    <row r="844" spans="4:4" x14ac:dyDescent="0.3">
      <c r="D844" s="83"/>
    </row>
    <row r="845" spans="4:4" x14ac:dyDescent="0.3">
      <c r="D845" s="83"/>
    </row>
    <row r="846" spans="4:4" x14ac:dyDescent="0.3">
      <c r="D846" s="83"/>
    </row>
    <row r="847" spans="4:4" x14ac:dyDescent="0.3">
      <c r="D847" s="83"/>
    </row>
    <row r="848" spans="4:4" x14ac:dyDescent="0.3">
      <c r="D848" s="83"/>
    </row>
    <row r="849" spans="4:4" x14ac:dyDescent="0.3">
      <c r="D849" s="83"/>
    </row>
    <row r="850" spans="4:4" x14ac:dyDescent="0.3">
      <c r="D850" s="83"/>
    </row>
    <row r="851" spans="4:4" x14ac:dyDescent="0.3">
      <c r="D851" s="83"/>
    </row>
    <row r="852" spans="4:4" x14ac:dyDescent="0.3">
      <c r="D852" s="83"/>
    </row>
    <row r="853" spans="4:4" x14ac:dyDescent="0.3">
      <c r="D853" s="83"/>
    </row>
    <row r="854" spans="4:4" x14ac:dyDescent="0.3">
      <c r="D854" s="83"/>
    </row>
    <row r="855" spans="4:4" x14ac:dyDescent="0.3">
      <c r="D855" s="83"/>
    </row>
    <row r="856" spans="4:4" x14ac:dyDescent="0.3">
      <c r="D856" s="83"/>
    </row>
    <row r="857" spans="4:4" x14ac:dyDescent="0.3">
      <c r="D857" s="83"/>
    </row>
    <row r="858" spans="4:4" x14ac:dyDescent="0.3">
      <c r="D858" s="83"/>
    </row>
    <row r="859" spans="4:4" x14ac:dyDescent="0.3">
      <c r="D859" s="83"/>
    </row>
    <row r="860" spans="4:4" x14ac:dyDescent="0.3">
      <c r="D860" s="83"/>
    </row>
    <row r="861" spans="4:4" x14ac:dyDescent="0.3">
      <c r="D861" s="83"/>
    </row>
    <row r="862" spans="4:4" x14ac:dyDescent="0.3">
      <c r="D862" s="83"/>
    </row>
    <row r="863" spans="4:4" x14ac:dyDescent="0.3">
      <c r="D863" s="83"/>
    </row>
    <row r="864" spans="4:4" x14ac:dyDescent="0.3">
      <c r="D864" s="83"/>
    </row>
    <row r="865" spans="4:4" x14ac:dyDescent="0.3">
      <c r="D865" s="83"/>
    </row>
    <row r="866" spans="4:4" x14ac:dyDescent="0.3">
      <c r="D866" s="83"/>
    </row>
    <row r="867" spans="4:4" x14ac:dyDescent="0.3">
      <c r="D867" s="83"/>
    </row>
    <row r="868" spans="4:4" x14ac:dyDescent="0.3">
      <c r="D868" s="83"/>
    </row>
    <row r="869" spans="4:4" x14ac:dyDescent="0.3">
      <c r="D869" s="83"/>
    </row>
    <row r="870" spans="4:4" x14ac:dyDescent="0.3">
      <c r="D870" s="83"/>
    </row>
    <row r="871" spans="4:4" x14ac:dyDescent="0.3">
      <c r="D871" s="83"/>
    </row>
    <row r="872" spans="4:4" x14ac:dyDescent="0.3">
      <c r="D872" s="83"/>
    </row>
    <row r="873" spans="4:4" x14ac:dyDescent="0.3">
      <c r="D873" s="83"/>
    </row>
    <row r="874" spans="4:4" x14ac:dyDescent="0.3">
      <c r="D874" s="83"/>
    </row>
    <row r="875" spans="4:4" x14ac:dyDescent="0.3">
      <c r="D875" s="83"/>
    </row>
    <row r="876" spans="4:4" x14ac:dyDescent="0.3">
      <c r="D876" s="83"/>
    </row>
    <row r="877" spans="4:4" x14ac:dyDescent="0.3">
      <c r="D877" s="83"/>
    </row>
    <row r="878" spans="4:4" x14ac:dyDescent="0.3">
      <c r="D878" s="83"/>
    </row>
    <row r="879" spans="4:4" x14ac:dyDescent="0.3">
      <c r="D879" s="83"/>
    </row>
    <row r="880" spans="4:4" x14ac:dyDescent="0.3">
      <c r="D880" s="83"/>
    </row>
    <row r="881" spans="4:4" x14ac:dyDescent="0.3">
      <c r="D881" s="83"/>
    </row>
    <row r="882" spans="4:4" x14ac:dyDescent="0.3">
      <c r="D882" s="83"/>
    </row>
    <row r="883" spans="4:4" x14ac:dyDescent="0.3">
      <c r="D883" s="83"/>
    </row>
    <row r="884" spans="4:4" x14ac:dyDescent="0.3">
      <c r="D884" s="83"/>
    </row>
    <row r="885" spans="4:4" x14ac:dyDescent="0.3">
      <c r="D885" s="83"/>
    </row>
    <row r="886" spans="4:4" x14ac:dyDescent="0.3">
      <c r="D886" s="83"/>
    </row>
    <row r="887" spans="4:4" x14ac:dyDescent="0.3">
      <c r="D887" s="83"/>
    </row>
    <row r="888" spans="4:4" x14ac:dyDescent="0.3">
      <c r="D888" s="83"/>
    </row>
    <row r="889" spans="4:4" x14ac:dyDescent="0.3">
      <c r="D889" s="83"/>
    </row>
    <row r="890" spans="4:4" x14ac:dyDescent="0.3">
      <c r="D890" s="83"/>
    </row>
    <row r="891" spans="4:4" x14ac:dyDescent="0.3">
      <c r="D891" s="83"/>
    </row>
    <row r="892" spans="4:4" x14ac:dyDescent="0.3">
      <c r="D892" s="83"/>
    </row>
    <row r="893" spans="4:4" x14ac:dyDescent="0.3">
      <c r="D893" s="83"/>
    </row>
    <row r="894" spans="4:4" x14ac:dyDescent="0.3">
      <c r="D894" s="83"/>
    </row>
    <row r="895" spans="4:4" x14ac:dyDescent="0.3">
      <c r="D895" s="83"/>
    </row>
    <row r="896" spans="4:4" x14ac:dyDescent="0.3">
      <c r="D896" s="83"/>
    </row>
    <row r="897" spans="4:4" x14ac:dyDescent="0.3">
      <c r="D897" s="83"/>
    </row>
    <row r="898" spans="4:4" x14ac:dyDescent="0.3">
      <c r="D898" s="83"/>
    </row>
    <row r="899" spans="4:4" x14ac:dyDescent="0.3">
      <c r="D899" s="83"/>
    </row>
    <row r="900" spans="4:4" x14ac:dyDescent="0.3">
      <c r="D900" s="83"/>
    </row>
    <row r="901" spans="4:4" x14ac:dyDescent="0.3">
      <c r="D901" s="83"/>
    </row>
    <row r="902" spans="4:4" x14ac:dyDescent="0.3">
      <c r="D902" s="83"/>
    </row>
    <row r="903" spans="4:4" x14ac:dyDescent="0.3">
      <c r="D903" s="83"/>
    </row>
    <row r="904" spans="4:4" x14ac:dyDescent="0.3">
      <c r="D904" s="83"/>
    </row>
    <row r="905" spans="4:4" x14ac:dyDescent="0.3">
      <c r="D905" s="83"/>
    </row>
    <row r="906" spans="4:4" x14ac:dyDescent="0.3">
      <c r="D906" s="83"/>
    </row>
    <row r="907" spans="4:4" x14ac:dyDescent="0.3">
      <c r="D907" s="83"/>
    </row>
    <row r="908" spans="4:4" x14ac:dyDescent="0.3">
      <c r="D908" s="83"/>
    </row>
    <row r="909" spans="4:4" x14ac:dyDescent="0.3">
      <c r="D909" s="83"/>
    </row>
    <row r="910" spans="4:4" x14ac:dyDescent="0.3">
      <c r="D910" s="83"/>
    </row>
    <row r="911" spans="4:4" x14ac:dyDescent="0.3">
      <c r="D911" s="83"/>
    </row>
    <row r="912" spans="4:4" x14ac:dyDescent="0.3">
      <c r="D912" s="83"/>
    </row>
    <row r="913" spans="4:4" x14ac:dyDescent="0.3">
      <c r="D913" s="83"/>
    </row>
    <row r="914" spans="4:4" x14ac:dyDescent="0.3">
      <c r="D914" s="83"/>
    </row>
    <row r="915" spans="4:4" x14ac:dyDescent="0.3">
      <c r="D915" s="83"/>
    </row>
    <row r="916" spans="4:4" x14ac:dyDescent="0.3">
      <c r="D916" s="83"/>
    </row>
    <row r="917" spans="4:4" x14ac:dyDescent="0.3">
      <c r="D917" s="83"/>
    </row>
    <row r="918" spans="4:4" x14ac:dyDescent="0.3">
      <c r="D918" s="83"/>
    </row>
    <row r="919" spans="4:4" x14ac:dyDescent="0.3">
      <c r="D919" s="83"/>
    </row>
    <row r="920" spans="4:4" x14ac:dyDescent="0.3">
      <c r="D920" s="83"/>
    </row>
    <row r="921" spans="4:4" x14ac:dyDescent="0.3">
      <c r="D921" s="83"/>
    </row>
    <row r="922" spans="4:4" x14ac:dyDescent="0.3">
      <c r="D922" s="83"/>
    </row>
    <row r="923" spans="4:4" x14ac:dyDescent="0.3">
      <c r="D923" s="83"/>
    </row>
    <row r="924" spans="4:4" x14ac:dyDescent="0.3">
      <c r="D924" s="83"/>
    </row>
    <row r="925" spans="4:4" x14ac:dyDescent="0.3">
      <c r="D925" s="83"/>
    </row>
    <row r="926" spans="4:4" x14ac:dyDescent="0.3">
      <c r="D926" s="83"/>
    </row>
    <row r="927" spans="4:4" x14ac:dyDescent="0.3">
      <c r="D927" s="83"/>
    </row>
    <row r="928" spans="4:4" x14ac:dyDescent="0.3">
      <c r="D928" s="83"/>
    </row>
    <row r="929" spans="4:4" x14ac:dyDescent="0.3">
      <c r="D929" s="83"/>
    </row>
    <row r="930" spans="4:4" x14ac:dyDescent="0.3">
      <c r="D930" s="83"/>
    </row>
    <row r="931" spans="4:4" x14ac:dyDescent="0.3">
      <c r="D931" s="83"/>
    </row>
    <row r="932" spans="4:4" x14ac:dyDescent="0.3">
      <c r="D932" s="83"/>
    </row>
    <row r="933" spans="4:4" x14ac:dyDescent="0.3">
      <c r="D933" s="83"/>
    </row>
    <row r="934" spans="4:4" x14ac:dyDescent="0.3">
      <c r="D934" s="83"/>
    </row>
    <row r="935" spans="4:4" x14ac:dyDescent="0.3">
      <c r="D935" s="83"/>
    </row>
    <row r="936" spans="4:4" x14ac:dyDescent="0.3">
      <c r="D936" s="83"/>
    </row>
    <row r="937" spans="4:4" x14ac:dyDescent="0.3">
      <c r="D937" s="83"/>
    </row>
    <row r="938" spans="4:4" x14ac:dyDescent="0.3">
      <c r="D938" s="83"/>
    </row>
    <row r="939" spans="4:4" x14ac:dyDescent="0.3">
      <c r="D939" s="83"/>
    </row>
    <row r="940" spans="4:4" x14ac:dyDescent="0.3">
      <c r="D940" s="83"/>
    </row>
    <row r="941" spans="4:4" x14ac:dyDescent="0.3">
      <c r="D941" s="83"/>
    </row>
    <row r="942" spans="4:4" x14ac:dyDescent="0.3">
      <c r="D942" s="83"/>
    </row>
    <row r="943" spans="4:4" x14ac:dyDescent="0.3">
      <c r="D943" s="83"/>
    </row>
    <row r="944" spans="4:4" x14ac:dyDescent="0.3">
      <c r="D944" s="83"/>
    </row>
    <row r="945" spans="4:4" x14ac:dyDescent="0.3">
      <c r="D945" s="83"/>
    </row>
    <row r="946" spans="4:4" x14ac:dyDescent="0.3">
      <c r="D946" s="83"/>
    </row>
    <row r="947" spans="4:4" x14ac:dyDescent="0.3">
      <c r="D947" s="83"/>
    </row>
    <row r="948" spans="4:4" x14ac:dyDescent="0.3">
      <c r="D948" s="83"/>
    </row>
    <row r="949" spans="4:4" x14ac:dyDescent="0.3">
      <c r="D949" s="83"/>
    </row>
    <row r="950" spans="4:4" x14ac:dyDescent="0.3">
      <c r="D950" s="83"/>
    </row>
    <row r="951" spans="4:4" x14ac:dyDescent="0.3">
      <c r="D951" s="83"/>
    </row>
    <row r="952" spans="4:4" x14ac:dyDescent="0.3">
      <c r="D952" s="83"/>
    </row>
    <row r="953" spans="4:4" x14ac:dyDescent="0.3">
      <c r="D953" s="83"/>
    </row>
    <row r="954" spans="4:4" x14ac:dyDescent="0.3">
      <c r="D954" s="83"/>
    </row>
    <row r="955" spans="4:4" x14ac:dyDescent="0.3">
      <c r="D955" s="83"/>
    </row>
    <row r="956" spans="4:4" x14ac:dyDescent="0.3">
      <c r="D956" s="83"/>
    </row>
    <row r="957" spans="4:4" x14ac:dyDescent="0.3">
      <c r="D957" s="83"/>
    </row>
    <row r="958" spans="4:4" x14ac:dyDescent="0.3">
      <c r="D958" s="83"/>
    </row>
    <row r="959" spans="4:4" x14ac:dyDescent="0.3">
      <c r="D959" s="83"/>
    </row>
    <row r="960" spans="4:4" x14ac:dyDescent="0.3">
      <c r="D960" s="83"/>
    </row>
    <row r="961" spans="4:4" x14ac:dyDescent="0.3">
      <c r="D961" s="83"/>
    </row>
    <row r="962" spans="4:4" x14ac:dyDescent="0.3">
      <c r="D962" s="83"/>
    </row>
    <row r="963" spans="4:4" x14ac:dyDescent="0.3">
      <c r="D963" s="83"/>
    </row>
    <row r="964" spans="4:4" x14ac:dyDescent="0.3">
      <c r="D964" s="83"/>
    </row>
    <row r="965" spans="4:4" x14ac:dyDescent="0.3">
      <c r="D965" s="83"/>
    </row>
    <row r="966" spans="4:4" x14ac:dyDescent="0.3">
      <c r="D966" s="83"/>
    </row>
    <row r="967" spans="4:4" x14ac:dyDescent="0.3">
      <c r="D967" s="83"/>
    </row>
    <row r="968" spans="4:4" x14ac:dyDescent="0.3">
      <c r="D968" s="83"/>
    </row>
    <row r="969" spans="4:4" x14ac:dyDescent="0.3">
      <c r="D969" s="83"/>
    </row>
    <row r="970" spans="4:4" x14ac:dyDescent="0.3">
      <c r="D970" s="83"/>
    </row>
    <row r="971" spans="4:4" x14ac:dyDescent="0.3">
      <c r="D971" s="83"/>
    </row>
    <row r="972" spans="4:4" x14ac:dyDescent="0.3">
      <c r="D972" s="83"/>
    </row>
    <row r="973" spans="4:4" x14ac:dyDescent="0.3">
      <c r="D973" s="83"/>
    </row>
    <row r="974" spans="4:4" x14ac:dyDescent="0.3">
      <c r="D974" s="83"/>
    </row>
    <row r="975" spans="4:4" x14ac:dyDescent="0.3">
      <c r="D975" s="83"/>
    </row>
    <row r="976" spans="4:4" x14ac:dyDescent="0.3">
      <c r="D976" s="83"/>
    </row>
    <row r="977" spans="4:4" x14ac:dyDescent="0.3">
      <c r="D977" s="83"/>
    </row>
    <row r="978" spans="4:4" x14ac:dyDescent="0.3">
      <c r="D978" s="83"/>
    </row>
    <row r="979" spans="4:4" x14ac:dyDescent="0.3">
      <c r="D979" s="83"/>
    </row>
    <row r="980" spans="4:4" x14ac:dyDescent="0.3">
      <c r="D980" s="83"/>
    </row>
    <row r="981" spans="4:4" x14ac:dyDescent="0.3">
      <c r="D981" s="83"/>
    </row>
    <row r="982" spans="4:4" x14ac:dyDescent="0.3">
      <c r="D982" s="83"/>
    </row>
    <row r="983" spans="4:4" x14ac:dyDescent="0.3">
      <c r="D983" s="83"/>
    </row>
    <row r="984" spans="4:4" x14ac:dyDescent="0.3">
      <c r="D984" s="83"/>
    </row>
    <row r="985" spans="4:4" x14ac:dyDescent="0.3">
      <c r="D985" s="83"/>
    </row>
    <row r="986" spans="4:4" x14ac:dyDescent="0.3">
      <c r="D986" s="83"/>
    </row>
    <row r="987" spans="4:4" x14ac:dyDescent="0.3">
      <c r="D987" s="83"/>
    </row>
    <row r="988" spans="4:4" x14ac:dyDescent="0.3">
      <c r="D988" s="83"/>
    </row>
    <row r="989" spans="4:4" x14ac:dyDescent="0.3">
      <c r="D989" s="83"/>
    </row>
    <row r="990" spans="4:4" x14ac:dyDescent="0.3">
      <c r="D990" s="83"/>
    </row>
    <row r="991" spans="4:4" x14ac:dyDescent="0.3">
      <c r="D991" s="83"/>
    </row>
    <row r="992" spans="4:4" x14ac:dyDescent="0.3">
      <c r="D992" s="83"/>
    </row>
    <row r="993" spans="4:4" x14ac:dyDescent="0.3">
      <c r="D993" s="83"/>
    </row>
    <row r="994" spans="4:4" x14ac:dyDescent="0.3">
      <c r="D994" s="83"/>
    </row>
    <row r="995" spans="4:4" x14ac:dyDescent="0.3">
      <c r="D995" s="83"/>
    </row>
    <row r="996" spans="4:4" x14ac:dyDescent="0.3">
      <c r="D996" s="83"/>
    </row>
    <row r="997" spans="4:4" x14ac:dyDescent="0.3">
      <c r="D997" s="83"/>
    </row>
    <row r="998" spans="4:4" x14ac:dyDescent="0.3">
      <c r="D998" s="83"/>
    </row>
    <row r="999" spans="4:4" x14ac:dyDescent="0.3">
      <c r="D999" s="83"/>
    </row>
    <row r="1000" spans="4:4" x14ac:dyDescent="0.3">
      <c r="D1000" s="83"/>
    </row>
    <row r="1001" spans="4:4" x14ac:dyDescent="0.3">
      <c r="D1001" s="83"/>
    </row>
    <row r="1002" spans="4:4" x14ac:dyDescent="0.3">
      <c r="D1002" s="83"/>
    </row>
    <row r="1003" spans="4:4" x14ac:dyDescent="0.3">
      <c r="D1003" s="83"/>
    </row>
    <row r="1004" spans="4:4" x14ac:dyDescent="0.3">
      <c r="D1004" s="83"/>
    </row>
    <row r="1005" spans="4:4" x14ac:dyDescent="0.3">
      <c r="D1005" s="83"/>
    </row>
    <row r="1006" spans="4:4" x14ac:dyDescent="0.3">
      <c r="D1006" s="83"/>
    </row>
    <row r="1007" spans="4:4" x14ac:dyDescent="0.3">
      <c r="D1007" s="83"/>
    </row>
    <row r="1008" spans="4:4" x14ac:dyDescent="0.3">
      <c r="D1008" s="83"/>
    </row>
    <row r="1009" spans="4:4" x14ac:dyDescent="0.3">
      <c r="D1009" s="83"/>
    </row>
    <row r="1010" spans="4:4" x14ac:dyDescent="0.3">
      <c r="D1010" s="83"/>
    </row>
    <row r="1011" spans="4:4" x14ac:dyDescent="0.3">
      <c r="D1011" s="83"/>
    </row>
    <row r="1012" spans="4:4" x14ac:dyDescent="0.3">
      <c r="D1012" s="83"/>
    </row>
    <row r="1013" spans="4:4" x14ac:dyDescent="0.3">
      <c r="D1013" s="83"/>
    </row>
    <row r="1014" spans="4:4" x14ac:dyDescent="0.3">
      <c r="D1014" s="83"/>
    </row>
    <row r="1015" spans="4:4" x14ac:dyDescent="0.3">
      <c r="D1015" s="83"/>
    </row>
    <row r="1016" spans="4:4" x14ac:dyDescent="0.3">
      <c r="D1016" s="83"/>
    </row>
    <row r="1017" spans="4:4" x14ac:dyDescent="0.3">
      <c r="D1017" s="83"/>
    </row>
    <row r="1018" spans="4:4" x14ac:dyDescent="0.3">
      <c r="D1018" s="83"/>
    </row>
    <row r="1019" spans="4:4" x14ac:dyDescent="0.3">
      <c r="D1019" s="83"/>
    </row>
    <row r="1020" spans="4:4" x14ac:dyDescent="0.3">
      <c r="D1020" s="83"/>
    </row>
    <row r="1021" spans="4:4" x14ac:dyDescent="0.3">
      <c r="D1021" s="83"/>
    </row>
    <row r="1022" spans="4:4" x14ac:dyDescent="0.3">
      <c r="D1022" s="83"/>
    </row>
    <row r="1023" spans="4:4" x14ac:dyDescent="0.3">
      <c r="D1023" s="83"/>
    </row>
    <row r="1024" spans="4:4" x14ac:dyDescent="0.3">
      <c r="D1024" s="83"/>
    </row>
    <row r="1025" spans="4:4" x14ac:dyDescent="0.3">
      <c r="D1025" s="83"/>
    </row>
    <row r="1026" spans="4:4" x14ac:dyDescent="0.3">
      <c r="D1026" s="83"/>
    </row>
    <row r="1027" spans="4:4" x14ac:dyDescent="0.3">
      <c r="D1027" s="83"/>
    </row>
    <row r="1028" spans="4:4" x14ac:dyDescent="0.3">
      <c r="D1028" s="83"/>
    </row>
    <row r="1029" spans="4:4" x14ac:dyDescent="0.3">
      <c r="D1029" s="83"/>
    </row>
    <row r="1030" spans="4:4" x14ac:dyDescent="0.3">
      <c r="D1030" s="83"/>
    </row>
    <row r="1031" spans="4:4" x14ac:dyDescent="0.3">
      <c r="D1031" s="83"/>
    </row>
    <row r="1032" spans="4:4" x14ac:dyDescent="0.3">
      <c r="D1032" s="83"/>
    </row>
    <row r="1033" spans="4:4" x14ac:dyDescent="0.3">
      <c r="D1033" s="83"/>
    </row>
    <row r="1034" spans="4:4" x14ac:dyDescent="0.3">
      <c r="D1034" s="83"/>
    </row>
    <row r="1035" spans="4:4" x14ac:dyDescent="0.3">
      <c r="D1035" s="83"/>
    </row>
    <row r="1036" spans="4:4" x14ac:dyDescent="0.3">
      <c r="D1036" s="83"/>
    </row>
    <row r="1037" spans="4:4" x14ac:dyDescent="0.3">
      <c r="D1037" s="83"/>
    </row>
    <row r="1038" spans="4:4" x14ac:dyDescent="0.3">
      <c r="D1038" s="83"/>
    </row>
    <row r="1039" spans="4:4" x14ac:dyDescent="0.3">
      <c r="D1039" s="83"/>
    </row>
    <row r="1040" spans="4:4" x14ac:dyDescent="0.3">
      <c r="D1040" s="83"/>
    </row>
    <row r="1041" spans="4:4" x14ac:dyDescent="0.3">
      <c r="D1041" s="83"/>
    </row>
    <row r="1042" spans="4:4" x14ac:dyDescent="0.3">
      <c r="D1042" s="83"/>
    </row>
    <row r="1043" spans="4:4" x14ac:dyDescent="0.3">
      <c r="D1043" s="83"/>
    </row>
    <row r="1044" spans="4:4" x14ac:dyDescent="0.3">
      <c r="D1044" s="83"/>
    </row>
    <row r="1045" spans="4:4" x14ac:dyDescent="0.3">
      <c r="D1045" s="83"/>
    </row>
    <row r="1046" spans="4:4" x14ac:dyDescent="0.3">
      <c r="D1046" s="83"/>
    </row>
    <row r="1047" spans="4:4" x14ac:dyDescent="0.3">
      <c r="D1047" s="83"/>
    </row>
    <row r="1048" spans="4:4" x14ac:dyDescent="0.3">
      <c r="D1048" s="83"/>
    </row>
    <row r="1049" spans="4:4" x14ac:dyDescent="0.3">
      <c r="D1049" s="83"/>
    </row>
    <row r="1050" spans="4:4" x14ac:dyDescent="0.3">
      <c r="D1050" s="83"/>
    </row>
    <row r="1051" spans="4:4" x14ac:dyDescent="0.3">
      <c r="D1051" s="83"/>
    </row>
    <row r="1052" spans="4:4" x14ac:dyDescent="0.3">
      <c r="D1052" s="83"/>
    </row>
    <row r="1053" spans="4:4" x14ac:dyDescent="0.3">
      <c r="D1053" s="83"/>
    </row>
    <row r="1054" spans="4:4" x14ac:dyDescent="0.3">
      <c r="D1054" s="83"/>
    </row>
    <row r="1055" spans="4:4" x14ac:dyDescent="0.3">
      <c r="D1055" s="83"/>
    </row>
    <row r="1056" spans="4:4" x14ac:dyDescent="0.3">
      <c r="D1056" s="83"/>
    </row>
    <row r="1057" spans="4:4" x14ac:dyDescent="0.3">
      <c r="D1057" s="83"/>
    </row>
    <row r="1058" spans="4:4" x14ac:dyDescent="0.3">
      <c r="D1058" s="83"/>
    </row>
    <row r="1059" spans="4:4" x14ac:dyDescent="0.3">
      <c r="D1059" s="83"/>
    </row>
    <row r="1060" spans="4:4" x14ac:dyDescent="0.3">
      <c r="D1060" s="83"/>
    </row>
    <row r="1061" spans="4:4" x14ac:dyDescent="0.3">
      <c r="D1061" s="83"/>
    </row>
    <row r="1062" spans="4:4" x14ac:dyDescent="0.3">
      <c r="D1062" s="83"/>
    </row>
    <row r="1063" spans="4:4" x14ac:dyDescent="0.3">
      <c r="D1063" s="83"/>
    </row>
    <row r="1064" spans="4:4" x14ac:dyDescent="0.3">
      <c r="D1064" s="83"/>
    </row>
    <row r="1065" spans="4:4" x14ac:dyDescent="0.3">
      <c r="D1065" s="83"/>
    </row>
    <row r="1066" spans="4:4" x14ac:dyDescent="0.3">
      <c r="D1066" s="83"/>
    </row>
    <row r="1067" spans="4:4" x14ac:dyDescent="0.3">
      <c r="D1067" s="83"/>
    </row>
    <row r="1068" spans="4:4" x14ac:dyDescent="0.3">
      <c r="D1068" s="83"/>
    </row>
    <row r="1069" spans="4:4" x14ac:dyDescent="0.3">
      <c r="D1069" s="83"/>
    </row>
    <row r="1070" spans="4:4" x14ac:dyDescent="0.3">
      <c r="D1070" s="83"/>
    </row>
    <row r="1071" spans="4:4" x14ac:dyDescent="0.3">
      <c r="D1071" s="83"/>
    </row>
    <row r="1072" spans="4:4" x14ac:dyDescent="0.3">
      <c r="D1072" s="83"/>
    </row>
    <row r="1073" spans="4:4" x14ac:dyDescent="0.3">
      <c r="D1073" s="83"/>
    </row>
    <row r="1074" spans="4:4" x14ac:dyDescent="0.3">
      <c r="D1074" s="83"/>
    </row>
    <row r="1075" spans="4:4" x14ac:dyDescent="0.3">
      <c r="D1075" s="83"/>
    </row>
    <row r="1076" spans="4:4" x14ac:dyDescent="0.3">
      <c r="D1076" s="83"/>
    </row>
    <row r="1077" spans="4:4" x14ac:dyDescent="0.3">
      <c r="D1077" s="83"/>
    </row>
    <row r="1078" spans="4:4" x14ac:dyDescent="0.3">
      <c r="D1078" s="83"/>
    </row>
    <row r="1079" spans="4:4" x14ac:dyDescent="0.3">
      <c r="D1079" s="83"/>
    </row>
    <row r="1080" spans="4:4" x14ac:dyDescent="0.3">
      <c r="D1080" s="83"/>
    </row>
    <row r="1081" spans="4:4" x14ac:dyDescent="0.3">
      <c r="D1081" s="83"/>
    </row>
    <row r="1082" spans="4:4" x14ac:dyDescent="0.3">
      <c r="D1082" s="83"/>
    </row>
    <row r="1083" spans="4:4" x14ac:dyDescent="0.3">
      <c r="D1083" s="83"/>
    </row>
    <row r="1084" spans="4:4" x14ac:dyDescent="0.3">
      <c r="D1084" s="83"/>
    </row>
    <row r="1085" spans="4:4" x14ac:dyDescent="0.3">
      <c r="D1085" s="83"/>
    </row>
    <row r="1086" spans="4:4" x14ac:dyDescent="0.3">
      <c r="D1086" s="83"/>
    </row>
    <row r="1087" spans="4:4" x14ac:dyDescent="0.3">
      <c r="D1087" s="83"/>
    </row>
    <row r="1088" spans="4:4" x14ac:dyDescent="0.3">
      <c r="D1088" s="83"/>
    </row>
    <row r="1089" spans="4:4" x14ac:dyDescent="0.3">
      <c r="D1089" s="83"/>
    </row>
    <row r="1090" spans="4:4" x14ac:dyDescent="0.3">
      <c r="D1090" s="83"/>
    </row>
    <row r="1091" spans="4:4" x14ac:dyDescent="0.3">
      <c r="D1091" s="83"/>
    </row>
    <row r="1092" spans="4:4" x14ac:dyDescent="0.3">
      <c r="D1092" s="83"/>
    </row>
    <row r="1093" spans="4:4" x14ac:dyDescent="0.3">
      <c r="D1093" s="83"/>
    </row>
    <row r="1094" spans="4:4" x14ac:dyDescent="0.3">
      <c r="D1094" s="83"/>
    </row>
    <row r="1095" spans="4:4" x14ac:dyDescent="0.3">
      <c r="D1095" s="83"/>
    </row>
    <row r="1096" spans="4:4" x14ac:dyDescent="0.3">
      <c r="D1096" s="83"/>
    </row>
    <row r="1097" spans="4:4" x14ac:dyDescent="0.3">
      <c r="D1097" s="83"/>
    </row>
    <row r="1098" spans="4:4" x14ac:dyDescent="0.3">
      <c r="D1098" s="83"/>
    </row>
    <row r="1099" spans="4:4" x14ac:dyDescent="0.3">
      <c r="D1099" s="83"/>
    </row>
    <row r="1100" spans="4:4" x14ac:dyDescent="0.3">
      <c r="D1100" s="83"/>
    </row>
    <row r="1101" spans="4:4" x14ac:dyDescent="0.3">
      <c r="D1101" s="83"/>
    </row>
    <row r="1102" spans="4:4" x14ac:dyDescent="0.3">
      <c r="D1102" s="83"/>
    </row>
    <row r="1103" spans="4:4" x14ac:dyDescent="0.3">
      <c r="D1103" s="83"/>
    </row>
    <row r="1104" spans="4:4" x14ac:dyDescent="0.3">
      <c r="D1104" s="83"/>
    </row>
    <row r="1105" spans="4:4" x14ac:dyDescent="0.3">
      <c r="D1105" s="83"/>
    </row>
    <row r="1106" spans="4:4" x14ac:dyDescent="0.3">
      <c r="D1106" s="83"/>
    </row>
    <row r="1107" spans="4:4" x14ac:dyDescent="0.3">
      <c r="D1107" s="83"/>
    </row>
    <row r="1108" spans="4:4" x14ac:dyDescent="0.3">
      <c r="D1108" s="83"/>
    </row>
    <row r="1109" spans="4:4" x14ac:dyDescent="0.3">
      <c r="D1109" s="83"/>
    </row>
    <row r="1110" spans="4:4" x14ac:dyDescent="0.3">
      <c r="D1110" s="83"/>
    </row>
    <row r="1111" spans="4:4" x14ac:dyDescent="0.3">
      <c r="D1111" s="83"/>
    </row>
    <row r="1112" spans="4:4" x14ac:dyDescent="0.3">
      <c r="D1112" s="83"/>
    </row>
    <row r="1113" spans="4:4" x14ac:dyDescent="0.3">
      <c r="D1113" s="83"/>
    </row>
    <row r="1114" spans="4:4" x14ac:dyDescent="0.3">
      <c r="D1114" s="83"/>
    </row>
    <row r="1115" spans="4:4" x14ac:dyDescent="0.3">
      <c r="D1115" s="83"/>
    </row>
    <row r="1116" spans="4:4" x14ac:dyDescent="0.3">
      <c r="D1116" s="83"/>
    </row>
    <row r="1117" spans="4:4" x14ac:dyDescent="0.3">
      <c r="D1117" s="83"/>
    </row>
    <row r="1118" spans="4:4" x14ac:dyDescent="0.3">
      <c r="D1118" s="83"/>
    </row>
    <row r="1119" spans="4:4" x14ac:dyDescent="0.3">
      <c r="D1119" s="83"/>
    </row>
    <row r="1120" spans="4:4" x14ac:dyDescent="0.3">
      <c r="D1120" s="83"/>
    </row>
    <row r="1121" spans="4:4" x14ac:dyDescent="0.3">
      <c r="D1121" s="83"/>
    </row>
    <row r="1122" spans="4:4" x14ac:dyDescent="0.3">
      <c r="D1122" s="83"/>
    </row>
    <row r="1123" spans="4:4" x14ac:dyDescent="0.3">
      <c r="D1123" s="83"/>
    </row>
    <row r="1124" spans="4:4" x14ac:dyDescent="0.3">
      <c r="D1124" s="83"/>
    </row>
    <row r="1125" spans="4:4" x14ac:dyDescent="0.3">
      <c r="D1125" s="83"/>
    </row>
    <row r="1126" spans="4:4" x14ac:dyDescent="0.3">
      <c r="D1126" s="83"/>
    </row>
    <row r="1127" spans="4:4" x14ac:dyDescent="0.3">
      <c r="D1127" s="83"/>
    </row>
    <row r="1128" spans="4:4" x14ac:dyDescent="0.3">
      <c r="D1128" s="83"/>
    </row>
    <row r="1129" spans="4:4" x14ac:dyDescent="0.3">
      <c r="D1129" s="83"/>
    </row>
    <row r="1130" spans="4:4" x14ac:dyDescent="0.3">
      <c r="D1130" s="83"/>
    </row>
    <row r="1131" spans="4:4" x14ac:dyDescent="0.3">
      <c r="D1131" s="83"/>
    </row>
    <row r="1132" spans="4:4" x14ac:dyDescent="0.3">
      <c r="D1132" s="83"/>
    </row>
    <row r="1133" spans="4:4" x14ac:dyDescent="0.3">
      <c r="D1133" s="83"/>
    </row>
    <row r="1134" spans="4:4" x14ac:dyDescent="0.3">
      <c r="D1134" s="83"/>
    </row>
    <row r="1135" spans="4:4" x14ac:dyDescent="0.3">
      <c r="D1135" s="83"/>
    </row>
    <row r="1136" spans="4:4" x14ac:dyDescent="0.3">
      <c r="D1136" s="83"/>
    </row>
    <row r="1137" spans="4:4" x14ac:dyDescent="0.3">
      <c r="D1137" s="83"/>
    </row>
    <row r="1138" spans="4:4" x14ac:dyDescent="0.3">
      <c r="D1138" s="83"/>
    </row>
    <row r="1139" spans="4:4" x14ac:dyDescent="0.3">
      <c r="D1139" s="83"/>
    </row>
    <row r="1140" spans="4:4" x14ac:dyDescent="0.3">
      <c r="D1140" s="83"/>
    </row>
    <row r="1141" spans="4:4" x14ac:dyDescent="0.3">
      <c r="D1141" s="83"/>
    </row>
    <row r="1142" spans="4:4" x14ac:dyDescent="0.3">
      <c r="D1142" s="83"/>
    </row>
    <row r="1143" spans="4:4" x14ac:dyDescent="0.3">
      <c r="D1143" s="83"/>
    </row>
    <row r="1144" spans="4:4" x14ac:dyDescent="0.3">
      <c r="D1144" s="83"/>
    </row>
    <row r="1145" spans="4:4" x14ac:dyDescent="0.3">
      <c r="D1145" s="83"/>
    </row>
    <row r="1146" spans="4:4" x14ac:dyDescent="0.3">
      <c r="D1146" s="83"/>
    </row>
    <row r="1147" spans="4:4" x14ac:dyDescent="0.3">
      <c r="D1147" s="83"/>
    </row>
    <row r="1148" spans="4:4" x14ac:dyDescent="0.3">
      <c r="D1148" s="83"/>
    </row>
    <row r="1149" spans="4:4" x14ac:dyDescent="0.3">
      <c r="D1149" s="83"/>
    </row>
    <row r="1150" spans="4:4" x14ac:dyDescent="0.3">
      <c r="D1150" s="83"/>
    </row>
    <row r="1151" spans="4:4" x14ac:dyDescent="0.3">
      <c r="D1151" s="83"/>
    </row>
    <row r="1152" spans="4:4" x14ac:dyDescent="0.3">
      <c r="D1152" s="83"/>
    </row>
    <row r="1153" spans="4:4" x14ac:dyDescent="0.3">
      <c r="D1153" s="83"/>
    </row>
    <row r="1154" spans="4:4" x14ac:dyDescent="0.3">
      <c r="D1154" s="83"/>
    </row>
    <row r="1155" spans="4:4" x14ac:dyDescent="0.3">
      <c r="D1155" s="83"/>
    </row>
    <row r="1156" spans="4:4" x14ac:dyDescent="0.3">
      <c r="D1156" s="83"/>
    </row>
    <row r="1157" spans="4:4" x14ac:dyDescent="0.3">
      <c r="D1157" s="83"/>
    </row>
    <row r="1158" spans="4:4" x14ac:dyDescent="0.3">
      <c r="D1158" s="83"/>
    </row>
    <row r="1159" spans="4:4" x14ac:dyDescent="0.3">
      <c r="D1159" s="83"/>
    </row>
    <row r="1160" spans="4:4" x14ac:dyDescent="0.3">
      <c r="D1160" s="83"/>
    </row>
    <row r="1161" spans="4:4" x14ac:dyDescent="0.3">
      <c r="D1161" s="83"/>
    </row>
    <row r="1162" spans="4:4" x14ac:dyDescent="0.3">
      <c r="D1162" s="83"/>
    </row>
    <row r="1163" spans="4:4" x14ac:dyDescent="0.3">
      <c r="D1163" s="83"/>
    </row>
    <row r="1164" spans="4:4" x14ac:dyDescent="0.3">
      <c r="D1164" s="83"/>
    </row>
    <row r="1165" spans="4:4" x14ac:dyDescent="0.3">
      <c r="D1165" s="83"/>
    </row>
    <row r="1166" spans="4:4" x14ac:dyDescent="0.3">
      <c r="D1166" s="83"/>
    </row>
    <row r="1167" spans="4:4" x14ac:dyDescent="0.3">
      <c r="D1167" s="83"/>
    </row>
    <row r="1168" spans="4:4" x14ac:dyDescent="0.3">
      <c r="D1168" s="83"/>
    </row>
    <row r="1169" spans="4:4" x14ac:dyDescent="0.3">
      <c r="D1169" s="83"/>
    </row>
    <row r="1170" spans="4:4" x14ac:dyDescent="0.3">
      <c r="D1170" s="83"/>
    </row>
    <row r="1171" spans="4:4" x14ac:dyDescent="0.3">
      <c r="D1171" s="83"/>
    </row>
    <row r="1172" spans="4:4" x14ac:dyDescent="0.3">
      <c r="D1172" s="83"/>
    </row>
    <row r="1173" spans="4:4" x14ac:dyDescent="0.3">
      <c r="D1173" s="83"/>
    </row>
    <row r="1174" spans="4:4" x14ac:dyDescent="0.3">
      <c r="D1174" s="83"/>
    </row>
    <row r="1175" spans="4:4" x14ac:dyDescent="0.3">
      <c r="D1175" s="83"/>
    </row>
    <row r="1176" spans="4:4" x14ac:dyDescent="0.3">
      <c r="D1176" s="83"/>
    </row>
    <row r="1177" spans="4:4" x14ac:dyDescent="0.3">
      <c r="D1177" s="83"/>
    </row>
    <row r="1178" spans="4:4" x14ac:dyDescent="0.3">
      <c r="D1178" s="83"/>
    </row>
    <row r="1179" spans="4:4" x14ac:dyDescent="0.3">
      <c r="D1179" s="83"/>
    </row>
    <row r="1180" spans="4:4" x14ac:dyDescent="0.3">
      <c r="D1180" s="83"/>
    </row>
    <row r="1181" spans="4:4" x14ac:dyDescent="0.3">
      <c r="D1181" s="83"/>
    </row>
    <row r="1182" spans="4:4" x14ac:dyDescent="0.3">
      <c r="D1182" s="83"/>
    </row>
    <row r="1183" spans="4:4" x14ac:dyDescent="0.3">
      <c r="D1183" s="83"/>
    </row>
    <row r="1184" spans="4:4" x14ac:dyDescent="0.3">
      <c r="D1184" s="83"/>
    </row>
    <row r="1185" spans="4:4" x14ac:dyDescent="0.3">
      <c r="D1185" s="83"/>
    </row>
    <row r="1186" spans="4:4" x14ac:dyDescent="0.3">
      <c r="D1186" s="83"/>
    </row>
    <row r="1187" spans="4:4" x14ac:dyDescent="0.3">
      <c r="D1187" s="83"/>
    </row>
    <row r="1188" spans="4:4" x14ac:dyDescent="0.3">
      <c r="D1188" s="83"/>
    </row>
    <row r="1189" spans="4:4" x14ac:dyDescent="0.3">
      <c r="D1189" s="83"/>
    </row>
    <row r="1190" spans="4:4" x14ac:dyDescent="0.3">
      <c r="D1190" s="83"/>
    </row>
    <row r="1191" spans="4:4" x14ac:dyDescent="0.3">
      <c r="D1191" s="83"/>
    </row>
    <row r="1192" spans="4:4" x14ac:dyDescent="0.3">
      <c r="D1192" s="83"/>
    </row>
    <row r="1193" spans="4:4" x14ac:dyDescent="0.3">
      <c r="D1193" s="83"/>
    </row>
    <row r="1194" spans="4:4" x14ac:dyDescent="0.3">
      <c r="D1194" s="83"/>
    </row>
    <row r="1195" spans="4:4" x14ac:dyDescent="0.3">
      <c r="D1195" s="83"/>
    </row>
    <row r="1196" spans="4:4" x14ac:dyDescent="0.3">
      <c r="D1196" s="83"/>
    </row>
    <row r="1197" spans="4:4" x14ac:dyDescent="0.3">
      <c r="D1197" s="83"/>
    </row>
    <row r="1198" spans="4:4" x14ac:dyDescent="0.3">
      <c r="D1198" s="83"/>
    </row>
    <row r="1199" spans="4:4" x14ac:dyDescent="0.3">
      <c r="D1199" s="83"/>
    </row>
    <row r="1200" spans="4:4" x14ac:dyDescent="0.3">
      <c r="D1200" s="83"/>
    </row>
    <row r="1201" spans="4:4" x14ac:dyDescent="0.3">
      <c r="D1201" s="83"/>
    </row>
    <row r="1202" spans="4:4" x14ac:dyDescent="0.3">
      <c r="D1202" s="83"/>
    </row>
    <row r="1203" spans="4:4" x14ac:dyDescent="0.3">
      <c r="D1203" s="83"/>
    </row>
    <row r="1204" spans="4:4" x14ac:dyDescent="0.3">
      <c r="D1204" s="83"/>
    </row>
    <row r="1205" spans="4:4" x14ac:dyDescent="0.3">
      <c r="D1205" s="83"/>
    </row>
    <row r="1206" spans="4:4" x14ac:dyDescent="0.3">
      <c r="D1206" s="83"/>
    </row>
    <row r="1207" spans="4:4" x14ac:dyDescent="0.3">
      <c r="D1207" s="83"/>
    </row>
    <row r="1208" spans="4:4" x14ac:dyDescent="0.3">
      <c r="D1208" s="83"/>
    </row>
    <row r="1209" spans="4:4" x14ac:dyDescent="0.3">
      <c r="D1209" s="83"/>
    </row>
    <row r="1210" spans="4:4" x14ac:dyDescent="0.3">
      <c r="D1210" s="83"/>
    </row>
    <row r="1211" spans="4:4" x14ac:dyDescent="0.3">
      <c r="D1211" s="83"/>
    </row>
    <row r="1212" spans="4:4" x14ac:dyDescent="0.3">
      <c r="D1212" s="83"/>
    </row>
    <row r="1213" spans="4:4" x14ac:dyDescent="0.3">
      <c r="D1213" s="83"/>
    </row>
    <row r="1214" spans="4:4" x14ac:dyDescent="0.3">
      <c r="D1214" s="83"/>
    </row>
    <row r="1215" spans="4:4" x14ac:dyDescent="0.3">
      <c r="D1215" s="83"/>
    </row>
    <row r="1216" spans="4:4" x14ac:dyDescent="0.3">
      <c r="D1216" s="83"/>
    </row>
    <row r="1217" spans="4:4" x14ac:dyDescent="0.3">
      <c r="D1217" s="83"/>
    </row>
    <row r="1218" spans="4:4" x14ac:dyDescent="0.3">
      <c r="D1218" s="83"/>
    </row>
    <row r="1219" spans="4:4" x14ac:dyDescent="0.3">
      <c r="D1219" s="83"/>
    </row>
    <row r="1220" spans="4:4" x14ac:dyDescent="0.3">
      <c r="D1220" s="83"/>
    </row>
    <row r="1221" spans="4:4" x14ac:dyDescent="0.3">
      <c r="D1221" s="83"/>
    </row>
    <row r="1222" spans="4:4" x14ac:dyDescent="0.3">
      <c r="D1222" s="83"/>
    </row>
    <row r="1223" spans="4:4" x14ac:dyDescent="0.3">
      <c r="D1223" s="83"/>
    </row>
    <row r="1224" spans="4:4" x14ac:dyDescent="0.3">
      <c r="D1224" s="83"/>
    </row>
    <row r="1225" spans="4:4" x14ac:dyDescent="0.3">
      <c r="D1225" s="83"/>
    </row>
    <row r="1226" spans="4:4" x14ac:dyDescent="0.3">
      <c r="D1226" s="83"/>
    </row>
    <row r="1227" spans="4:4" x14ac:dyDescent="0.3">
      <c r="D1227" s="83"/>
    </row>
    <row r="1228" spans="4:4" x14ac:dyDescent="0.3">
      <c r="D1228" s="83"/>
    </row>
    <row r="1229" spans="4:4" x14ac:dyDescent="0.3">
      <c r="D1229" s="83"/>
    </row>
    <row r="1230" spans="4:4" x14ac:dyDescent="0.3">
      <c r="D1230" s="83"/>
    </row>
    <row r="1231" spans="4:4" x14ac:dyDescent="0.3">
      <c r="D1231" s="83"/>
    </row>
    <row r="1232" spans="4:4" x14ac:dyDescent="0.3">
      <c r="D1232" s="83"/>
    </row>
    <row r="1233" spans="4:4" x14ac:dyDescent="0.3">
      <c r="D1233" s="83"/>
    </row>
    <row r="1234" spans="4:4" x14ac:dyDescent="0.3">
      <c r="D1234" s="83"/>
    </row>
    <row r="1235" spans="4:4" x14ac:dyDescent="0.3">
      <c r="D1235" s="83"/>
    </row>
    <row r="1236" spans="4:4" x14ac:dyDescent="0.3">
      <c r="D1236" s="83"/>
    </row>
    <row r="1237" spans="4:4" x14ac:dyDescent="0.3">
      <c r="D1237" s="83"/>
    </row>
    <row r="1238" spans="4:4" x14ac:dyDescent="0.3">
      <c r="D1238" s="83"/>
    </row>
    <row r="1239" spans="4:4" x14ac:dyDescent="0.3">
      <c r="D1239" s="83"/>
    </row>
    <row r="1240" spans="4:4" x14ac:dyDescent="0.3">
      <c r="D1240" s="83"/>
    </row>
    <row r="1241" spans="4:4" x14ac:dyDescent="0.3">
      <c r="D1241" s="83"/>
    </row>
    <row r="1242" spans="4:4" x14ac:dyDescent="0.3">
      <c r="D1242" s="83"/>
    </row>
    <row r="1243" spans="4:4" x14ac:dyDescent="0.3">
      <c r="D1243" s="83"/>
    </row>
    <row r="1244" spans="4:4" x14ac:dyDescent="0.3">
      <c r="D1244" s="83"/>
    </row>
    <row r="1245" spans="4:4" x14ac:dyDescent="0.3">
      <c r="D1245" s="83"/>
    </row>
    <row r="1246" spans="4:4" x14ac:dyDescent="0.3">
      <c r="D1246" s="83"/>
    </row>
    <row r="1247" spans="4:4" x14ac:dyDescent="0.3">
      <c r="D1247" s="83"/>
    </row>
    <row r="1248" spans="4:4" x14ac:dyDescent="0.3">
      <c r="D1248" s="83"/>
    </row>
    <row r="1249" spans="4:4" x14ac:dyDescent="0.3">
      <c r="D1249" s="83"/>
    </row>
    <row r="1250" spans="4:4" x14ac:dyDescent="0.3">
      <c r="D1250" s="83"/>
    </row>
    <row r="1251" spans="4:4" x14ac:dyDescent="0.3">
      <c r="D1251" s="83"/>
    </row>
    <row r="1252" spans="4:4" x14ac:dyDescent="0.3">
      <c r="D1252" s="83"/>
    </row>
    <row r="1253" spans="4:4" x14ac:dyDescent="0.3">
      <c r="D1253" s="83"/>
    </row>
    <row r="1254" spans="4:4" x14ac:dyDescent="0.3">
      <c r="D1254" s="83"/>
    </row>
    <row r="1255" spans="4:4" x14ac:dyDescent="0.3">
      <c r="D1255" s="83"/>
    </row>
    <row r="1256" spans="4:4" x14ac:dyDescent="0.3">
      <c r="D1256" s="83"/>
    </row>
    <row r="1257" spans="4:4" x14ac:dyDescent="0.3">
      <c r="D1257" s="83"/>
    </row>
    <row r="1258" spans="4:4" x14ac:dyDescent="0.3">
      <c r="D1258" s="83"/>
    </row>
    <row r="1259" spans="4:4" x14ac:dyDescent="0.3">
      <c r="D1259" s="83"/>
    </row>
    <row r="1260" spans="4:4" x14ac:dyDescent="0.3">
      <c r="D1260" s="83"/>
    </row>
    <row r="1261" spans="4:4" x14ac:dyDescent="0.3">
      <c r="D1261" s="83"/>
    </row>
    <row r="1262" spans="4:4" x14ac:dyDescent="0.3">
      <c r="D1262" s="83"/>
    </row>
    <row r="1263" spans="4:4" x14ac:dyDescent="0.3">
      <c r="D1263" s="83"/>
    </row>
    <row r="1264" spans="4:4" x14ac:dyDescent="0.3">
      <c r="D1264" s="83"/>
    </row>
    <row r="1265" spans="4:4" x14ac:dyDescent="0.3">
      <c r="D1265" s="83"/>
    </row>
    <row r="1266" spans="4:4" x14ac:dyDescent="0.3">
      <c r="D1266" s="83"/>
    </row>
    <row r="1267" spans="4:4" x14ac:dyDescent="0.3">
      <c r="D1267" s="83"/>
    </row>
    <row r="1268" spans="4:4" x14ac:dyDescent="0.3">
      <c r="D1268" s="83"/>
    </row>
    <row r="1269" spans="4:4" x14ac:dyDescent="0.3">
      <c r="D1269" s="83"/>
    </row>
    <row r="1270" spans="4:4" x14ac:dyDescent="0.3">
      <c r="D1270" s="83"/>
    </row>
    <row r="1271" spans="4:4" x14ac:dyDescent="0.3">
      <c r="D1271" s="83"/>
    </row>
    <row r="1272" spans="4:4" x14ac:dyDescent="0.3">
      <c r="D1272" s="83"/>
    </row>
    <row r="1273" spans="4:4" x14ac:dyDescent="0.3">
      <c r="D1273" s="83"/>
    </row>
    <row r="1274" spans="4:4" x14ac:dyDescent="0.3">
      <c r="D1274" s="83"/>
    </row>
    <row r="1275" spans="4:4" x14ac:dyDescent="0.3">
      <c r="D1275" s="83"/>
    </row>
    <row r="1276" spans="4:4" x14ac:dyDescent="0.3">
      <c r="D1276" s="83"/>
    </row>
    <row r="1277" spans="4:4" x14ac:dyDescent="0.3">
      <c r="D1277" s="83"/>
    </row>
    <row r="1278" spans="4:4" x14ac:dyDescent="0.3">
      <c r="D1278" s="83"/>
    </row>
    <row r="1279" spans="4:4" x14ac:dyDescent="0.3">
      <c r="D1279" s="83"/>
    </row>
    <row r="1280" spans="4:4" x14ac:dyDescent="0.3">
      <c r="D1280" s="83"/>
    </row>
    <row r="1281" spans="4:4" x14ac:dyDescent="0.3">
      <c r="D1281" s="83"/>
    </row>
    <row r="1282" spans="4:4" x14ac:dyDescent="0.3">
      <c r="D1282" s="83"/>
    </row>
    <row r="1283" spans="4:4" x14ac:dyDescent="0.3">
      <c r="D1283" s="83"/>
    </row>
    <row r="1284" spans="4:4" x14ac:dyDescent="0.3">
      <c r="D1284" s="83"/>
    </row>
    <row r="1285" spans="4:4" x14ac:dyDescent="0.3">
      <c r="D1285" s="83"/>
    </row>
    <row r="1286" spans="4:4" x14ac:dyDescent="0.3">
      <c r="D1286" s="83"/>
    </row>
    <row r="1287" spans="4:4" x14ac:dyDescent="0.3">
      <c r="D1287" s="83"/>
    </row>
    <row r="1288" spans="4:4" x14ac:dyDescent="0.3">
      <c r="D1288" s="83"/>
    </row>
    <row r="1289" spans="4:4" x14ac:dyDescent="0.3">
      <c r="D1289" s="83"/>
    </row>
    <row r="1290" spans="4:4" x14ac:dyDescent="0.3">
      <c r="D1290" s="83"/>
    </row>
    <row r="1291" spans="4:4" x14ac:dyDescent="0.3">
      <c r="D1291" s="83"/>
    </row>
    <row r="1292" spans="4:4" x14ac:dyDescent="0.3">
      <c r="D1292" s="83"/>
    </row>
    <row r="1293" spans="4:4" x14ac:dyDescent="0.3">
      <c r="D1293" s="83"/>
    </row>
    <row r="1294" spans="4:4" x14ac:dyDescent="0.3">
      <c r="D1294" s="83"/>
    </row>
    <row r="1295" spans="4:4" x14ac:dyDescent="0.3">
      <c r="D1295" s="83"/>
    </row>
    <row r="1296" spans="4:4" x14ac:dyDescent="0.3">
      <c r="D1296" s="83"/>
    </row>
    <row r="1297" spans="4:4" x14ac:dyDescent="0.3">
      <c r="D1297" s="83"/>
    </row>
    <row r="1298" spans="4:4" x14ac:dyDescent="0.3">
      <c r="D1298" s="83"/>
    </row>
    <row r="1299" spans="4:4" x14ac:dyDescent="0.3">
      <c r="D1299" s="83"/>
    </row>
    <row r="1300" spans="4:4" x14ac:dyDescent="0.3">
      <c r="D1300" s="83"/>
    </row>
    <row r="1301" spans="4:4" x14ac:dyDescent="0.3">
      <c r="D1301" s="83"/>
    </row>
    <row r="1302" spans="4:4" x14ac:dyDescent="0.3">
      <c r="D1302" s="83"/>
    </row>
    <row r="1303" spans="4:4" x14ac:dyDescent="0.3">
      <c r="D1303" s="83"/>
    </row>
    <row r="1304" spans="4:4" x14ac:dyDescent="0.3">
      <c r="D1304" s="83"/>
    </row>
    <row r="1305" spans="4:4" x14ac:dyDescent="0.3">
      <c r="D1305" s="83"/>
    </row>
    <row r="1306" spans="4:4" x14ac:dyDescent="0.3">
      <c r="D1306" s="83"/>
    </row>
    <row r="1307" spans="4:4" x14ac:dyDescent="0.3">
      <c r="D1307" s="83"/>
    </row>
    <row r="1308" spans="4:4" x14ac:dyDescent="0.3">
      <c r="D1308" s="83"/>
    </row>
    <row r="1309" spans="4:4" x14ac:dyDescent="0.3">
      <c r="D1309" s="83"/>
    </row>
    <row r="1310" spans="4:4" x14ac:dyDescent="0.3">
      <c r="D1310" s="83"/>
    </row>
    <row r="1311" spans="4:4" x14ac:dyDescent="0.3">
      <c r="D1311" s="83"/>
    </row>
    <row r="1312" spans="4:4" x14ac:dyDescent="0.3">
      <c r="D1312" s="83"/>
    </row>
    <row r="1313" spans="4:4" x14ac:dyDescent="0.3">
      <c r="D1313" s="83"/>
    </row>
    <row r="1314" spans="4:4" x14ac:dyDescent="0.3">
      <c r="D1314" s="83"/>
    </row>
    <row r="1315" spans="4:4" x14ac:dyDescent="0.3">
      <c r="D1315" s="83"/>
    </row>
    <row r="1316" spans="4:4" x14ac:dyDescent="0.3">
      <c r="D1316" s="83"/>
    </row>
    <row r="1317" spans="4:4" x14ac:dyDescent="0.3">
      <c r="D1317" s="83"/>
    </row>
    <row r="1318" spans="4:4" x14ac:dyDescent="0.3">
      <c r="D1318" s="83"/>
    </row>
    <row r="1319" spans="4:4" x14ac:dyDescent="0.3">
      <c r="D1319" s="83"/>
    </row>
    <row r="1320" spans="4:4" x14ac:dyDescent="0.3">
      <c r="D1320" s="83"/>
    </row>
    <row r="1321" spans="4:4" x14ac:dyDescent="0.3">
      <c r="D1321" s="83"/>
    </row>
    <row r="1322" spans="4:4" x14ac:dyDescent="0.3">
      <c r="D1322" s="83"/>
    </row>
    <row r="1323" spans="4:4" x14ac:dyDescent="0.3">
      <c r="D1323" s="83"/>
    </row>
    <row r="1324" spans="4:4" x14ac:dyDescent="0.3">
      <c r="D1324" s="83"/>
    </row>
    <row r="1325" spans="4:4" x14ac:dyDescent="0.3">
      <c r="D1325" s="83"/>
    </row>
    <row r="1326" spans="4:4" x14ac:dyDescent="0.3">
      <c r="D1326" s="83"/>
    </row>
    <row r="1327" spans="4:4" x14ac:dyDescent="0.3">
      <c r="D1327" s="83"/>
    </row>
    <row r="1328" spans="4:4" x14ac:dyDescent="0.3">
      <c r="D1328" s="83"/>
    </row>
    <row r="1329" spans="4:4" x14ac:dyDescent="0.3">
      <c r="D1329" s="83"/>
    </row>
    <row r="1330" spans="4:4" x14ac:dyDescent="0.3">
      <c r="D1330" s="83"/>
    </row>
    <row r="1331" spans="4:4" x14ac:dyDescent="0.3">
      <c r="D1331" s="83"/>
    </row>
    <row r="1332" spans="4:4" x14ac:dyDescent="0.3">
      <c r="D1332" s="83"/>
    </row>
    <row r="1333" spans="4:4" x14ac:dyDescent="0.3">
      <c r="D1333" s="83"/>
    </row>
    <row r="1334" spans="4:4" x14ac:dyDescent="0.3">
      <c r="D1334" s="83"/>
    </row>
    <row r="1335" spans="4:4" x14ac:dyDescent="0.3">
      <c r="D1335" s="83"/>
    </row>
    <row r="1336" spans="4:4" x14ac:dyDescent="0.3">
      <c r="D1336" s="83"/>
    </row>
    <row r="1337" spans="4:4" x14ac:dyDescent="0.3">
      <c r="D1337" s="83"/>
    </row>
    <row r="1338" spans="4:4" x14ac:dyDescent="0.3">
      <c r="D1338" s="83"/>
    </row>
    <row r="1339" spans="4:4" x14ac:dyDescent="0.3">
      <c r="D1339" s="83"/>
    </row>
    <row r="1340" spans="4:4" x14ac:dyDescent="0.3">
      <c r="D1340" s="83"/>
    </row>
    <row r="1341" spans="4:4" x14ac:dyDescent="0.3">
      <c r="D1341" s="83"/>
    </row>
    <row r="1342" spans="4:4" x14ac:dyDescent="0.3">
      <c r="D1342" s="83"/>
    </row>
    <row r="1343" spans="4:4" x14ac:dyDescent="0.3">
      <c r="D1343" s="83"/>
    </row>
    <row r="1344" spans="4:4" x14ac:dyDescent="0.3">
      <c r="D1344" s="83"/>
    </row>
    <row r="1345" spans="4:4" x14ac:dyDescent="0.3">
      <c r="D1345" s="83"/>
    </row>
    <row r="1346" spans="4:4" x14ac:dyDescent="0.3">
      <c r="D1346" s="83"/>
    </row>
    <row r="1347" spans="4:4" x14ac:dyDescent="0.3">
      <c r="D1347" s="83"/>
    </row>
    <row r="1348" spans="4:4" x14ac:dyDescent="0.3">
      <c r="D1348" s="83"/>
    </row>
    <row r="1349" spans="4:4" x14ac:dyDescent="0.3">
      <c r="D1349" s="83"/>
    </row>
    <row r="1350" spans="4:4" x14ac:dyDescent="0.3">
      <c r="D1350" s="83"/>
    </row>
    <row r="1351" spans="4:4" x14ac:dyDescent="0.3">
      <c r="D1351" s="83"/>
    </row>
    <row r="1352" spans="4:4" x14ac:dyDescent="0.3">
      <c r="D1352" s="83"/>
    </row>
    <row r="1353" spans="4:4" x14ac:dyDescent="0.3">
      <c r="D1353" s="83"/>
    </row>
    <row r="1354" spans="4:4" x14ac:dyDescent="0.3">
      <c r="D1354" s="83"/>
    </row>
    <row r="1355" spans="4:4" x14ac:dyDescent="0.3">
      <c r="D1355" s="83"/>
    </row>
    <row r="1356" spans="4:4" x14ac:dyDescent="0.3">
      <c r="D1356" s="83"/>
    </row>
    <row r="1357" spans="4:4" x14ac:dyDescent="0.3">
      <c r="D1357" s="83"/>
    </row>
    <row r="1358" spans="4:4" x14ac:dyDescent="0.3">
      <c r="D1358" s="83"/>
    </row>
    <row r="1359" spans="4:4" x14ac:dyDescent="0.3">
      <c r="D1359" s="83"/>
    </row>
    <row r="1360" spans="4:4" x14ac:dyDescent="0.3">
      <c r="D1360" s="83"/>
    </row>
    <row r="1361" spans="4:4" x14ac:dyDescent="0.3">
      <c r="D1361" s="83"/>
    </row>
    <row r="1362" spans="4:4" x14ac:dyDescent="0.3">
      <c r="D1362" s="83"/>
    </row>
    <row r="1363" spans="4:4" x14ac:dyDescent="0.3">
      <c r="D1363" s="83"/>
    </row>
    <row r="1364" spans="4:4" x14ac:dyDescent="0.3">
      <c r="D1364" s="83"/>
    </row>
    <row r="1365" spans="4:4" x14ac:dyDescent="0.3">
      <c r="D1365" s="83"/>
    </row>
    <row r="1366" spans="4:4" x14ac:dyDescent="0.3">
      <c r="D1366" s="83"/>
    </row>
    <row r="1367" spans="4:4" x14ac:dyDescent="0.3">
      <c r="D1367" s="83"/>
    </row>
    <row r="1368" spans="4:4" x14ac:dyDescent="0.3">
      <c r="D1368" s="83"/>
    </row>
    <row r="1369" spans="4:4" x14ac:dyDescent="0.3">
      <c r="D1369" s="83"/>
    </row>
    <row r="1370" spans="4:4" x14ac:dyDescent="0.3">
      <c r="D1370" s="83"/>
    </row>
    <row r="1371" spans="4:4" x14ac:dyDescent="0.3">
      <c r="D1371" s="83"/>
    </row>
    <row r="1372" spans="4:4" x14ac:dyDescent="0.3">
      <c r="D1372" s="83"/>
    </row>
    <row r="1373" spans="4:4" x14ac:dyDescent="0.3">
      <c r="D1373" s="83"/>
    </row>
    <row r="1374" spans="4:4" x14ac:dyDescent="0.3">
      <c r="D1374" s="83"/>
    </row>
    <row r="1375" spans="4:4" x14ac:dyDescent="0.3">
      <c r="D1375" s="83"/>
    </row>
    <row r="1376" spans="4:4" x14ac:dyDescent="0.3">
      <c r="D1376" s="83"/>
    </row>
    <row r="1377" spans="4:4" x14ac:dyDescent="0.3">
      <c r="D1377" s="83"/>
    </row>
    <row r="1378" spans="4:4" x14ac:dyDescent="0.3">
      <c r="D1378" s="83"/>
    </row>
    <row r="1379" spans="4:4" x14ac:dyDescent="0.3">
      <c r="D1379" s="83"/>
    </row>
    <row r="1380" spans="4:4" x14ac:dyDescent="0.3">
      <c r="D1380" s="83"/>
    </row>
    <row r="1381" spans="4:4" x14ac:dyDescent="0.3">
      <c r="D1381" s="83"/>
    </row>
    <row r="1382" spans="4:4" x14ac:dyDescent="0.3">
      <c r="D1382" s="83"/>
    </row>
    <row r="1383" spans="4:4" x14ac:dyDescent="0.3">
      <c r="D1383" s="83"/>
    </row>
    <row r="1384" spans="4:4" x14ac:dyDescent="0.3">
      <c r="D1384" s="83"/>
    </row>
    <row r="1385" spans="4:4" x14ac:dyDescent="0.3">
      <c r="D1385" s="83"/>
    </row>
    <row r="1386" spans="4:4" x14ac:dyDescent="0.3">
      <c r="D1386" s="83"/>
    </row>
    <row r="1387" spans="4:4" x14ac:dyDescent="0.3">
      <c r="D1387" s="83"/>
    </row>
    <row r="1388" spans="4:4" x14ac:dyDescent="0.3">
      <c r="D1388" s="83"/>
    </row>
    <row r="1389" spans="4:4" x14ac:dyDescent="0.3">
      <c r="D1389" s="83"/>
    </row>
    <row r="1390" spans="4:4" x14ac:dyDescent="0.3">
      <c r="D1390" s="83"/>
    </row>
    <row r="1391" spans="4:4" x14ac:dyDescent="0.3">
      <c r="D1391" s="83"/>
    </row>
    <row r="1392" spans="4:4" x14ac:dyDescent="0.3">
      <c r="D1392" s="83"/>
    </row>
    <row r="1393" spans="4:4" x14ac:dyDescent="0.3">
      <c r="D1393" s="83"/>
    </row>
    <row r="1394" spans="4:4" x14ac:dyDescent="0.3">
      <c r="D1394" s="83"/>
    </row>
    <row r="1395" spans="4:4" x14ac:dyDescent="0.3">
      <c r="D1395" s="83"/>
    </row>
    <row r="1396" spans="4:4" x14ac:dyDescent="0.3">
      <c r="D1396" s="83"/>
    </row>
    <row r="1397" spans="4:4" x14ac:dyDescent="0.3">
      <c r="D1397" s="83"/>
    </row>
    <row r="1398" spans="4:4" x14ac:dyDescent="0.3">
      <c r="D1398" s="83"/>
    </row>
    <row r="1399" spans="4:4" x14ac:dyDescent="0.3">
      <c r="D1399" s="83"/>
    </row>
    <row r="1400" spans="4:4" x14ac:dyDescent="0.3">
      <c r="D1400" s="83"/>
    </row>
    <row r="1401" spans="4:4" x14ac:dyDescent="0.3">
      <c r="D1401" s="83"/>
    </row>
    <row r="1402" spans="4:4" x14ac:dyDescent="0.3">
      <c r="D1402" s="83"/>
    </row>
    <row r="1403" spans="4:4" x14ac:dyDescent="0.3">
      <c r="D1403" s="83"/>
    </row>
    <row r="1404" spans="4:4" x14ac:dyDescent="0.3">
      <c r="D1404" s="83"/>
    </row>
    <row r="1405" spans="4:4" x14ac:dyDescent="0.3">
      <c r="D1405" s="83"/>
    </row>
    <row r="1406" spans="4:4" x14ac:dyDescent="0.3">
      <c r="D1406" s="83"/>
    </row>
    <row r="1407" spans="4:4" x14ac:dyDescent="0.3">
      <c r="D1407" s="83"/>
    </row>
    <row r="1408" spans="4:4" x14ac:dyDescent="0.3">
      <c r="D1408" s="83"/>
    </row>
    <row r="1409" spans="4:4" x14ac:dyDescent="0.3">
      <c r="D1409" s="83"/>
    </row>
    <row r="1410" spans="4:4" x14ac:dyDescent="0.3">
      <c r="D1410" s="83"/>
    </row>
    <row r="1411" spans="4:4" x14ac:dyDescent="0.3">
      <c r="D1411" s="83"/>
    </row>
    <row r="1412" spans="4:4" x14ac:dyDescent="0.3">
      <c r="D1412" s="83"/>
    </row>
    <row r="1413" spans="4:4" x14ac:dyDescent="0.3">
      <c r="D1413" s="83"/>
    </row>
    <row r="1414" spans="4:4" x14ac:dyDescent="0.3">
      <c r="D1414" s="83"/>
    </row>
    <row r="1415" spans="4:4" x14ac:dyDescent="0.3">
      <c r="D1415" s="83"/>
    </row>
    <row r="1416" spans="4:4" x14ac:dyDescent="0.3">
      <c r="D1416" s="83"/>
    </row>
    <row r="1417" spans="4:4" x14ac:dyDescent="0.3">
      <c r="D1417" s="83"/>
    </row>
    <row r="1418" spans="4:4" x14ac:dyDescent="0.3">
      <c r="D1418" s="83"/>
    </row>
    <row r="1419" spans="4:4" x14ac:dyDescent="0.3">
      <c r="D1419" s="83"/>
    </row>
    <row r="1420" spans="4:4" x14ac:dyDescent="0.3">
      <c r="D1420" s="83"/>
    </row>
    <row r="1421" spans="4:4" x14ac:dyDescent="0.3">
      <c r="D1421" s="83"/>
    </row>
    <row r="1422" spans="4:4" x14ac:dyDescent="0.3">
      <c r="D1422" s="83"/>
    </row>
    <row r="1423" spans="4:4" x14ac:dyDescent="0.3">
      <c r="D1423" s="83"/>
    </row>
    <row r="1424" spans="4:4" x14ac:dyDescent="0.3">
      <c r="D1424" s="83"/>
    </row>
    <row r="1425" spans="4:4" x14ac:dyDescent="0.3">
      <c r="D1425" s="83"/>
    </row>
    <row r="1426" spans="4:4" x14ac:dyDescent="0.3">
      <c r="D1426" s="83"/>
    </row>
    <row r="1427" spans="4:4" x14ac:dyDescent="0.3">
      <c r="D1427" s="83"/>
    </row>
    <row r="1428" spans="4:4" x14ac:dyDescent="0.3">
      <c r="D1428" s="83"/>
    </row>
    <row r="1429" spans="4:4" x14ac:dyDescent="0.3">
      <c r="D1429" s="83"/>
    </row>
    <row r="1430" spans="4:4" x14ac:dyDescent="0.3">
      <c r="D1430" s="83"/>
    </row>
    <row r="1431" spans="4:4" x14ac:dyDescent="0.3">
      <c r="D1431" s="83"/>
    </row>
    <row r="1432" spans="4:4" x14ac:dyDescent="0.3">
      <c r="D1432" s="83"/>
    </row>
    <row r="1433" spans="4:4" x14ac:dyDescent="0.3">
      <c r="D1433" s="83"/>
    </row>
    <row r="1434" spans="4:4" x14ac:dyDescent="0.3">
      <c r="D1434" s="83"/>
    </row>
    <row r="1435" spans="4:4" x14ac:dyDescent="0.3">
      <c r="D1435" s="83"/>
    </row>
    <row r="1436" spans="4:4" x14ac:dyDescent="0.3">
      <c r="D1436" s="83"/>
    </row>
    <row r="1437" spans="4:4" x14ac:dyDescent="0.3">
      <c r="D1437" s="83"/>
    </row>
    <row r="1438" spans="4:4" x14ac:dyDescent="0.3">
      <c r="D1438" s="83"/>
    </row>
    <row r="1439" spans="4:4" x14ac:dyDescent="0.3">
      <c r="D1439" s="83"/>
    </row>
    <row r="1440" spans="4:4" x14ac:dyDescent="0.3">
      <c r="D1440" s="83"/>
    </row>
    <row r="1441" spans="4:4" x14ac:dyDescent="0.3">
      <c r="D1441" s="83"/>
    </row>
    <row r="1442" spans="4:4" x14ac:dyDescent="0.3">
      <c r="D1442" s="83"/>
    </row>
    <row r="1443" spans="4:4" x14ac:dyDescent="0.3">
      <c r="D1443" s="83"/>
    </row>
    <row r="1444" spans="4:4" x14ac:dyDescent="0.3">
      <c r="D1444" s="83"/>
    </row>
    <row r="1445" spans="4:4" x14ac:dyDescent="0.3">
      <c r="D1445" s="83"/>
    </row>
    <row r="1446" spans="4:4" x14ac:dyDescent="0.3">
      <c r="D1446" s="83"/>
    </row>
    <row r="1447" spans="4:4" x14ac:dyDescent="0.3">
      <c r="D1447" s="83"/>
    </row>
    <row r="1448" spans="4:4" x14ac:dyDescent="0.3">
      <c r="D1448" s="83"/>
    </row>
    <row r="1449" spans="4:4" x14ac:dyDescent="0.3">
      <c r="D1449" s="83"/>
    </row>
    <row r="1450" spans="4:4" x14ac:dyDescent="0.3">
      <c r="D1450" s="83"/>
    </row>
    <row r="1451" spans="4:4" x14ac:dyDescent="0.3">
      <c r="D1451" s="83"/>
    </row>
    <row r="1452" spans="4:4" x14ac:dyDescent="0.3">
      <c r="D1452" s="83"/>
    </row>
    <row r="1453" spans="4:4" x14ac:dyDescent="0.3">
      <c r="D1453" s="83"/>
    </row>
    <row r="1454" spans="4:4" x14ac:dyDescent="0.3">
      <c r="D1454" s="83"/>
    </row>
    <row r="1455" spans="4:4" x14ac:dyDescent="0.3">
      <c r="D1455" s="83"/>
    </row>
    <row r="1456" spans="4:4" x14ac:dyDescent="0.3">
      <c r="D1456" s="83"/>
    </row>
    <row r="1457" spans="4:4" x14ac:dyDescent="0.3">
      <c r="D1457" s="83"/>
    </row>
    <row r="1458" spans="4:4" x14ac:dyDescent="0.3">
      <c r="D1458" s="83"/>
    </row>
    <row r="1459" spans="4:4" x14ac:dyDescent="0.3">
      <c r="D1459" s="83"/>
    </row>
    <row r="1460" spans="4:4" x14ac:dyDescent="0.3">
      <c r="D1460" s="83"/>
    </row>
    <row r="1461" spans="4:4" x14ac:dyDescent="0.3">
      <c r="D1461" s="83"/>
    </row>
    <row r="1462" spans="4:4" x14ac:dyDescent="0.3">
      <c r="D1462" s="83"/>
    </row>
    <row r="1463" spans="4:4" x14ac:dyDescent="0.3">
      <c r="D1463" s="83"/>
    </row>
    <row r="1464" spans="4:4" x14ac:dyDescent="0.3">
      <c r="D1464" s="83"/>
    </row>
    <row r="1465" spans="4:4" x14ac:dyDescent="0.3">
      <c r="D1465" s="83"/>
    </row>
    <row r="1466" spans="4:4" x14ac:dyDescent="0.3">
      <c r="D1466" s="83"/>
    </row>
    <row r="1467" spans="4:4" x14ac:dyDescent="0.3">
      <c r="D1467" s="83"/>
    </row>
    <row r="1468" spans="4:4" x14ac:dyDescent="0.3">
      <c r="D1468" s="83"/>
    </row>
    <row r="1469" spans="4:4" x14ac:dyDescent="0.3">
      <c r="D1469" s="83"/>
    </row>
    <row r="1470" spans="4:4" x14ac:dyDescent="0.3">
      <c r="D1470" s="83"/>
    </row>
    <row r="1471" spans="4:4" x14ac:dyDescent="0.3">
      <c r="D1471" s="83"/>
    </row>
    <row r="1472" spans="4:4" x14ac:dyDescent="0.3">
      <c r="D1472" s="83"/>
    </row>
    <row r="1473" spans="4:4" x14ac:dyDescent="0.3">
      <c r="D1473" s="83"/>
    </row>
    <row r="1474" spans="4:4" x14ac:dyDescent="0.3">
      <c r="D1474" s="83"/>
    </row>
    <row r="1475" spans="4:4" x14ac:dyDescent="0.3">
      <c r="D1475" s="83"/>
    </row>
    <row r="1476" spans="4:4" x14ac:dyDescent="0.3">
      <c r="D1476" s="83"/>
    </row>
    <row r="1477" spans="4:4" x14ac:dyDescent="0.3">
      <c r="D1477" s="83"/>
    </row>
    <row r="1478" spans="4:4" x14ac:dyDescent="0.3">
      <c r="D1478" s="83"/>
    </row>
    <row r="1479" spans="4:4" x14ac:dyDescent="0.3">
      <c r="D1479" s="83"/>
    </row>
    <row r="1480" spans="4:4" x14ac:dyDescent="0.3">
      <c r="D1480" s="83"/>
    </row>
    <row r="1481" spans="4:4" x14ac:dyDescent="0.3">
      <c r="D1481" s="83"/>
    </row>
    <row r="1482" spans="4:4" x14ac:dyDescent="0.3">
      <c r="D1482" s="83"/>
    </row>
    <row r="1483" spans="4:4" x14ac:dyDescent="0.3">
      <c r="D1483" s="83"/>
    </row>
    <row r="1484" spans="4:4" x14ac:dyDescent="0.3">
      <c r="D1484" s="83"/>
    </row>
    <row r="1485" spans="4:4" x14ac:dyDescent="0.3">
      <c r="D1485" s="83"/>
    </row>
    <row r="1486" spans="4:4" x14ac:dyDescent="0.3">
      <c r="D1486" s="83"/>
    </row>
    <row r="1487" spans="4:4" x14ac:dyDescent="0.3">
      <c r="D1487" s="83"/>
    </row>
    <row r="1488" spans="4:4" x14ac:dyDescent="0.3">
      <c r="D1488" s="83"/>
    </row>
    <row r="1489" spans="4:4" x14ac:dyDescent="0.3">
      <c r="D1489" s="83"/>
    </row>
    <row r="1490" spans="4:4" x14ac:dyDescent="0.3">
      <c r="D1490" s="83"/>
    </row>
    <row r="1491" spans="4:4" x14ac:dyDescent="0.3">
      <c r="D1491" s="83"/>
    </row>
    <row r="1492" spans="4:4" x14ac:dyDescent="0.3">
      <c r="D1492" s="83"/>
    </row>
    <row r="1493" spans="4:4" x14ac:dyDescent="0.3">
      <c r="D1493" s="83"/>
    </row>
    <row r="1494" spans="4:4" x14ac:dyDescent="0.3">
      <c r="D1494" s="83"/>
    </row>
    <row r="1495" spans="4:4" x14ac:dyDescent="0.3">
      <c r="D1495" s="83"/>
    </row>
    <row r="1496" spans="4:4" x14ac:dyDescent="0.3">
      <c r="D1496" s="83"/>
    </row>
    <row r="1497" spans="4:4" x14ac:dyDescent="0.3">
      <c r="D1497" s="83"/>
    </row>
    <row r="1498" spans="4:4" x14ac:dyDescent="0.3">
      <c r="D1498" s="83"/>
    </row>
    <row r="1499" spans="4:4" x14ac:dyDescent="0.3">
      <c r="D1499" s="83"/>
    </row>
    <row r="1500" spans="4:4" x14ac:dyDescent="0.3">
      <c r="D1500" s="83"/>
    </row>
    <row r="1501" spans="4:4" x14ac:dyDescent="0.3">
      <c r="D1501" s="83"/>
    </row>
    <row r="1502" spans="4:4" x14ac:dyDescent="0.3">
      <c r="D1502" s="83"/>
    </row>
    <row r="1503" spans="4:4" x14ac:dyDescent="0.3">
      <c r="D1503" s="83"/>
    </row>
    <row r="1504" spans="4:4" x14ac:dyDescent="0.3">
      <c r="D1504" s="83"/>
    </row>
    <row r="1505" spans="4:4" x14ac:dyDescent="0.3">
      <c r="D1505" s="83"/>
    </row>
    <row r="1506" spans="4:4" x14ac:dyDescent="0.3">
      <c r="D1506" s="83"/>
    </row>
    <row r="1507" spans="4:4" x14ac:dyDescent="0.3">
      <c r="D1507" s="83"/>
    </row>
    <row r="1508" spans="4:4" x14ac:dyDescent="0.3">
      <c r="D1508" s="83"/>
    </row>
    <row r="1509" spans="4:4" x14ac:dyDescent="0.3">
      <c r="D1509" s="83"/>
    </row>
    <row r="1510" spans="4:4" x14ac:dyDescent="0.3">
      <c r="D1510" s="83"/>
    </row>
    <row r="1511" spans="4:4" x14ac:dyDescent="0.3">
      <c r="D1511" s="83"/>
    </row>
    <row r="1512" spans="4:4" x14ac:dyDescent="0.3">
      <c r="D1512" s="83"/>
    </row>
    <row r="1513" spans="4:4" x14ac:dyDescent="0.3">
      <c r="D1513" s="83"/>
    </row>
    <row r="1514" spans="4:4" x14ac:dyDescent="0.3">
      <c r="D1514" s="83"/>
    </row>
    <row r="1515" spans="4:4" x14ac:dyDescent="0.3">
      <c r="D1515" s="83"/>
    </row>
    <row r="1516" spans="4:4" x14ac:dyDescent="0.3">
      <c r="D1516" s="83"/>
    </row>
    <row r="1517" spans="4:4" x14ac:dyDescent="0.3">
      <c r="D1517" s="83"/>
    </row>
    <row r="1518" spans="4:4" x14ac:dyDescent="0.3">
      <c r="D1518" s="83"/>
    </row>
    <row r="1519" spans="4:4" x14ac:dyDescent="0.3">
      <c r="D1519" s="83"/>
    </row>
    <row r="1520" spans="4:4" x14ac:dyDescent="0.3">
      <c r="D1520" s="83"/>
    </row>
    <row r="1521" spans="4:4" x14ac:dyDescent="0.3">
      <c r="D1521" s="83"/>
    </row>
    <row r="1522" spans="4:4" x14ac:dyDescent="0.3">
      <c r="D1522" s="83"/>
    </row>
    <row r="1523" spans="4:4" x14ac:dyDescent="0.3">
      <c r="D1523" s="83"/>
    </row>
    <row r="1524" spans="4:4" x14ac:dyDescent="0.3">
      <c r="D1524" s="83"/>
    </row>
    <row r="1525" spans="4:4" x14ac:dyDescent="0.3">
      <c r="D1525" s="83"/>
    </row>
    <row r="1526" spans="4:4" x14ac:dyDescent="0.3">
      <c r="D1526" s="83"/>
    </row>
    <row r="1527" spans="4:4" x14ac:dyDescent="0.3">
      <c r="D1527" s="83"/>
    </row>
    <row r="1528" spans="4:4" x14ac:dyDescent="0.3">
      <c r="D1528" s="83"/>
    </row>
    <row r="1529" spans="4:4" x14ac:dyDescent="0.3">
      <c r="D1529" s="83"/>
    </row>
    <row r="1530" spans="4:4" x14ac:dyDescent="0.3">
      <c r="D1530" s="83"/>
    </row>
    <row r="1531" spans="4:4" x14ac:dyDescent="0.3">
      <c r="D1531" s="83"/>
    </row>
    <row r="1532" spans="4:4" x14ac:dyDescent="0.3">
      <c r="D1532" s="83"/>
    </row>
    <row r="1533" spans="4:4" x14ac:dyDescent="0.3">
      <c r="D1533" s="83"/>
    </row>
    <row r="1534" spans="4:4" x14ac:dyDescent="0.3">
      <c r="D1534" s="83"/>
    </row>
    <row r="1535" spans="4:4" x14ac:dyDescent="0.3">
      <c r="D1535" s="83"/>
    </row>
    <row r="1536" spans="4:4" x14ac:dyDescent="0.3">
      <c r="D1536" s="83"/>
    </row>
    <row r="1537" spans="4:4" x14ac:dyDescent="0.3">
      <c r="D1537" s="83"/>
    </row>
    <row r="1538" spans="4:4" x14ac:dyDescent="0.3">
      <c r="D1538" s="83"/>
    </row>
    <row r="1539" spans="4:4" x14ac:dyDescent="0.3">
      <c r="D1539" s="83"/>
    </row>
    <row r="1540" spans="4:4" x14ac:dyDescent="0.3">
      <c r="D1540" s="83"/>
    </row>
    <row r="1541" spans="4:4" x14ac:dyDescent="0.3">
      <c r="D1541" s="83"/>
    </row>
    <row r="1542" spans="4:4" x14ac:dyDescent="0.3">
      <c r="D1542" s="83"/>
    </row>
    <row r="1543" spans="4:4" x14ac:dyDescent="0.3">
      <c r="D1543" s="83"/>
    </row>
    <row r="1544" spans="4:4" x14ac:dyDescent="0.3">
      <c r="D1544" s="83"/>
    </row>
    <row r="1545" spans="4:4" x14ac:dyDescent="0.3">
      <c r="D1545" s="83"/>
    </row>
    <row r="1546" spans="4:4" x14ac:dyDescent="0.3">
      <c r="D1546" s="83"/>
    </row>
    <row r="1547" spans="4:4" x14ac:dyDescent="0.3">
      <c r="D1547" s="83"/>
    </row>
    <row r="1548" spans="4:4" x14ac:dyDescent="0.3">
      <c r="D1548" s="83"/>
    </row>
    <row r="1549" spans="4:4" x14ac:dyDescent="0.3">
      <c r="D1549" s="83"/>
    </row>
    <row r="1550" spans="4:4" x14ac:dyDescent="0.3">
      <c r="D1550" s="83"/>
    </row>
    <row r="1551" spans="4:4" x14ac:dyDescent="0.3">
      <c r="D1551" s="83"/>
    </row>
    <row r="1552" spans="4:4" x14ac:dyDescent="0.3">
      <c r="D1552" s="83"/>
    </row>
    <row r="1553" spans="4:4" x14ac:dyDescent="0.3">
      <c r="D1553" s="83"/>
    </row>
    <row r="1554" spans="4:4" x14ac:dyDescent="0.3">
      <c r="D1554" s="83"/>
    </row>
    <row r="1555" spans="4:4" x14ac:dyDescent="0.3">
      <c r="D1555" s="83"/>
    </row>
    <row r="1556" spans="4:4" x14ac:dyDescent="0.3">
      <c r="D1556" s="83"/>
    </row>
    <row r="1557" spans="4:4" x14ac:dyDescent="0.3">
      <c r="D1557" s="83"/>
    </row>
    <row r="1558" spans="4:4" x14ac:dyDescent="0.3">
      <c r="D1558" s="83"/>
    </row>
    <row r="1559" spans="4:4" x14ac:dyDescent="0.3">
      <c r="D1559" s="83"/>
    </row>
    <row r="1560" spans="4:4" x14ac:dyDescent="0.3">
      <c r="D1560" s="83"/>
    </row>
    <row r="1561" spans="4:4" x14ac:dyDescent="0.3">
      <c r="D1561" s="83"/>
    </row>
    <row r="1562" spans="4:4" x14ac:dyDescent="0.3">
      <c r="D1562" s="83"/>
    </row>
    <row r="1563" spans="4:4" x14ac:dyDescent="0.3">
      <c r="D1563" s="83"/>
    </row>
    <row r="1564" spans="4:4" x14ac:dyDescent="0.3">
      <c r="D1564" s="83"/>
    </row>
    <row r="1565" spans="4:4" x14ac:dyDescent="0.3">
      <c r="D1565" s="83"/>
    </row>
    <row r="1566" spans="4:4" x14ac:dyDescent="0.3">
      <c r="D1566" s="83"/>
    </row>
    <row r="1567" spans="4:4" x14ac:dyDescent="0.3">
      <c r="D1567" s="83"/>
    </row>
    <row r="1568" spans="4:4" x14ac:dyDescent="0.3">
      <c r="D1568" s="83"/>
    </row>
    <row r="1569" spans="4:4" x14ac:dyDescent="0.3">
      <c r="D1569" s="83"/>
    </row>
    <row r="1570" spans="4:4" x14ac:dyDescent="0.3">
      <c r="D1570" s="83"/>
    </row>
    <row r="1571" spans="4:4" x14ac:dyDescent="0.3">
      <c r="D1571" s="83"/>
    </row>
    <row r="1572" spans="4:4" x14ac:dyDescent="0.3">
      <c r="D1572" s="83"/>
    </row>
    <row r="1573" spans="4:4" x14ac:dyDescent="0.3">
      <c r="D1573" s="83"/>
    </row>
    <row r="1574" spans="4:4" x14ac:dyDescent="0.3">
      <c r="D1574" s="83"/>
    </row>
    <row r="1575" spans="4:4" x14ac:dyDescent="0.3">
      <c r="D1575" s="83"/>
    </row>
    <row r="1576" spans="4:4" x14ac:dyDescent="0.3">
      <c r="D1576" s="83"/>
    </row>
    <row r="1577" spans="4:4" x14ac:dyDescent="0.3">
      <c r="D1577" s="83"/>
    </row>
    <row r="1578" spans="4:4" x14ac:dyDescent="0.3">
      <c r="D1578" s="83"/>
    </row>
    <row r="1579" spans="4:4" x14ac:dyDescent="0.3">
      <c r="D1579" s="83"/>
    </row>
    <row r="1580" spans="4:4" x14ac:dyDescent="0.3">
      <c r="D1580" s="83"/>
    </row>
    <row r="1581" spans="4:4" x14ac:dyDescent="0.3">
      <c r="D1581" s="83"/>
    </row>
    <row r="1582" spans="4:4" x14ac:dyDescent="0.3">
      <c r="D1582" s="83"/>
    </row>
    <row r="1583" spans="4:4" x14ac:dyDescent="0.3">
      <c r="D1583" s="83"/>
    </row>
    <row r="1584" spans="4:4" x14ac:dyDescent="0.3">
      <c r="D1584" s="83"/>
    </row>
    <row r="1585" spans="4:4" x14ac:dyDescent="0.3">
      <c r="D1585" s="83"/>
    </row>
    <row r="1586" spans="4:4" x14ac:dyDescent="0.3">
      <c r="D1586" s="83"/>
    </row>
    <row r="1587" spans="4:4" x14ac:dyDescent="0.3">
      <c r="D1587" s="83"/>
    </row>
    <row r="1588" spans="4:4" x14ac:dyDescent="0.3">
      <c r="D1588" s="83"/>
    </row>
    <row r="1589" spans="4:4" x14ac:dyDescent="0.3">
      <c r="D1589" s="83"/>
    </row>
    <row r="1590" spans="4:4" x14ac:dyDescent="0.3">
      <c r="D1590" s="83"/>
    </row>
    <row r="1591" spans="4:4" x14ac:dyDescent="0.3">
      <c r="D1591" s="83"/>
    </row>
    <row r="1592" spans="4:4" x14ac:dyDescent="0.3">
      <c r="D1592" s="83"/>
    </row>
    <row r="1593" spans="4:4" x14ac:dyDescent="0.3">
      <c r="D1593" s="83"/>
    </row>
    <row r="1594" spans="4:4" x14ac:dyDescent="0.3">
      <c r="D1594" s="83"/>
    </row>
    <row r="1595" spans="4:4" x14ac:dyDescent="0.3">
      <c r="D1595" s="83"/>
    </row>
    <row r="1596" spans="4:4" x14ac:dyDescent="0.3">
      <c r="D1596" s="83"/>
    </row>
    <row r="1597" spans="4:4" x14ac:dyDescent="0.3">
      <c r="D1597" s="83"/>
    </row>
    <row r="1598" spans="4:4" x14ac:dyDescent="0.3">
      <c r="D1598" s="83"/>
    </row>
    <row r="1599" spans="4:4" x14ac:dyDescent="0.3">
      <c r="D1599" s="83"/>
    </row>
    <row r="1600" spans="4:4" x14ac:dyDescent="0.3">
      <c r="D1600" s="83"/>
    </row>
    <row r="1601" spans="4:4" x14ac:dyDescent="0.3">
      <c r="D1601" s="83"/>
    </row>
    <row r="1602" spans="4:4" x14ac:dyDescent="0.3">
      <c r="D1602" s="83"/>
    </row>
    <row r="1603" spans="4:4" x14ac:dyDescent="0.3">
      <c r="D1603" s="83"/>
    </row>
    <row r="1604" spans="4:4" x14ac:dyDescent="0.3">
      <c r="D1604" s="83"/>
    </row>
    <row r="1605" spans="4:4" x14ac:dyDescent="0.3">
      <c r="D1605" s="83"/>
    </row>
    <row r="1606" spans="4:4" x14ac:dyDescent="0.3">
      <c r="D1606" s="83"/>
    </row>
    <row r="1607" spans="4:4" x14ac:dyDescent="0.3">
      <c r="D1607" s="83"/>
    </row>
    <row r="1608" spans="4:4" x14ac:dyDescent="0.3">
      <c r="D1608" s="83"/>
    </row>
    <row r="1609" spans="4:4" x14ac:dyDescent="0.3">
      <c r="D1609" s="83"/>
    </row>
    <row r="1610" spans="4:4" x14ac:dyDescent="0.3">
      <c r="D1610" s="83"/>
    </row>
    <row r="1611" spans="4:4" x14ac:dyDescent="0.3">
      <c r="D1611" s="83"/>
    </row>
    <row r="1612" spans="4:4" x14ac:dyDescent="0.3">
      <c r="D1612" s="83"/>
    </row>
    <row r="1613" spans="4:4" x14ac:dyDescent="0.3">
      <c r="D1613" s="83"/>
    </row>
    <row r="1614" spans="4:4" x14ac:dyDescent="0.3">
      <c r="D1614" s="83"/>
    </row>
    <row r="1615" spans="4:4" x14ac:dyDescent="0.3">
      <c r="D1615" s="83"/>
    </row>
    <row r="1616" spans="4:4" x14ac:dyDescent="0.3">
      <c r="D1616" s="83"/>
    </row>
    <row r="1617" spans="4:4" x14ac:dyDescent="0.3">
      <c r="D1617" s="83"/>
    </row>
    <row r="1618" spans="4:4" x14ac:dyDescent="0.3">
      <c r="D1618" s="83"/>
    </row>
    <row r="1619" spans="4:4" x14ac:dyDescent="0.3">
      <c r="D1619" s="83"/>
    </row>
    <row r="1620" spans="4:4" x14ac:dyDescent="0.3">
      <c r="D1620" s="83"/>
    </row>
    <row r="1621" spans="4:4" x14ac:dyDescent="0.3">
      <c r="D1621" s="83"/>
    </row>
    <row r="1622" spans="4:4" x14ac:dyDescent="0.3">
      <c r="D1622" s="83"/>
    </row>
    <row r="1623" spans="4:4" x14ac:dyDescent="0.3">
      <c r="D1623" s="83"/>
    </row>
    <row r="1624" spans="4:4" x14ac:dyDescent="0.3">
      <c r="D1624" s="83"/>
    </row>
    <row r="1625" spans="4:4" x14ac:dyDescent="0.3">
      <c r="D1625" s="83"/>
    </row>
    <row r="1626" spans="4:4" x14ac:dyDescent="0.3">
      <c r="D1626" s="83"/>
    </row>
    <row r="1627" spans="4:4" x14ac:dyDescent="0.3">
      <c r="D1627" s="83"/>
    </row>
    <row r="1628" spans="4:4" x14ac:dyDescent="0.3">
      <c r="D1628" s="83"/>
    </row>
    <row r="1629" spans="4:4" x14ac:dyDescent="0.3">
      <c r="D1629" s="83"/>
    </row>
    <row r="1630" spans="4:4" x14ac:dyDescent="0.3">
      <c r="D1630" s="83"/>
    </row>
    <row r="1631" spans="4:4" x14ac:dyDescent="0.3">
      <c r="D1631" s="83"/>
    </row>
    <row r="1632" spans="4:4" x14ac:dyDescent="0.3">
      <c r="D1632" s="83"/>
    </row>
    <row r="1633" spans="4:4" x14ac:dyDescent="0.3">
      <c r="D1633" s="83"/>
    </row>
    <row r="1634" spans="4:4" x14ac:dyDescent="0.3">
      <c r="D1634" s="83"/>
    </row>
    <row r="1635" spans="4:4" x14ac:dyDescent="0.3">
      <c r="D1635" s="83"/>
    </row>
    <row r="1636" spans="4:4" x14ac:dyDescent="0.3">
      <c r="D1636" s="83"/>
    </row>
    <row r="1637" spans="4:4" x14ac:dyDescent="0.3">
      <c r="D1637" s="83"/>
    </row>
    <row r="1638" spans="4:4" x14ac:dyDescent="0.3">
      <c r="D1638" s="83"/>
    </row>
    <row r="1639" spans="4:4" x14ac:dyDescent="0.3">
      <c r="D1639" s="83"/>
    </row>
    <row r="1640" spans="4:4" x14ac:dyDescent="0.3">
      <c r="D1640" s="83"/>
    </row>
    <row r="1641" spans="4:4" x14ac:dyDescent="0.3">
      <c r="D1641" s="83"/>
    </row>
    <row r="1642" spans="4:4" x14ac:dyDescent="0.3">
      <c r="D1642" s="83"/>
    </row>
    <row r="1643" spans="4:4" x14ac:dyDescent="0.3">
      <c r="D1643" s="83"/>
    </row>
    <row r="1644" spans="4:4" x14ac:dyDescent="0.3">
      <c r="D1644" s="83"/>
    </row>
    <row r="1645" spans="4:4" x14ac:dyDescent="0.3">
      <c r="D1645" s="83"/>
    </row>
    <row r="1646" spans="4:4" x14ac:dyDescent="0.3">
      <c r="D1646" s="83"/>
    </row>
    <row r="1647" spans="4:4" x14ac:dyDescent="0.3">
      <c r="D1647" s="83"/>
    </row>
    <row r="1648" spans="4:4" x14ac:dyDescent="0.3">
      <c r="D1648" s="83"/>
    </row>
    <row r="1649" spans="4:4" x14ac:dyDescent="0.3">
      <c r="D1649" s="83"/>
    </row>
    <row r="1650" spans="4:4" x14ac:dyDescent="0.3">
      <c r="D1650" s="83"/>
    </row>
    <row r="1651" spans="4:4" x14ac:dyDescent="0.3">
      <c r="D1651" s="83"/>
    </row>
    <row r="1652" spans="4:4" x14ac:dyDescent="0.3">
      <c r="D1652" s="83"/>
    </row>
    <row r="1653" spans="4:4" x14ac:dyDescent="0.3">
      <c r="D1653" s="83"/>
    </row>
    <row r="1654" spans="4:4" x14ac:dyDescent="0.3">
      <c r="D1654" s="83"/>
    </row>
    <row r="1655" spans="4:4" x14ac:dyDescent="0.3">
      <c r="D1655" s="83"/>
    </row>
    <row r="1656" spans="4:4" x14ac:dyDescent="0.3">
      <c r="D1656" s="83"/>
    </row>
    <row r="1657" spans="4:4" x14ac:dyDescent="0.3">
      <c r="D1657" s="83"/>
    </row>
    <row r="1658" spans="4:4" x14ac:dyDescent="0.3">
      <c r="D1658" s="83"/>
    </row>
    <row r="1659" spans="4:4" x14ac:dyDescent="0.3">
      <c r="D1659" s="83"/>
    </row>
    <row r="1660" spans="4:4" x14ac:dyDescent="0.3">
      <c r="D1660" s="83"/>
    </row>
    <row r="1661" spans="4:4" x14ac:dyDescent="0.3">
      <c r="D1661" s="83"/>
    </row>
    <row r="1662" spans="4:4" x14ac:dyDescent="0.3">
      <c r="D1662" s="83"/>
    </row>
    <row r="1663" spans="4:4" x14ac:dyDescent="0.3">
      <c r="D1663" s="83"/>
    </row>
    <row r="1664" spans="4:4" x14ac:dyDescent="0.3">
      <c r="D1664" s="83"/>
    </row>
    <row r="1665" spans="4:4" x14ac:dyDescent="0.3">
      <c r="D1665" s="83"/>
    </row>
    <row r="1666" spans="4:4" x14ac:dyDescent="0.3">
      <c r="D1666" s="83"/>
    </row>
    <row r="1667" spans="4:4" x14ac:dyDescent="0.3">
      <c r="D1667" s="83"/>
    </row>
    <row r="1668" spans="4:4" x14ac:dyDescent="0.3">
      <c r="D1668" s="83"/>
    </row>
    <row r="1669" spans="4:4" x14ac:dyDescent="0.3">
      <c r="D1669" s="83"/>
    </row>
    <row r="1670" spans="4:4" x14ac:dyDescent="0.3">
      <c r="D1670" s="83"/>
    </row>
    <row r="1671" spans="4:4" x14ac:dyDescent="0.3">
      <c r="D1671" s="83"/>
    </row>
    <row r="1672" spans="4:4" x14ac:dyDescent="0.3">
      <c r="D1672" s="83"/>
    </row>
    <row r="1673" spans="4:4" x14ac:dyDescent="0.3">
      <c r="D1673" s="83"/>
    </row>
    <row r="1674" spans="4:4" x14ac:dyDescent="0.3">
      <c r="D1674" s="83"/>
    </row>
    <row r="1675" spans="4:4" x14ac:dyDescent="0.3">
      <c r="D1675" s="83"/>
    </row>
    <row r="1676" spans="4:4" x14ac:dyDescent="0.3">
      <c r="D1676" s="83"/>
    </row>
    <row r="1677" spans="4:4" x14ac:dyDescent="0.3">
      <c r="D1677" s="83"/>
    </row>
    <row r="1678" spans="4:4" x14ac:dyDescent="0.3">
      <c r="D1678" s="83"/>
    </row>
    <row r="1679" spans="4:4" x14ac:dyDescent="0.3">
      <c r="D1679" s="83"/>
    </row>
    <row r="1680" spans="4:4" x14ac:dyDescent="0.3">
      <c r="D1680" s="83"/>
    </row>
    <row r="1681" spans="4:4" x14ac:dyDescent="0.3">
      <c r="D1681" s="83"/>
    </row>
    <row r="1682" spans="4:4" x14ac:dyDescent="0.3">
      <c r="D1682" s="83"/>
    </row>
    <row r="1683" spans="4:4" x14ac:dyDescent="0.3">
      <c r="D1683" s="83"/>
    </row>
    <row r="1684" spans="4:4" x14ac:dyDescent="0.3">
      <c r="D1684" s="83"/>
    </row>
    <row r="1685" spans="4:4" x14ac:dyDescent="0.3">
      <c r="D1685" s="83"/>
    </row>
    <row r="1686" spans="4:4" x14ac:dyDescent="0.3">
      <c r="D1686" s="83"/>
    </row>
    <row r="1687" spans="4:4" x14ac:dyDescent="0.3">
      <c r="D1687" s="83"/>
    </row>
    <row r="1688" spans="4:4" x14ac:dyDescent="0.3">
      <c r="D1688" s="83"/>
    </row>
    <row r="1689" spans="4:4" x14ac:dyDescent="0.3">
      <c r="D1689" s="83"/>
    </row>
    <row r="1690" spans="4:4" x14ac:dyDescent="0.3">
      <c r="D1690" s="83"/>
    </row>
    <row r="1691" spans="4:4" x14ac:dyDescent="0.3">
      <c r="D1691" s="83"/>
    </row>
    <row r="1692" spans="4:4" x14ac:dyDescent="0.3">
      <c r="D1692" s="83"/>
    </row>
    <row r="1693" spans="4:4" x14ac:dyDescent="0.3">
      <c r="D1693" s="83"/>
    </row>
    <row r="1694" spans="4:4" x14ac:dyDescent="0.3">
      <c r="D1694" s="83"/>
    </row>
    <row r="1695" spans="4:4" x14ac:dyDescent="0.3">
      <c r="D1695" s="83"/>
    </row>
    <row r="1696" spans="4:4" x14ac:dyDescent="0.3">
      <c r="D1696" s="83"/>
    </row>
    <row r="1697" spans="4:4" x14ac:dyDescent="0.3">
      <c r="D1697" s="83"/>
    </row>
    <row r="1698" spans="4:4" x14ac:dyDescent="0.3">
      <c r="D1698" s="83"/>
    </row>
    <row r="1699" spans="4:4" x14ac:dyDescent="0.3">
      <c r="D1699" s="83"/>
    </row>
    <row r="1700" spans="4:4" x14ac:dyDescent="0.3">
      <c r="D1700" s="83"/>
    </row>
    <row r="1701" spans="4:4" x14ac:dyDescent="0.3">
      <c r="D1701" s="83"/>
    </row>
    <row r="1702" spans="4:4" x14ac:dyDescent="0.3">
      <c r="D1702" s="83"/>
    </row>
    <row r="1703" spans="4:4" x14ac:dyDescent="0.3">
      <c r="D1703" s="83"/>
    </row>
    <row r="1704" spans="4:4" x14ac:dyDescent="0.3">
      <c r="D1704" s="83"/>
    </row>
    <row r="1705" spans="4:4" x14ac:dyDescent="0.3">
      <c r="D1705" s="83"/>
    </row>
    <row r="1706" spans="4:4" x14ac:dyDescent="0.3">
      <c r="D1706" s="83"/>
    </row>
    <row r="1707" spans="4:4" x14ac:dyDescent="0.3">
      <c r="D1707" s="83"/>
    </row>
    <row r="1708" spans="4:4" x14ac:dyDescent="0.3">
      <c r="D1708" s="83"/>
    </row>
    <row r="1709" spans="4:4" x14ac:dyDescent="0.3">
      <c r="D1709" s="83"/>
    </row>
    <row r="1710" spans="4:4" x14ac:dyDescent="0.3">
      <c r="D1710" s="83"/>
    </row>
    <row r="1711" spans="4:4" x14ac:dyDescent="0.3">
      <c r="D1711" s="83"/>
    </row>
    <row r="1712" spans="4:4" x14ac:dyDescent="0.3">
      <c r="D1712" s="83"/>
    </row>
    <row r="1713" spans="4:4" x14ac:dyDescent="0.3">
      <c r="D1713" s="83"/>
    </row>
    <row r="1714" spans="4:4" x14ac:dyDescent="0.3">
      <c r="D1714" s="83"/>
    </row>
    <row r="1715" spans="4:4" x14ac:dyDescent="0.3">
      <c r="D1715" s="83"/>
    </row>
    <row r="1716" spans="4:4" x14ac:dyDescent="0.3">
      <c r="D1716" s="83"/>
    </row>
    <row r="1717" spans="4:4" x14ac:dyDescent="0.3">
      <c r="D1717" s="83"/>
    </row>
    <row r="1718" spans="4:4" x14ac:dyDescent="0.3">
      <c r="D1718" s="83"/>
    </row>
    <row r="1719" spans="4:4" x14ac:dyDescent="0.3">
      <c r="D1719" s="83"/>
    </row>
    <row r="1720" spans="4:4" x14ac:dyDescent="0.3">
      <c r="D1720" s="83"/>
    </row>
    <row r="1721" spans="4:4" x14ac:dyDescent="0.3">
      <c r="D1721" s="83"/>
    </row>
    <row r="1722" spans="4:4" x14ac:dyDescent="0.3">
      <c r="D1722" s="83"/>
    </row>
    <row r="1723" spans="4:4" x14ac:dyDescent="0.3">
      <c r="D1723" s="83"/>
    </row>
    <row r="1724" spans="4:4" x14ac:dyDescent="0.3">
      <c r="D1724" s="83"/>
    </row>
    <row r="1725" spans="4:4" x14ac:dyDescent="0.3">
      <c r="D1725" s="83"/>
    </row>
    <row r="1726" spans="4:4" x14ac:dyDescent="0.3">
      <c r="D1726" s="83"/>
    </row>
    <row r="1727" spans="4:4" x14ac:dyDescent="0.3">
      <c r="D1727" s="83"/>
    </row>
    <row r="1728" spans="4:4" x14ac:dyDescent="0.3">
      <c r="D1728" s="83"/>
    </row>
    <row r="1729" spans="4:4" x14ac:dyDescent="0.3">
      <c r="D1729" s="83"/>
    </row>
    <row r="1730" spans="4:4" x14ac:dyDescent="0.3">
      <c r="D1730" s="83"/>
    </row>
    <row r="1731" spans="4:4" x14ac:dyDescent="0.3">
      <c r="D1731" s="83"/>
    </row>
    <row r="1732" spans="4:4" x14ac:dyDescent="0.3">
      <c r="D1732" s="83"/>
    </row>
    <row r="1733" spans="4:4" x14ac:dyDescent="0.3">
      <c r="D1733" s="83"/>
    </row>
    <row r="1734" spans="4:4" x14ac:dyDescent="0.3">
      <c r="D1734" s="83"/>
    </row>
    <row r="1735" spans="4:4" x14ac:dyDescent="0.3">
      <c r="D1735" s="83"/>
    </row>
    <row r="1736" spans="4:4" x14ac:dyDescent="0.3">
      <c r="D1736" s="83"/>
    </row>
    <row r="1737" spans="4:4" x14ac:dyDescent="0.3">
      <c r="D1737" s="83"/>
    </row>
    <row r="1738" spans="4:4" x14ac:dyDescent="0.3">
      <c r="D1738" s="83"/>
    </row>
    <row r="1739" spans="4:4" x14ac:dyDescent="0.3">
      <c r="D1739" s="83"/>
    </row>
    <row r="1740" spans="4:4" x14ac:dyDescent="0.3">
      <c r="D1740" s="83"/>
    </row>
    <row r="1741" spans="4:4" x14ac:dyDescent="0.3">
      <c r="D1741" s="83"/>
    </row>
    <row r="1742" spans="4:4" x14ac:dyDescent="0.3">
      <c r="D1742" s="83"/>
    </row>
    <row r="1743" spans="4:4" x14ac:dyDescent="0.3">
      <c r="D1743" s="83"/>
    </row>
    <row r="1744" spans="4:4" x14ac:dyDescent="0.3">
      <c r="D1744" s="83"/>
    </row>
    <row r="1745" spans="4:4" x14ac:dyDescent="0.3">
      <c r="D1745" s="83"/>
    </row>
    <row r="1746" spans="4:4" x14ac:dyDescent="0.3">
      <c r="D1746" s="83"/>
    </row>
    <row r="1747" spans="4:4" x14ac:dyDescent="0.3">
      <c r="D1747" s="83"/>
    </row>
    <row r="1748" spans="4:4" x14ac:dyDescent="0.3">
      <c r="D1748" s="83"/>
    </row>
    <row r="1749" spans="4:4" x14ac:dyDescent="0.3">
      <c r="D1749" s="83"/>
    </row>
    <row r="1750" spans="4:4" x14ac:dyDescent="0.3">
      <c r="D1750" s="83"/>
    </row>
    <row r="1751" spans="4:4" x14ac:dyDescent="0.3">
      <c r="D1751" s="83"/>
    </row>
    <row r="1752" spans="4:4" x14ac:dyDescent="0.3">
      <c r="D1752" s="83"/>
    </row>
    <row r="1753" spans="4:4" x14ac:dyDescent="0.3">
      <c r="D1753" s="83"/>
    </row>
    <row r="1754" spans="4:4" x14ac:dyDescent="0.3">
      <c r="D1754" s="83"/>
    </row>
    <row r="1755" spans="4:4" x14ac:dyDescent="0.3">
      <c r="D1755" s="83"/>
    </row>
    <row r="1756" spans="4:4" x14ac:dyDescent="0.3">
      <c r="D1756" s="83"/>
    </row>
    <row r="1757" spans="4:4" x14ac:dyDescent="0.3">
      <c r="D1757" s="83"/>
    </row>
    <row r="1758" spans="4:4" x14ac:dyDescent="0.3">
      <c r="D1758" s="83"/>
    </row>
    <row r="1759" spans="4:4" x14ac:dyDescent="0.3">
      <c r="D1759" s="83"/>
    </row>
    <row r="1760" spans="4:4" x14ac:dyDescent="0.3">
      <c r="D1760" s="83"/>
    </row>
    <row r="1761" spans="4:4" x14ac:dyDescent="0.3">
      <c r="D1761" s="83"/>
    </row>
    <row r="1762" spans="4:4" x14ac:dyDescent="0.3">
      <c r="D1762" s="83"/>
    </row>
    <row r="1763" spans="4:4" x14ac:dyDescent="0.3">
      <c r="D1763" s="83"/>
    </row>
    <row r="1764" spans="4:4" x14ac:dyDescent="0.3">
      <c r="D1764" s="83"/>
    </row>
    <row r="1765" spans="4:4" x14ac:dyDescent="0.3">
      <c r="D1765" s="83"/>
    </row>
    <row r="1766" spans="4:4" x14ac:dyDescent="0.3">
      <c r="D1766" s="83"/>
    </row>
    <row r="1767" spans="4:4" x14ac:dyDescent="0.3">
      <c r="D1767" s="83"/>
    </row>
    <row r="1768" spans="4:4" x14ac:dyDescent="0.3">
      <c r="D1768" s="83"/>
    </row>
    <row r="1769" spans="4:4" x14ac:dyDescent="0.3">
      <c r="D1769" s="83"/>
    </row>
    <row r="1770" spans="4:4" x14ac:dyDescent="0.3">
      <c r="D1770" s="83"/>
    </row>
    <row r="1771" spans="4:4" x14ac:dyDescent="0.3">
      <c r="D1771" s="83"/>
    </row>
    <row r="1772" spans="4:4" x14ac:dyDescent="0.3">
      <c r="D1772" s="83"/>
    </row>
    <row r="1773" spans="4:4" x14ac:dyDescent="0.3">
      <c r="D1773" s="83"/>
    </row>
    <row r="1774" spans="4:4" x14ac:dyDescent="0.3">
      <c r="D1774" s="83"/>
    </row>
    <row r="1775" spans="4:4" x14ac:dyDescent="0.3">
      <c r="D1775" s="83"/>
    </row>
    <row r="1776" spans="4:4" x14ac:dyDescent="0.3">
      <c r="D1776" s="83"/>
    </row>
    <row r="1777" spans="4:4" x14ac:dyDescent="0.3">
      <c r="D1777" s="83"/>
    </row>
    <row r="1778" spans="4:4" x14ac:dyDescent="0.3">
      <c r="D1778" s="83"/>
    </row>
    <row r="1779" spans="4:4" x14ac:dyDescent="0.3">
      <c r="D1779" s="83"/>
    </row>
    <row r="1780" spans="4:4" x14ac:dyDescent="0.3">
      <c r="D1780" s="83"/>
    </row>
    <row r="1781" spans="4:4" x14ac:dyDescent="0.3">
      <c r="D1781" s="83"/>
    </row>
    <row r="1782" spans="4:4" x14ac:dyDescent="0.3">
      <c r="D1782" s="83"/>
    </row>
    <row r="1783" spans="4:4" x14ac:dyDescent="0.3">
      <c r="D1783" s="83"/>
    </row>
    <row r="1784" spans="4:4" x14ac:dyDescent="0.3">
      <c r="D1784" s="83"/>
    </row>
    <row r="1785" spans="4:4" x14ac:dyDescent="0.3">
      <c r="D1785" s="83"/>
    </row>
    <row r="1786" spans="4:4" x14ac:dyDescent="0.3">
      <c r="D1786" s="83"/>
    </row>
    <row r="1787" spans="4:4" x14ac:dyDescent="0.3">
      <c r="D1787" s="83"/>
    </row>
    <row r="1788" spans="4:4" x14ac:dyDescent="0.3">
      <c r="D1788" s="83"/>
    </row>
    <row r="1789" spans="4:4" x14ac:dyDescent="0.3">
      <c r="D1789" s="83"/>
    </row>
    <row r="1790" spans="4:4" x14ac:dyDescent="0.3">
      <c r="D1790" s="83"/>
    </row>
    <row r="1791" spans="4:4" x14ac:dyDescent="0.3">
      <c r="D1791" s="83"/>
    </row>
    <row r="1792" spans="4:4" x14ac:dyDescent="0.3">
      <c r="D1792" s="83"/>
    </row>
    <row r="1793" spans="4:4" x14ac:dyDescent="0.3">
      <c r="D1793" s="83"/>
    </row>
    <row r="1794" spans="4:4" x14ac:dyDescent="0.3">
      <c r="D1794" s="83"/>
    </row>
    <row r="1795" spans="4:4" x14ac:dyDescent="0.3">
      <c r="D1795" s="83"/>
    </row>
    <row r="1796" spans="4:4" x14ac:dyDescent="0.3">
      <c r="D1796" s="83"/>
    </row>
    <row r="1797" spans="4:4" x14ac:dyDescent="0.3">
      <c r="D1797" s="83"/>
    </row>
    <row r="1798" spans="4:4" x14ac:dyDescent="0.3">
      <c r="D1798" s="83"/>
    </row>
    <row r="1799" spans="4:4" x14ac:dyDescent="0.3">
      <c r="D1799" s="83"/>
    </row>
    <row r="1800" spans="4:4" x14ac:dyDescent="0.3">
      <c r="D1800" s="83"/>
    </row>
    <row r="1801" spans="4:4" x14ac:dyDescent="0.3">
      <c r="D1801" s="83"/>
    </row>
    <row r="1802" spans="4:4" x14ac:dyDescent="0.3">
      <c r="D1802" s="83"/>
    </row>
    <row r="1803" spans="4:4" x14ac:dyDescent="0.3">
      <c r="D1803" s="83"/>
    </row>
    <row r="1804" spans="4:4" x14ac:dyDescent="0.3">
      <c r="D1804" s="83"/>
    </row>
    <row r="1805" spans="4:4" x14ac:dyDescent="0.3">
      <c r="D1805" s="83"/>
    </row>
    <row r="1806" spans="4:4" x14ac:dyDescent="0.3">
      <c r="D1806" s="83"/>
    </row>
    <row r="1807" spans="4:4" x14ac:dyDescent="0.3">
      <c r="D1807" s="83"/>
    </row>
    <row r="1808" spans="4:4" x14ac:dyDescent="0.3">
      <c r="D1808" s="83"/>
    </row>
    <row r="1809" spans="4:4" x14ac:dyDescent="0.3">
      <c r="D1809" s="83"/>
    </row>
    <row r="1810" spans="4:4" x14ac:dyDescent="0.3">
      <c r="D1810" s="83"/>
    </row>
    <row r="1811" spans="4:4" x14ac:dyDescent="0.3">
      <c r="D1811" s="83"/>
    </row>
    <row r="1812" spans="4:4" x14ac:dyDescent="0.3">
      <c r="D1812" s="83"/>
    </row>
    <row r="1813" spans="4:4" x14ac:dyDescent="0.3">
      <c r="D1813" s="83"/>
    </row>
    <row r="1814" spans="4:4" x14ac:dyDescent="0.3">
      <c r="D1814" s="83"/>
    </row>
    <row r="1815" spans="4:4" x14ac:dyDescent="0.3">
      <c r="D1815" s="83"/>
    </row>
    <row r="1816" spans="4:4" x14ac:dyDescent="0.3">
      <c r="D1816" s="83"/>
    </row>
    <row r="1817" spans="4:4" x14ac:dyDescent="0.3">
      <c r="D1817" s="83"/>
    </row>
    <row r="1818" spans="4:4" x14ac:dyDescent="0.3">
      <c r="D1818" s="83"/>
    </row>
    <row r="1819" spans="4:4" x14ac:dyDescent="0.3">
      <c r="D1819" s="83"/>
    </row>
    <row r="1820" spans="4:4" x14ac:dyDescent="0.3">
      <c r="D1820" s="83"/>
    </row>
    <row r="1821" spans="4:4" x14ac:dyDescent="0.3">
      <c r="D1821" s="83"/>
    </row>
    <row r="1822" spans="4:4" x14ac:dyDescent="0.3">
      <c r="D1822" s="83"/>
    </row>
    <row r="1823" spans="4:4" x14ac:dyDescent="0.3">
      <c r="D1823" s="83"/>
    </row>
    <row r="1824" spans="4:4" x14ac:dyDescent="0.3">
      <c r="D1824" s="83"/>
    </row>
    <row r="1825" spans="4:4" x14ac:dyDescent="0.3">
      <c r="D1825" s="83"/>
    </row>
    <row r="1826" spans="4:4" x14ac:dyDescent="0.3">
      <c r="D1826" s="83"/>
    </row>
    <row r="1827" spans="4:4" x14ac:dyDescent="0.3">
      <c r="D1827" s="83"/>
    </row>
    <row r="1828" spans="4:4" x14ac:dyDescent="0.3">
      <c r="D1828" s="83"/>
    </row>
    <row r="1829" spans="4:4" x14ac:dyDescent="0.3">
      <c r="D1829" s="83"/>
    </row>
    <row r="1830" spans="4:4" x14ac:dyDescent="0.3">
      <c r="D1830" s="83"/>
    </row>
    <row r="1831" spans="4:4" x14ac:dyDescent="0.3">
      <c r="D1831" s="83"/>
    </row>
    <row r="1832" spans="4:4" x14ac:dyDescent="0.3">
      <c r="D1832" s="83"/>
    </row>
    <row r="1833" spans="4:4" x14ac:dyDescent="0.3">
      <c r="D1833" s="83"/>
    </row>
    <row r="1834" spans="4:4" x14ac:dyDescent="0.3">
      <c r="D1834" s="83"/>
    </row>
    <row r="1835" spans="4:4" x14ac:dyDescent="0.3">
      <c r="D1835" s="83"/>
    </row>
    <row r="1836" spans="4:4" x14ac:dyDescent="0.3">
      <c r="D1836" s="83"/>
    </row>
    <row r="1837" spans="4:4" x14ac:dyDescent="0.3">
      <c r="D1837" s="83"/>
    </row>
    <row r="1838" spans="4:4" x14ac:dyDescent="0.3">
      <c r="D1838" s="83"/>
    </row>
    <row r="1839" spans="4:4" x14ac:dyDescent="0.3">
      <c r="D1839" s="83"/>
    </row>
    <row r="1840" spans="4:4" x14ac:dyDescent="0.3">
      <c r="D1840" s="83"/>
    </row>
    <row r="1841" spans="4:4" x14ac:dyDescent="0.3">
      <c r="D1841" s="83"/>
    </row>
    <row r="1842" spans="4:4" x14ac:dyDescent="0.3">
      <c r="D1842" s="83"/>
    </row>
    <row r="1843" spans="4:4" x14ac:dyDescent="0.3">
      <c r="D1843" s="83"/>
    </row>
    <row r="1844" spans="4:4" x14ac:dyDescent="0.3">
      <c r="D1844" s="83"/>
    </row>
    <row r="1845" spans="4:4" x14ac:dyDescent="0.3">
      <c r="D1845" s="83"/>
    </row>
    <row r="1846" spans="4:4" x14ac:dyDescent="0.3">
      <c r="D1846" s="83"/>
    </row>
    <row r="1847" spans="4:4" x14ac:dyDescent="0.3">
      <c r="D1847" s="83"/>
    </row>
    <row r="1848" spans="4:4" x14ac:dyDescent="0.3">
      <c r="D1848" s="83"/>
    </row>
    <row r="1849" spans="4:4" x14ac:dyDescent="0.3">
      <c r="D1849" s="83"/>
    </row>
    <row r="1850" spans="4:4" x14ac:dyDescent="0.3">
      <c r="D1850" s="83"/>
    </row>
    <row r="1851" spans="4:4" x14ac:dyDescent="0.3">
      <c r="D1851" s="83"/>
    </row>
    <row r="1852" spans="4:4" x14ac:dyDescent="0.3">
      <c r="D1852" s="83"/>
    </row>
    <row r="1853" spans="4:4" x14ac:dyDescent="0.3">
      <c r="D1853" s="83"/>
    </row>
    <row r="1854" spans="4:4" x14ac:dyDescent="0.3">
      <c r="D1854" s="83"/>
    </row>
    <row r="1855" spans="4:4" x14ac:dyDescent="0.3">
      <c r="D1855" s="83"/>
    </row>
    <row r="1856" spans="4:4" x14ac:dyDescent="0.3">
      <c r="D1856" s="83"/>
    </row>
    <row r="1857" spans="4:4" x14ac:dyDescent="0.3">
      <c r="D1857" s="83"/>
    </row>
    <row r="1858" spans="4:4" x14ac:dyDescent="0.3">
      <c r="D1858" s="83"/>
    </row>
    <row r="1859" spans="4:4" x14ac:dyDescent="0.3">
      <c r="D1859" s="83"/>
    </row>
    <row r="1860" spans="4:4" x14ac:dyDescent="0.3">
      <c r="D1860" s="83"/>
    </row>
    <row r="1861" spans="4:4" x14ac:dyDescent="0.3">
      <c r="D1861" s="83"/>
    </row>
    <row r="1862" spans="4:4" x14ac:dyDescent="0.3">
      <c r="D1862" s="83"/>
    </row>
    <row r="1863" spans="4:4" x14ac:dyDescent="0.3">
      <c r="D1863" s="83"/>
    </row>
    <row r="1864" spans="4:4" x14ac:dyDescent="0.3">
      <c r="D1864" s="83"/>
    </row>
    <row r="1865" spans="4:4" x14ac:dyDescent="0.3">
      <c r="D1865" s="83"/>
    </row>
    <row r="1866" spans="4:4" x14ac:dyDescent="0.3">
      <c r="D1866" s="83"/>
    </row>
    <row r="1867" spans="4:4" x14ac:dyDescent="0.3">
      <c r="D1867" s="83"/>
    </row>
    <row r="1868" spans="4:4" x14ac:dyDescent="0.3">
      <c r="D1868" s="83"/>
    </row>
    <row r="1869" spans="4:4" x14ac:dyDescent="0.3">
      <c r="D1869" s="83"/>
    </row>
    <row r="1870" spans="4:4" x14ac:dyDescent="0.3">
      <c r="D1870" s="83"/>
    </row>
    <row r="1871" spans="4:4" x14ac:dyDescent="0.3">
      <c r="D1871" s="83"/>
    </row>
    <row r="1872" spans="4:4" x14ac:dyDescent="0.3">
      <c r="D1872" s="83"/>
    </row>
    <row r="1873" spans="4:4" x14ac:dyDescent="0.3">
      <c r="D1873" s="83"/>
    </row>
    <row r="1874" spans="4:4" x14ac:dyDescent="0.3">
      <c r="D1874" s="83"/>
    </row>
    <row r="1875" spans="4:4" x14ac:dyDescent="0.3">
      <c r="D1875" s="83"/>
    </row>
    <row r="1876" spans="4:4" x14ac:dyDescent="0.3">
      <c r="D1876" s="83"/>
    </row>
    <row r="1877" spans="4:4" x14ac:dyDescent="0.3">
      <c r="D1877" s="83"/>
    </row>
    <row r="1878" spans="4:4" x14ac:dyDescent="0.3">
      <c r="D1878" s="83"/>
    </row>
    <row r="1879" spans="4:4" x14ac:dyDescent="0.3">
      <c r="D1879" s="83"/>
    </row>
    <row r="1880" spans="4:4" x14ac:dyDescent="0.3">
      <c r="D1880" s="83"/>
    </row>
    <row r="1881" spans="4:4" x14ac:dyDescent="0.3">
      <c r="D1881" s="83"/>
    </row>
    <row r="1882" spans="4:4" x14ac:dyDescent="0.3">
      <c r="D1882" s="83"/>
    </row>
    <row r="1883" spans="4:4" x14ac:dyDescent="0.3">
      <c r="D1883" s="83"/>
    </row>
    <row r="1884" spans="4:4" x14ac:dyDescent="0.3">
      <c r="D1884" s="83"/>
    </row>
    <row r="1885" spans="4:4" x14ac:dyDescent="0.3">
      <c r="D1885" s="83"/>
    </row>
    <row r="1886" spans="4:4" x14ac:dyDescent="0.3">
      <c r="D1886" s="83"/>
    </row>
    <row r="1887" spans="4:4" x14ac:dyDescent="0.3">
      <c r="D1887" s="83"/>
    </row>
    <row r="1888" spans="4:4" x14ac:dyDescent="0.3">
      <c r="D1888" s="83"/>
    </row>
    <row r="1889" spans="4:4" x14ac:dyDescent="0.3">
      <c r="D1889" s="83"/>
    </row>
    <row r="1890" spans="4:4" x14ac:dyDescent="0.3">
      <c r="D1890" s="83"/>
    </row>
    <row r="1891" spans="4:4" x14ac:dyDescent="0.3">
      <c r="D1891" s="83"/>
    </row>
    <row r="1892" spans="4:4" x14ac:dyDescent="0.3">
      <c r="D1892" s="83"/>
    </row>
    <row r="1893" spans="4:4" x14ac:dyDescent="0.3">
      <c r="D1893" s="83"/>
    </row>
    <row r="1894" spans="4:4" x14ac:dyDescent="0.3">
      <c r="D1894" s="83"/>
    </row>
    <row r="1895" spans="4:4" x14ac:dyDescent="0.3">
      <c r="D1895" s="83"/>
    </row>
    <row r="1896" spans="4:4" x14ac:dyDescent="0.3">
      <c r="D1896" s="83"/>
    </row>
    <row r="1897" spans="4:4" x14ac:dyDescent="0.3">
      <c r="D1897" s="83"/>
    </row>
    <row r="1898" spans="4:4" x14ac:dyDescent="0.3">
      <c r="D1898" s="83"/>
    </row>
    <row r="1899" spans="4:4" x14ac:dyDescent="0.3">
      <c r="D1899" s="83"/>
    </row>
    <row r="1900" spans="4:4" x14ac:dyDescent="0.3">
      <c r="D1900" s="83"/>
    </row>
    <row r="1901" spans="4:4" x14ac:dyDescent="0.3">
      <c r="D1901" s="83"/>
    </row>
    <row r="1902" spans="4:4" x14ac:dyDescent="0.3">
      <c r="D1902" s="83"/>
    </row>
    <row r="1903" spans="4:4" x14ac:dyDescent="0.3">
      <c r="D1903" s="83"/>
    </row>
    <row r="1904" spans="4:4" x14ac:dyDescent="0.3">
      <c r="D1904" s="83"/>
    </row>
    <row r="1905" spans="4:4" x14ac:dyDescent="0.3">
      <c r="D1905" s="83"/>
    </row>
    <row r="1906" spans="4:4" x14ac:dyDescent="0.3">
      <c r="D1906" s="83"/>
    </row>
    <row r="1907" spans="4:4" x14ac:dyDescent="0.3">
      <c r="D1907" s="83"/>
    </row>
    <row r="1908" spans="4:4" x14ac:dyDescent="0.3">
      <c r="D1908" s="83"/>
    </row>
    <row r="1909" spans="4:4" x14ac:dyDescent="0.3">
      <c r="D1909" s="83"/>
    </row>
    <row r="1910" spans="4:4" x14ac:dyDescent="0.3">
      <c r="D1910" s="83"/>
    </row>
    <row r="1911" spans="4:4" x14ac:dyDescent="0.3">
      <c r="D1911" s="83"/>
    </row>
    <row r="1912" spans="4:4" x14ac:dyDescent="0.3">
      <c r="D1912" s="83"/>
    </row>
    <row r="1913" spans="4:4" x14ac:dyDescent="0.3">
      <c r="D1913" s="83"/>
    </row>
    <row r="1914" spans="4:4" x14ac:dyDescent="0.3">
      <c r="D1914" s="83"/>
    </row>
    <row r="1915" spans="4:4" x14ac:dyDescent="0.3">
      <c r="D1915" s="83"/>
    </row>
    <row r="1916" spans="4:4" x14ac:dyDescent="0.3">
      <c r="D1916" s="83"/>
    </row>
    <row r="1917" spans="4:4" x14ac:dyDescent="0.3">
      <c r="D1917" s="83"/>
    </row>
    <row r="1918" spans="4:4" x14ac:dyDescent="0.3">
      <c r="D1918" s="83"/>
    </row>
    <row r="1919" spans="4:4" x14ac:dyDescent="0.3">
      <c r="D1919" s="83"/>
    </row>
    <row r="1920" spans="4:4" x14ac:dyDescent="0.3">
      <c r="D1920" s="83"/>
    </row>
    <row r="1921" spans="4:4" x14ac:dyDescent="0.3">
      <c r="D1921" s="83"/>
    </row>
    <row r="1922" spans="4:4" x14ac:dyDescent="0.3">
      <c r="D1922" s="83"/>
    </row>
    <row r="1923" spans="4:4" x14ac:dyDescent="0.3">
      <c r="D1923" s="83"/>
    </row>
    <row r="1924" spans="4:4" x14ac:dyDescent="0.3">
      <c r="D1924" s="83"/>
    </row>
    <row r="1925" spans="4:4" x14ac:dyDescent="0.3">
      <c r="D1925" s="83"/>
    </row>
    <row r="1926" spans="4:4" x14ac:dyDescent="0.3">
      <c r="D1926" s="83"/>
    </row>
    <row r="1927" spans="4:4" x14ac:dyDescent="0.3">
      <c r="D1927" s="83"/>
    </row>
    <row r="1928" spans="4:4" x14ac:dyDescent="0.3">
      <c r="D1928" s="83"/>
    </row>
    <row r="1929" spans="4:4" x14ac:dyDescent="0.3">
      <c r="D1929" s="83"/>
    </row>
    <row r="1930" spans="4:4" x14ac:dyDescent="0.3">
      <c r="D1930" s="83"/>
    </row>
    <row r="1931" spans="4:4" x14ac:dyDescent="0.3">
      <c r="D1931" s="83"/>
    </row>
    <row r="1932" spans="4:4" x14ac:dyDescent="0.3">
      <c r="D1932" s="83"/>
    </row>
    <row r="1933" spans="4:4" x14ac:dyDescent="0.3">
      <c r="D1933" s="83"/>
    </row>
    <row r="1934" spans="4:4" x14ac:dyDescent="0.3">
      <c r="D1934" s="83"/>
    </row>
    <row r="1935" spans="4:4" x14ac:dyDescent="0.3">
      <c r="D1935" s="83"/>
    </row>
    <row r="1936" spans="4:4" x14ac:dyDescent="0.3">
      <c r="D1936" s="83"/>
    </row>
    <row r="1937" spans="4:4" x14ac:dyDescent="0.3">
      <c r="D1937" s="83"/>
    </row>
    <row r="1938" spans="4:4" x14ac:dyDescent="0.3">
      <c r="D1938" s="83"/>
    </row>
    <row r="1939" spans="4:4" x14ac:dyDescent="0.3">
      <c r="D1939" s="83"/>
    </row>
    <row r="1940" spans="4:4" x14ac:dyDescent="0.3">
      <c r="D1940" s="83"/>
    </row>
    <row r="1941" spans="4:4" x14ac:dyDescent="0.3">
      <c r="D1941" s="83"/>
    </row>
    <row r="1942" spans="4:4" x14ac:dyDescent="0.3">
      <c r="D1942" s="83"/>
    </row>
    <row r="1943" spans="4:4" x14ac:dyDescent="0.3">
      <c r="D1943" s="83"/>
    </row>
    <row r="1944" spans="4:4" x14ac:dyDescent="0.3">
      <c r="D1944" s="83"/>
    </row>
    <row r="1945" spans="4:4" x14ac:dyDescent="0.3">
      <c r="D1945" s="83"/>
    </row>
    <row r="1946" spans="4:4" x14ac:dyDescent="0.3">
      <c r="D1946" s="83"/>
    </row>
    <row r="1947" spans="4:4" x14ac:dyDescent="0.3">
      <c r="D1947" s="83"/>
    </row>
    <row r="1948" spans="4:4" x14ac:dyDescent="0.3">
      <c r="D1948" s="83"/>
    </row>
    <row r="1949" spans="4:4" x14ac:dyDescent="0.3">
      <c r="D1949" s="83"/>
    </row>
    <row r="1950" spans="4:4" x14ac:dyDescent="0.3">
      <c r="D1950" s="83"/>
    </row>
    <row r="1951" spans="4:4" x14ac:dyDescent="0.3">
      <c r="D1951" s="83"/>
    </row>
    <row r="1952" spans="4:4" x14ac:dyDescent="0.3">
      <c r="D1952" s="83"/>
    </row>
    <row r="1953" spans="4:4" x14ac:dyDescent="0.3">
      <c r="D1953" s="83"/>
    </row>
    <row r="1954" spans="4:4" x14ac:dyDescent="0.3">
      <c r="D1954" s="83"/>
    </row>
    <row r="1955" spans="4:4" x14ac:dyDescent="0.3">
      <c r="D1955" s="83"/>
    </row>
    <row r="1956" spans="4:4" x14ac:dyDescent="0.3">
      <c r="D1956" s="83"/>
    </row>
    <row r="1957" spans="4:4" x14ac:dyDescent="0.3">
      <c r="D1957" s="83"/>
    </row>
    <row r="1958" spans="4:4" x14ac:dyDescent="0.3">
      <c r="D1958" s="83"/>
    </row>
    <row r="1959" spans="4:4" x14ac:dyDescent="0.3">
      <c r="D1959" s="83"/>
    </row>
    <row r="1960" spans="4:4" x14ac:dyDescent="0.3">
      <c r="D1960" s="83"/>
    </row>
    <row r="1961" spans="4:4" x14ac:dyDescent="0.3">
      <c r="D1961" s="83"/>
    </row>
    <row r="1962" spans="4:4" x14ac:dyDescent="0.3">
      <c r="D1962" s="83"/>
    </row>
    <row r="1963" spans="4:4" x14ac:dyDescent="0.3">
      <c r="D1963" s="83"/>
    </row>
    <row r="1964" spans="4:4" x14ac:dyDescent="0.3">
      <c r="D1964" s="83"/>
    </row>
    <row r="1965" spans="4:4" x14ac:dyDescent="0.3">
      <c r="D1965" s="83"/>
    </row>
    <row r="1966" spans="4:4" x14ac:dyDescent="0.3">
      <c r="D1966" s="83"/>
    </row>
    <row r="1967" spans="4:4" x14ac:dyDescent="0.3">
      <c r="D1967" s="83"/>
    </row>
    <row r="1968" spans="4:4" x14ac:dyDescent="0.3">
      <c r="D1968" s="83"/>
    </row>
    <row r="1969" spans="4:4" x14ac:dyDescent="0.3">
      <c r="D1969" s="83"/>
    </row>
    <row r="1970" spans="4:4" x14ac:dyDescent="0.3">
      <c r="D1970" s="83"/>
    </row>
    <row r="1971" spans="4:4" x14ac:dyDescent="0.3">
      <c r="D1971" s="83"/>
    </row>
    <row r="1972" spans="4:4" x14ac:dyDescent="0.3">
      <c r="D1972" s="83"/>
    </row>
    <row r="1973" spans="4:4" x14ac:dyDescent="0.3">
      <c r="D1973" s="83"/>
    </row>
    <row r="1974" spans="4:4" x14ac:dyDescent="0.3">
      <c r="D1974" s="83"/>
    </row>
    <row r="1975" spans="4:4" x14ac:dyDescent="0.3">
      <c r="D1975" s="83"/>
    </row>
    <row r="1976" spans="4:4" x14ac:dyDescent="0.3">
      <c r="D1976" s="83"/>
    </row>
    <row r="1977" spans="4:4" x14ac:dyDescent="0.3">
      <c r="D1977" s="83"/>
    </row>
    <row r="1978" spans="4:4" x14ac:dyDescent="0.3">
      <c r="D1978" s="83"/>
    </row>
    <row r="1979" spans="4:4" x14ac:dyDescent="0.3">
      <c r="D1979" s="83"/>
    </row>
    <row r="1980" spans="4:4" x14ac:dyDescent="0.3">
      <c r="D1980" s="83"/>
    </row>
    <row r="1981" spans="4:4" x14ac:dyDescent="0.3">
      <c r="D1981" s="83"/>
    </row>
    <row r="1982" spans="4:4" x14ac:dyDescent="0.3">
      <c r="D1982" s="83"/>
    </row>
    <row r="1983" spans="4:4" x14ac:dyDescent="0.3">
      <c r="D1983" s="83"/>
    </row>
    <row r="1984" spans="4:4" x14ac:dyDescent="0.3">
      <c r="D1984" s="83"/>
    </row>
    <row r="1985" spans="4:4" x14ac:dyDescent="0.3">
      <c r="D1985" s="83"/>
    </row>
    <row r="1986" spans="4:4" x14ac:dyDescent="0.3">
      <c r="D1986" s="83"/>
    </row>
    <row r="1987" spans="4:4" x14ac:dyDescent="0.3">
      <c r="D1987" s="83"/>
    </row>
    <row r="1988" spans="4:4" x14ac:dyDescent="0.3">
      <c r="D1988" s="83"/>
    </row>
    <row r="1989" spans="4:4" x14ac:dyDescent="0.3">
      <c r="D1989" s="83"/>
    </row>
    <row r="1990" spans="4:4" x14ac:dyDescent="0.3">
      <c r="D1990" s="83"/>
    </row>
    <row r="1991" spans="4:4" x14ac:dyDescent="0.3">
      <c r="D1991" s="83"/>
    </row>
    <row r="1992" spans="4:4" x14ac:dyDescent="0.3">
      <c r="D1992" s="83"/>
    </row>
    <row r="1993" spans="4:4" x14ac:dyDescent="0.3">
      <c r="D1993" s="83"/>
    </row>
    <row r="1994" spans="4:4" x14ac:dyDescent="0.3">
      <c r="D1994" s="83"/>
    </row>
    <row r="1995" spans="4:4" x14ac:dyDescent="0.3">
      <c r="D1995" s="83"/>
    </row>
    <row r="1996" spans="4:4" x14ac:dyDescent="0.3">
      <c r="D1996" s="83"/>
    </row>
    <row r="1997" spans="4:4" x14ac:dyDescent="0.3">
      <c r="D1997" s="83"/>
    </row>
    <row r="1998" spans="4:4" x14ac:dyDescent="0.3">
      <c r="D1998" s="83"/>
    </row>
    <row r="1999" spans="4:4" x14ac:dyDescent="0.3">
      <c r="D1999" s="83"/>
    </row>
    <row r="2000" spans="4:4" x14ac:dyDescent="0.3">
      <c r="D2000" s="83"/>
    </row>
    <row r="2001" spans="4:4" x14ac:dyDescent="0.3">
      <c r="D2001" s="83"/>
    </row>
    <row r="2002" spans="4:4" x14ac:dyDescent="0.3">
      <c r="D2002" s="83"/>
    </row>
    <row r="2003" spans="4:4" x14ac:dyDescent="0.3">
      <c r="D2003" s="83"/>
    </row>
    <row r="2004" spans="4:4" x14ac:dyDescent="0.3">
      <c r="D2004" s="83"/>
    </row>
    <row r="2005" spans="4:4" x14ac:dyDescent="0.3">
      <c r="D2005" s="83"/>
    </row>
    <row r="2006" spans="4:4" x14ac:dyDescent="0.3">
      <c r="D2006" s="83"/>
    </row>
    <row r="2007" spans="4:4" x14ac:dyDescent="0.3">
      <c r="D2007" s="83"/>
    </row>
    <row r="2008" spans="4:4" x14ac:dyDescent="0.3">
      <c r="D2008" s="83"/>
    </row>
    <row r="2009" spans="4:4" x14ac:dyDescent="0.3">
      <c r="D2009" s="83"/>
    </row>
    <row r="2010" spans="4:4" x14ac:dyDescent="0.3">
      <c r="D2010" s="83"/>
    </row>
    <row r="2011" spans="4:4" x14ac:dyDescent="0.3">
      <c r="D2011" s="83"/>
    </row>
    <row r="2012" spans="4:4" x14ac:dyDescent="0.3">
      <c r="D2012" s="83"/>
    </row>
    <row r="2013" spans="4:4" x14ac:dyDescent="0.3">
      <c r="D2013" s="83"/>
    </row>
    <row r="2014" spans="4:4" x14ac:dyDescent="0.3">
      <c r="D2014" s="83"/>
    </row>
    <row r="2015" spans="4:4" x14ac:dyDescent="0.3">
      <c r="D2015" s="83"/>
    </row>
    <row r="2016" spans="4:4" x14ac:dyDescent="0.3">
      <c r="D2016" s="83"/>
    </row>
    <row r="2017" spans="4:4" x14ac:dyDescent="0.3">
      <c r="D2017" s="83"/>
    </row>
    <row r="2018" spans="4:4" x14ac:dyDescent="0.3">
      <c r="D2018" s="83"/>
    </row>
    <row r="2019" spans="4:4" x14ac:dyDescent="0.3">
      <c r="D2019" s="83"/>
    </row>
    <row r="2020" spans="4:4" x14ac:dyDescent="0.3">
      <c r="D2020" s="83"/>
    </row>
    <row r="2021" spans="4:4" x14ac:dyDescent="0.3">
      <c r="D2021" s="83"/>
    </row>
    <row r="2022" spans="4:4" x14ac:dyDescent="0.3">
      <c r="D2022" s="83"/>
    </row>
    <row r="2023" spans="4:4" x14ac:dyDescent="0.3">
      <c r="D2023" s="83"/>
    </row>
    <row r="2024" spans="4:4" x14ac:dyDescent="0.3">
      <c r="D2024" s="83"/>
    </row>
    <row r="2025" spans="4:4" x14ac:dyDescent="0.3">
      <c r="D2025" s="83"/>
    </row>
    <row r="2026" spans="4:4" x14ac:dyDescent="0.3">
      <c r="D2026" s="83"/>
    </row>
    <row r="2027" spans="4:4" x14ac:dyDescent="0.3">
      <c r="D2027" s="83"/>
    </row>
    <row r="2028" spans="4:4" x14ac:dyDescent="0.3">
      <c r="D2028" s="83"/>
    </row>
    <row r="2029" spans="4:4" x14ac:dyDescent="0.3">
      <c r="D2029" s="83"/>
    </row>
    <row r="2030" spans="4:4" x14ac:dyDescent="0.3">
      <c r="D2030" s="83"/>
    </row>
    <row r="2031" spans="4:4" x14ac:dyDescent="0.3">
      <c r="D2031" s="83"/>
    </row>
    <row r="2032" spans="4:4" x14ac:dyDescent="0.3">
      <c r="D2032" s="83"/>
    </row>
    <row r="2033" spans="4:4" x14ac:dyDescent="0.3">
      <c r="D2033" s="83"/>
    </row>
    <row r="2034" spans="4:4" x14ac:dyDescent="0.3">
      <c r="D2034" s="83"/>
    </row>
    <row r="2035" spans="4:4" x14ac:dyDescent="0.3">
      <c r="D2035" s="83"/>
    </row>
    <row r="2036" spans="4:4" x14ac:dyDescent="0.3">
      <c r="D2036" s="83"/>
    </row>
    <row r="2037" spans="4:4" x14ac:dyDescent="0.3">
      <c r="D2037" s="83"/>
    </row>
    <row r="2038" spans="4:4" x14ac:dyDescent="0.3">
      <c r="D2038" s="83"/>
    </row>
    <row r="2039" spans="4:4" x14ac:dyDescent="0.3">
      <c r="D2039" s="83"/>
    </row>
    <row r="2040" spans="4:4" x14ac:dyDescent="0.3">
      <c r="D2040" s="83"/>
    </row>
    <row r="2041" spans="4:4" x14ac:dyDescent="0.3">
      <c r="D2041" s="83"/>
    </row>
    <row r="2042" spans="4:4" x14ac:dyDescent="0.3">
      <c r="D2042" s="83"/>
    </row>
    <row r="2043" spans="4:4" x14ac:dyDescent="0.3">
      <c r="D2043" s="83"/>
    </row>
    <row r="2044" spans="4:4" x14ac:dyDescent="0.3">
      <c r="D2044" s="83"/>
    </row>
    <row r="2045" spans="4:4" x14ac:dyDescent="0.3">
      <c r="D2045" s="83"/>
    </row>
    <row r="2046" spans="4:4" x14ac:dyDescent="0.3">
      <c r="D2046" s="83"/>
    </row>
    <row r="2047" spans="4:4" x14ac:dyDescent="0.3">
      <c r="D2047" s="83"/>
    </row>
    <row r="2048" spans="4:4" x14ac:dyDescent="0.3">
      <c r="D2048" s="83"/>
    </row>
    <row r="2049" spans="4:4" x14ac:dyDescent="0.3">
      <c r="D2049" s="83"/>
    </row>
    <row r="2050" spans="4:4" x14ac:dyDescent="0.3">
      <c r="D2050" s="83"/>
    </row>
    <row r="2051" spans="4:4" x14ac:dyDescent="0.3">
      <c r="D2051" s="83"/>
    </row>
    <row r="2052" spans="4:4" x14ac:dyDescent="0.3">
      <c r="D2052" s="83"/>
    </row>
    <row r="2053" spans="4:4" x14ac:dyDescent="0.3">
      <c r="D2053" s="83"/>
    </row>
    <row r="2054" spans="4:4" x14ac:dyDescent="0.3">
      <c r="D2054" s="83"/>
    </row>
    <row r="2055" spans="4:4" x14ac:dyDescent="0.3">
      <c r="D2055" s="83"/>
    </row>
    <row r="2056" spans="4:4" x14ac:dyDescent="0.3">
      <c r="D2056" s="83"/>
    </row>
    <row r="2057" spans="4:4" x14ac:dyDescent="0.3">
      <c r="D2057" s="83"/>
    </row>
    <row r="2058" spans="4:4" x14ac:dyDescent="0.3">
      <c r="D2058" s="83"/>
    </row>
    <row r="2059" spans="4:4" x14ac:dyDescent="0.3">
      <c r="D2059" s="83"/>
    </row>
    <row r="2060" spans="4:4" x14ac:dyDescent="0.3">
      <c r="D2060" s="83"/>
    </row>
    <row r="2061" spans="4:4" x14ac:dyDescent="0.3">
      <c r="D2061" s="83"/>
    </row>
    <row r="2062" spans="4:4" x14ac:dyDescent="0.3">
      <c r="D2062" s="83"/>
    </row>
    <row r="2063" spans="4:4" x14ac:dyDescent="0.3">
      <c r="D2063" s="83"/>
    </row>
    <row r="2064" spans="4:4" x14ac:dyDescent="0.3">
      <c r="D2064" s="83"/>
    </row>
    <row r="2065" spans="4:4" x14ac:dyDescent="0.3">
      <c r="D2065" s="83"/>
    </row>
    <row r="2066" spans="4:4" x14ac:dyDescent="0.3">
      <c r="D2066" s="83"/>
    </row>
    <row r="2067" spans="4:4" x14ac:dyDescent="0.3">
      <c r="D2067" s="83"/>
    </row>
    <row r="2068" spans="4:4" x14ac:dyDescent="0.3">
      <c r="D2068" s="83"/>
    </row>
    <row r="2069" spans="4:4" x14ac:dyDescent="0.3">
      <c r="D2069" s="83"/>
    </row>
    <row r="2070" spans="4:4" x14ac:dyDescent="0.3">
      <c r="D2070" s="83"/>
    </row>
    <row r="2071" spans="4:4" x14ac:dyDescent="0.3">
      <c r="D2071" s="83"/>
    </row>
    <row r="2072" spans="4:4" x14ac:dyDescent="0.3">
      <c r="D2072" s="83"/>
    </row>
    <row r="2073" spans="4:4" x14ac:dyDescent="0.3">
      <c r="D2073" s="83"/>
    </row>
    <row r="2074" spans="4:4" x14ac:dyDescent="0.3">
      <c r="D2074" s="83"/>
    </row>
    <row r="2075" spans="4:4" x14ac:dyDescent="0.3">
      <c r="D2075" s="83"/>
    </row>
    <row r="2076" spans="4:4" x14ac:dyDescent="0.3">
      <c r="D2076" s="83"/>
    </row>
    <row r="2077" spans="4:4" x14ac:dyDescent="0.3">
      <c r="D2077" s="83"/>
    </row>
    <row r="2078" spans="4:4" x14ac:dyDescent="0.3">
      <c r="D2078" s="83"/>
    </row>
    <row r="2079" spans="4:4" x14ac:dyDescent="0.3">
      <c r="D2079" s="83"/>
    </row>
    <row r="2080" spans="4:4" x14ac:dyDescent="0.3">
      <c r="D2080" s="83"/>
    </row>
    <row r="2081" spans="4:4" x14ac:dyDescent="0.3">
      <c r="D2081" s="83"/>
    </row>
    <row r="2082" spans="4:4" x14ac:dyDescent="0.3">
      <c r="D2082" s="83"/>
    </row>
    <row r="2083" spans="4:4" x14ac:dyDescent="0.3">
      <c r="D2083" s="83"/>
    </row>
    <row r="2084" spans="4:4" x14ac:dyDescent="0.3">
      <c r="D2084" s="83"/>
    </row>
    <row r="2085" spans="4:4" x14ac:dyDescent="0.3">
      <c r="D2085" s="83"/>
    </row>
    <row r="2086" spans="4:4" x14ac:dyDescent="0.3">
      <c r="D2086" s="83"/>
    </row>
    <row r="2087" spans="4:4" x14ac:dyDescent="0.3">
      <c r="D2087" s="83"/>
    </row>
    <row r="2088" spans="4:4" x14ac:dyDescent="0.3">
      <c r="D2088" s="83"/>
    </row>
    <row r="2089" spans="4:4" x14ac:dyDescent="0.3">
      <c r="D2089" s="83"/>
    </row>
    <row r="2090" spans="4:4" x14ac:dyDescent="0.3">
      <c r="D2090" s="83"/>
    </row>
    <row r="2091" spans="4:4" x14ac:dyDescent="0.3">
      <c r="D2091" s="83"/>
    </row>
    <row r="2092" spans="4:4" x14ac:dyDescent="0.3">
      <c r="D2092" s="83"/>
    </row>
    <row r="2093" spans="4:4" x14ac:dyDescent="0.3">
      <c r="D2093" s="83"/>
    </row>
    <row r="2094" spans="4:4" x14ac:dyDescent="0.3">
      <c r="D2094" s="83"/>
    </row>
    <row r="2095" spans="4:4" x14ac:dyDescent="0.3">
      <c r="D2095" s="83"/>
    </row>
    <row r="2096" spans="4:4" x14ac:dyDescent="0.3">
      <c r="D2096" s="83"/>
    </row>
    <row r="2097" spans="4:4" x14ac:dyDescent="0.3">
      <c r="D2097" s="83"/>
    </row>
    <row r="2098" spans="4:4" x14ac:dyDescent="0.3">
      <c r="D2098" s="83"/>
    </row>
    <row r="2099" spans="4:4" x14ac:dyDescent="0.3">
      <c r="D2099" s="83"/>
    </row>
    <row r="2100" spans="4:4" x14ac:dyDescent="0.3">
      <c r="D2100" s="83"/>
    </row>
    <row r="2101" spans="4:4" x14ac:dyDescent="0.3">
      <c r="D2101" s="83"/>
    </row>
    <row r="2102" spans="4:4" x14ac:dyDescent="0.3">
      <c r="D2102" s="83"/>
    </row>
    <row r="2103" spans="4:4" x14ac:dyDescent="0.3">
      <c r="D2103" s="83"/>
    </row>
    <row r="2104" spans="4:4" x14ac:dyDescent="0.3">
      <c r="D2104" s="83"/>
    </row>
    <row r="2105" spans="4:4" x14ac:dyDescent="0.3">
      <c r="D2105" s="83"/>
    </row>
    <row r="2106" spans="4:4" x14ac:dyDescent="0.3">
      <c r="D2106" s="83"/>
    </row>
    <row r="2107" spans="4:4" x14ac:dyDescent="0.3">
      <c r="D2107" s="83"/>
    </row>
    <row r="2108" spans="4:4" x14ac:dyDescent="0.3">
      <c r="D2108" s="83"/>
    </row>
    <row r="2109" spans="4:4" x14ac:dyDescent="0.3">
      <c r="D2109" s="83"/>
    </row>
    <row r="2110" spans="4:4" x14ac:dyDescent="0.3">
      <c r="D2110" s="83"/>
    </row>
    <row r="2111" spans="4:4" x14ac:dyDescent="0.3">
      <c r="D2111" s="83"/>
    </row>
    <row r="2112" spans="4:4" x14ac:dyDescent="0.3">
      <c r="D2112" s="83"/>
    </row>
    <row r="2113" spans="4:4" x14ac:dyDescent="0.3">
      <c r="D2113" s="83"/>
    </row>
    <row r="2114" spans="4:4" x14ac:dyDescent="0.3">
      <c r="D2114" s="83"/>
    </row>
    <row r="2115" spans="4:4" x14ac:dyDescent="0.3">
      <c r="D2115" s="83"/>
    </row>
    <row r="2116" spans="4:4" x14ac:dyDescent="0.3">
      <c r="D2116" s="83"/>
    </row>
    <row r="2117" spans="4:4" x14ac:dyDescent="0.3">
      <c r="D2117" s="83"/>
    </row>
    <row r="2118" spans="4:4" x14ac:dyDescent="0.3">
      <c r="D2118" s="83"/>
    </row>
    <row r="2119" spans="4:4" x14ac:dyDescent="0.3">
      <c r="D2119" s="83"/>
    </row>
    <row r="2120" spans="4:4" x14ac:dyDescent="0.3">
      <c r="D2120" s="83"/>
    </row>
    <row r="2121" spans="4:4" x14ac:dyDescent="0.3">
      <c r="D2121" s="83"/>
    </row>
    <row r="2122" spans="4:4" x14ac:dyDescent="0.3">
      <c r="D2122" s="83"/>
    </row>
    <row r="2123" spans="4:4" x14ac:dyDescent="0.3">
      <c r="D2123" s="83"/>
    </row>
    <row r="2124" spans="4:4" x14ac:dyDescent="0.3">
      <c r="D2124" s="83"/>
    </row>
    <row r="2125" spans="4:4" x14ac:dyDescent="0.3">
      <c r="D2125" s="83"/>
    </row>
    <row r="2126" spans="4:4" x14ac:dyDescent="0.3">
      <c r="D2126" s="83"/>
    </row>
    <row r="2127" spans="4:4" x14ac:dyDescent="0.3">
      <c r="D2127" s="83"/>
    </row>
    <row r="2128" spans="4:4" x14ac:dyDescent="0.3">
      <c r="D2128" s="83"/>
    </row>
    <row r="2129" spans="4:4" x14ac:dyDescent="0.3">
      <c r="D2129" s="83"/>
    </row>
    <row r="2130" spans="4:4" x14ac:dyDescent="0.3">
      <c r="D2130" s="83"/>
    </row>
    <row r="2131" spans="4:4" x14ac:dyDescent="0.3">
      <c r="D2131" s="83"/>
    </row>
    <row r="2132" spans="4:4" x14ac:dyDescent="0.3">
      <c r="D2132" s="83"/>
    </row>
    <row r="2133" spans="4:4" x14ac:dyDescent="0.3">
      <c r="D2133" s="83"/>
    </row>
    <row r="2134" spans="4:4" x14ac:dyDescent="0.3">
      <c r="D2134" s="83"/>
    </row>
    <row r="2135" spans="4:4" x14ac:dyDescent="0.3">
      <c r="D2135" s="83"/>
    </row>
    <row r="2136" spans="4:4" x14ac:dyDescent="0.3">
      <c r="D2136" s="83"/>
    </row>
    <row r="2137" spans="4:4" x14ac:dyDescent="0.3">
      <c r="D2137" s="83"/>
    </row>
    <row r="2138" spans="4:4" x14ac:dyDescent="0.3">
      <c r="D2138" s="83"/>
    </row>
    <row r="2139" spans="4:4" x14ac:dyDescent="0.3">
      <c r="D2139" s="83"/>
    </row>
    <row r="2140" spans="4:4" x14ac:dyDescent="0.3">
      <c r="D2140" s="83"/>
    </row>
    <row r="2141" spans="4:4" x14ac:dyDescent="0.3">
      <c r="D2141" s="83"/>
    </row>
    <row r="2142" spans="4:4" x14ac:dyDescent="0.3">
      <c r="D2142" s="83"/>
    </row>
    <row r="2143" spans="4:4" x14ac:dyDescent="0.3">
      <c r="D2143" s="83"/>
    </row>
    <row r="2144" spans="4:4" x14ac:dyDescent="0.3">
      <c r="D2144" s="83"/>
    </row>
    <row r="2145" spans="4:4" x14ac:dyDescent="0.3">
      <c r="D2145" s="83"/>
    </row>
    <row r="2146" spans="4:4" x14ac:dyDescent="0.3">
      <c r="D2146" s="83"/>
    </row>
    <row r="2147" spans="4:4" x14ac:dyDescent="0.3">
      <c r="D2147" s="83"/>
    </row>
    <row r="2148" spans="4:4" x14ac:dyDescent="0.3">
      <c r="D2148" s="83"/>
    </row>
    <row r="2149" spans="4:4" x14ac:dyDescent="0.3">
      <c r="D2149" s="83"/>
    </row>
    <row r="2150" spans="4:4" x14ac:dyDescent="0.3">
      <c r="D2150" s="83"/>
    </row>
    <row r="2151" spans="4:4" x14ac:dyDescent="0.3">
      <c r="D2151" s="83"/>
    </row>
    <row r="2152" spans="4:4" x14ac:dyDescent="0.3">
      <c r="D2152" s="83"/>
    </row>
    <row r="2153" spans="4:4" x14ac:dyDescent="0.3">
      <c r="D2153" s="83"/>
    </row>
    <row r="2154" spans="4:4" x14ac:dyDescent="0.3">
      <c r="D2154" s="83"/>
    </row>
    <row r="2155" spans="4:4" x14ac:dyDescent="0.3">
      <c r="D2155" s="83"/>
    </row>
    <row r="2156" spans="4:4" x14ac:dyDescent="0.3">
      <c r="D2156" s="83"/>
    </row>
    <row r="2157" spans="4:4" x14ac:dyDescent="0.3">
      <c r="D2157" s="83"/>
    </row>
    <row r="2158" spans="4:4" x14ac:dyDescent="0.3">
      <c r="D2158" s="83"/>
    </row>
    <row r="2159" spans="4:4" x14ac:dyDescent="0.3">
      <c r="D2159" s="83"/>
    </row>
    <row r="2160" spans="4:4" x14ac:dyDescent="0.3">
      <c r="D2160" s="83"/>
    </row>
    <row r="2161" spans="4:4" x14ac:dyDescent="0.3">
      <c r="D2161" s="83"/>
    </row>
    <row r="2162" spans="4:4" x14ac:dyDescent="0.3">
      <c r="D2162" s="83"/>
    </row>
    <row r="2163" spans="4:4" x14ac:dyDescent="0.3">
      <c r="D2163" s="83"/>
    </row>
    <row r="2164" spans="4:4" x14ac:dyDescent="0.3">
      <c r="D2164" s="83"/>
    </row>
    <row r="2165" spans="4:4" x14ac:dyDescent="0.3">
      <c r="D2165" s="83"/>
    </row>
    <row r="2166" spans="4:4" x14ac:dyDescent="0.3">
      <c r="D2166" s="83"/>
    </row>
    <row r="2167" spans="4:4" x14ac:dyDescent="0.3">
      <c r="D2167" s="83"/>
    </row>
    <row r="2168" spans="4:4" x14ac:dyDescent="0.3">
      <c r="D2168" s="83"/>
    </row>
    <row r="2169" spans="4:4" x14ac:dyDescent="0.3">
      <c r="D2169" s="83"/>
    </row>
    <row r="2170" spans="4:4" x14ac:dyDescent="0.3">
      <c r="D2170" s="83"/>
    </row>
    <row r="2171" spans="4:4" x14ac:dyDescent="0.3">
      <c r="D2171" s="83"/>
    </row>
    <row r="2172" spans="4:4" x14ac:dyDescent="0.3">
      <c r="D2172" s="83"/>
    </row>
    <row r="2173" spans="4:4" x14ac:dyDescent="0.3">
      <c r="D2173" s="83"/>
    </row>
    <row r="2174" spans="4:4" x14ac:dyDescent="0.3">
      <c r="D2174" s="83"/>
    </row>
    <row r="2175" spans="4:4" x14ac:dyDescent="0.3">
      <c r="D2175" s="83"/>
    </row>
    <row r="2176" spans="4:4" x14ac:dyDescent="0.3">
      <c r="D2176" s="83"/>
    </row>
    <row r="2177" spans="4:4" x14ac:dyDescent="0.3">
      <c r="D2177" s="83"/>
    </row>
    <row r="2178" spans="4:4" x14ac:dyDescent="0.3">
      <c r="D2178" s="83"/>
    </row>
    <row r="2179" spans="4:4" x14ac:dyDescent="0.3">
      <c r="D2179" s="83"/>
    </row>
    <row r="2180" spans="4:4" x14ac:dyDescent="0.3">
      <c r="D2180" s="83"/>
    </row>
    <row r="2181" spans="4:4" x14ac:dyDescent="0.3">
      <c r="D2181" s="83"/>
    </row>
    <row r="2182" spans="4:4" x14ac:dyDescent="0.3">
      <c r="D2182" s="83"/>
    </row>
    <row r="2183" spans="4:4" x14ac:dyDescent="0.3">
      <c r="D2183" s="83"/>
    </row>
    <row r="2184" spans="4:4" x14ac:dyDescent="0.3">
      <c r="D2184" s="83"/>
    </row>
    <row r="2185" spans="4:4" x14ac:dyDescent="0.3">
      <c r="D2185" s="83"/>
    </row>
    <row r="2186" spans="4:4" x14ac:dyDescent="0.3">
      <c r="D2186" s="83"/>
    </row>
    <row r="2187" spans="4:4" x14ac:dyDescent="0.3">
      <c r="D2187" s="83"/>
    </row>
    <row r="2188" spans="4:4" x14ac:dyDescent="0.3">
      <c r="D2188" s="83"/>
    </row>
    <row r="2189" spans="4:4" x14ac:dyDescent="0.3">
      <c r="D2189" s="83"/>
    </row>
    <row r="2190" spans="4:4" x14ac:dyDescent="0.3">
      <c r="D2190" s="83"/>
    </row>
    <row r="2191" spans="4:4" x14ac:dyDescent="0.3">
      <c r="D2191" s="83"/>
    </row>
    <row r="2192" spans="4:4" x14ac:dyDescent="0.3">
      <c r="D2192" s="83"/>
    </row>
    <row r="2193" spans="4:4" x14ac:dyDescent="0.3">
      <c r="D2193" s="83"/>
    </row>
    <row r="2194" spans="4:4" x14ac:dyDescent="0.3">
      <c r="D2194" s="83"/>
    </row>
    <row r="2195" spans="4:4" x14ac:dyDescent="0.3">
      <c r="D2195" s="83"/>
    </row>
    <row r="2196" spans="4:4" x14ac:dyDescent="0.3">
      <c r="D2196" s="83"/>
    </row>
    <row r="2197" spans="4:4" x14ac:dyDescent="0.3">
      <c r="D2197" s="83"/>
    </row>
    <row r="2198" spans="4:4" x14ac:dyDescent="0.3">
      <c r="D2198" s="83"/>
    </row>
    <row r="2199" spans="4:4" x14ac:dyDescent="0.3">
      <c r="D2199" s="83"/>
    </row>
    <row r="2200" spans="4:4" x14ac:dyDescent="0.3">
      <c r="D2200" s="83"/>
    </row>
    <row r="2201" spans="4:4" x14ac:dyDescent="0.3">
      <c r="D2201" s="83"/>
    </row>
    <row r="2202" spans="4:4" x14ac:dyDescent="0.3">
      <c r="D2202" s="83"/>
    </row>
    <row r="2203" spans="4:4" x14ac:dyDescent="0.3">
      <c r="D2203" s="83"/>
    </row>
    <row r="2204" spans="4:4" x14ac:dyDescent="0.3">
      <c r="D2204" s="83"/>
    </row>
    <row r="2205" spans="4:4" x14ac:dyDescent="0.3">
      <c r="D2205" s="83"/>
    </row>
    <row r="2206" spans="4:4" x14ac:dyDescent="0.3">
      <c r="D2206" s="83"/>
    </row>
    <row r="2207" spans="4:4" x14ac:dyDescent="0.3">
      <c r="D2207" s="83"/>
    </row>
    <row r="2208" spans="4:4" x14ac:dyDescent="0.3">
      <c r="D2208" s="83"/>
    </row>
    <row r="2209" spans="4:4" x14ac:dyDescent="0.3">
      <c r="D2209" s="83"/>
    </row>
    <row r="2210" spans="4:4" x14ac:dyDescent="0.3">
      <c r="D2210" s="83"/>
    </row>
    <row r="2211" spans="4:4" x14ac:dyDescent="0.3">
      <c r="D2211" s="83"/>
    </row>
    <row r="2212" spans="4:4" x14ac:dyDescent="0.3">
      <c r="D2212" s="83"/>
    </row>
    <row r="2213" spans="4:4" x14ac:dyDescent="0.3">
      <c r="D2213" s="83"/>
    </row>
    <row r="2214" spans="4:4" x14ac:dyDescent="0.3">
      <c r="D2214" s="83"/>
    </row>
    <row r="2215" spans="4:4" x14ac:dyDescent="0.3">
      <c r="D2215" s="83"/>
    </row>
    <row r="2216" spans="4:4" x14ac:dyDescent="0.3">
      <c r="D2216" s="83"/>
    </row>
    <row r="2217" spans="4:4" x14ac:dyDescent="0.3">
      <c r="D2217" s="83"/>
    </row>
    <row r="2218" spans="4:4" x14ac:dyDescent="0.3">
      <c r="D2218" s="83"/>
    </row>
    <row r="2219" spans="4:4" x14ac:dyDescent="0.3">
      <c r="D2219" s="83"/>
    </row>
    <row r="2220" spans="4:4" x14ac:dyDescent="0.3">
      <c r="D2220" s="83"/>
    </row>
    <row r="2221" spans="4:4" x14ac:dyDescent="0.3">
      <c r="D2221" s="83"/>
    </row>
    <row r="2222" spans="4:4" x14ac:dyDescent="0.3">
      <c r="D2222" s="83"/>
    </row>
    <row r="2223" spans="4:4" x14ac:dyDescent="0.3">
      <c r="D2223" s="83"/>
    </row>
    <row r="2224" spans="4:4" x14ac:dyDescent="0.3">
      <c r="D2224" s="83"/>
    </row>
    <row r="2225" spans="4:4" x14ac:dyDescent="0.3">
      <c r="D2225" s="83"/>
    </row>
    <row r="2226" spans="4:4" x14ac:dyDescent="0.3">
      <c r="D2226" s="83"/>
    </row>
    <row r="2227" spans="4:4" x14ac:dyDescent="0.3">
      <c r="D2227" s="83"/>
    </row>
    <row r="2228" spans="4:4" x14ac:dyDescent="0.3">
      <c r="D2228" s="83"/>
    </row>
    <row r="2229" spans="4:4" x14ac:dyDescent="0.3">
      <c r="D2229" s="83"/>
    </row>
    <row r="2230" spans="4:4" x14ac:dyDescent="0.3">
      <c r="D2230" s="83"/>
    </row>
    <row r="2231" spans="4:4" x14ac:dyDescent="0.3">
      <c r="D2231" s="83"/>
    </row>
    <row r="2232" spans="4:4" x14ac:dyDescent="0.3">
      <c r="D2232" s="83"/>
    </row>
    <row r="2233" spans="4:4" x14ac:dyDescent="0.3">
      <c r="D2233" s="83"/>
    </row>
    <row r="2234" spans="4:4" x14ac:dyDescent="0.3">
      <c r="D2234" s="83"/>
    </row>
    <row r="2235" spans="4:4" x14ac:dyDescent="0.3">
      <c r="D2235" s="83"/>
    </row>
    <row r="2236" spans="4:4" x14ac:dyDescent="0.3">
      <c r="D2236" s="83"/>
    </row>
    <row r="2237" spans="4:4" x14ac:dyDescent="0.3">
      <c r="D2237" s="83"/>
    </row>
    <row r="2238" spans="4:4" x14ac:dyDescent="0.3">
      <c r="D2238" s="83"/>
    </row>
    <row r="2239" spans="4:4" x14ac:dyDescent="0.3">
      <c r="D2239" s="83"/>
    </row>
    <row r="2240" spans="4:4" x14ac:dyDescent="0.3">
      <c r="D2240" s="83"/>
    </row>
    <row r="2241" spans="4:4" x14ac:dyDescent="0.3">
      <c r="D2241" s="83"/>
    </row>
    <row r="2242" spans="4:4" x14ac:dyDescent="0.3">
      <c r="D2242" s="83"/>
    </row>
    <row r="2243" spans="4:4" x14ac:dyDescent="0.3">
      <c r="D2243" s="83"/>
    </row>
    <row r="2244" spans="4:4" x14ac:dyDescent="0.3">
      <c r="D2244" s="83"/>
    </row>
    <row r="2245" spans="4:4" x14ac:dyDescent="0.3">
      <c r="D2245" s="83"/>
    </row>
    <row r="2246" spans="4:4" x14ac:dyDescent="0.3">
      <c r="D2246" s="83"/>
    </row>
    <row r="2247" spans="4:4" x14ac:dyDescent="0.3">
      <c r="D2247" s="83"/>
    </row>
    <row r="2248" spans="4:4" x14ac:dyDescent="0.3">
      <c r="D2248" s="83"/>
    </row>
    <row r="2249" spans="4:4" x14ac:dyDescent="0.3">
      <c r="D2249" s="83"/>
    </row>
    <row r="2250" spans="4:4" x14ac:dyDescent="0.3">
      <c r="D2250" s="83"/>
    </row>
    <row r="2251" spans="4:4" x14ac:dyDescent="0.3">
      <c r="D2251" s="83"/>
    </row>
    <row r="2252" spans="4:4" x14ac:dyDescent="0.3">
      <c r="D2252" s="83"/>
    </row>
    <row r="2253" spans="4:4" x14ac:dyDescent="0.3">
      <c r="D2253" s="83"/>
    </row>
    <row r="2254" spans="4:4" x14ac:dyDescent="0.3">
      <c r="D2254" s="83"/>
    </row>
    <row r="2255" spans="4:4" x14ac:dyDescent="0.3">
      <c r="D2255" s="83"/>
    </row>
    <row r="2256" spans="4:4" x14ac:dyDescent="0.3">
      <c r="D2256" s="83"/>
    </row>
    <row r="2257" spans="4:4" x14ac:dyDescent="0.3">
      <c r="D2257" s="83"/>
    </row>
    <row r="2258" spans="4:4" x14ac:dyDescent="0.3">
      <c r="D2258" s="83"/>
    </row>
    <row r="2259" spans="4:4" x14ac:dyDescent="0.3">
      <c r="D2259" s="83"/>
    </row>
    <row r="2260" spans="4:4" x14ac:dyDescent="0.3">
      <c r="D2260" s="83"/>
    </row>
    <row r="2261" spans="4:4" x14ac:dyDescent="0.3">
      <c r="D2261" s="83"/>
    </row>
    <row r="2262" spans="4:4" x14ac:dyDescent="0.3">
      <c r="D2262" s="83"/>
    </row>
    <row r="2263" spans="4:4" x14ac:dyDescent="0.3">
      <c r="D2263" s="83"/>
    </row>
    <row r="2264" spans="4:4" x14ac:dyDescent="0.3">
      <c r="D2264" s="83"/>
    </row>
    <row r="2265" spans="4:4" x14ac:dyDescent="0.3">
      <c r="D2265" s="83"/>
    </row>
    <row r="2266" spans="4:4" x14ac:dyDescent="0.3">
      <c r="D2266" s="83"/>
    </row>
    <row r="2267" spans="4:4" x14ac:dyDescent="0.3">
      <c r="D2267" s="83"/>
    </row>
    <row r="2268" spans="4:4" x14ac:dyDescent="0.3">
      <c r="D2268" s="83"/>
    </row>
    <row r="2269" spans="4:4" x14ac:dyDescent="0.3">
      <c r="D2269" s="83"/>
    </row>
    <row r="2270" spans="4:4" x14ac:dyDescent="0.3">
      <c r="D2270" s="83"/>
    </row>
    <row r="2271" spans="4:4" x14ac:dyDescent="0.3">
      <c r="D2271" s="83"/>
    </row>
    <row r="2272" spans="4:4" x14ac:dyDescent="0.3">
      <c r="D2272" s="83"/>
    </row>
    <row r="2273" spans="4:4" x14ac:dyDescent="0.3">
      <c r="D2273" s="83"/>
    </row>
    <row r="2274" spans="4:4" x14ac:dyDescent="0.3">
      <c r="D2274" s="83"/>
    </row>
    <row r="2275" spans="4:4" x14ac:dyDescent="0.3">
      <c r="D2275" s="83"/>
    </row>
    <row r="2276" spans="4:4" x14ac:dyDescent="0.3">
      <c r="D2276" s="83"/>
    </row>
    <row r="2277" spans="4:4" x14ac:dyDescent="0.3">
      <c r="D2277" s="83"/>
    </row>
    <row r="2278" spans="4:4" x14ac:dyDescent="0.3">
      <c r="D2278" s="83"/>
    </row>
    <row r="2279" spans="4:4" x14ac:dyDescent="0.3">
      <c r="D2279" s="83"/>
    </row>
    <row r="2280" spans="4:4" x14ac:dyDescent="0.3">
      <c r="D2280" s="83"/>
    </row>
    <row r="2281" spans="4:4" x14ac:dyDescent="0.3">
      <c r="D2281" s="83"/>
    </row>
    <row r="2282" spans="4:4" x14ac:dyDescent="0.3">
      <c r="D2282" s="83"/>
    </row>
    <row r="2283" spans="4:4" x14ac:dyDescent="0.3">
      <c r="D2283" s="83"/>
    </row>
    <row r="2284" spans="4:4" x14ac:dyDescent="0.3">
      <c r="D2284" s="83"/>
    </row>
    <row r="2285" spans="4:4" x14ac:dyDescent="0.3">
      <c r="D2285" s="83"/>
    </row>
    <row r="2286" spans="4:4" x14ac:dyDescent="0.3">
      <c r="D2286" s="83"/>
    </row>
    <row r="2287" spans="4:4" x14ac:dyDescent="0.3">
      <c r="D2287" s="83"/>
    </row>
    <row r="2288" spans="4:4" x14ac:dyDescent="0.3">
      <c r="D2288" s="83"/>
    </row>
    <row r="2289" spans="4:4" x14ac:dyDescent="0.3">
      <c r="D2289" s="83"/>
    </row>
    <row r="2290" spans="4:4" x14ac:dyDescent="0.3">
      <c r="D2290" s="83"/>
    </row>
    <row r="2291" spans="4:4" x14ac:dyDescent="0.3">
      <c r="D2291" s="83"/>
    </row>
    <row r="2292" spans="4:4" x14ac:dyDescent="0.3">
      <c r="D2292" s="83"/>
    </row>
    <row r="2293" spans="4:4" x14ac:dyDescent="0.3">
      <c r="D2293" s="83"/>
    </row>
    <row r="2294" spans="4:4" x14ac:dyDescent="0.3">
      <c r="D2294" s="83"/>
    </row>
    <row r="2295" spans="4:4" x14ac:dyDescent="0.3">
      <c r="D2295" s="83"/>
    </row>
    <row r="2296" spans="4:4" x14ac:dyDescent="0.3">
      <c r="D2296" s="83"/>
    </row>
    <row r="2297" spans="4:4" x14ac:dyDescent="0.3">
      <c r="D2297" s="83"/>
    </row>
    <row r="2298" spans="4:4" x14ac:dyDescent="0.3">
      <c r="D2298" s="83"/>
    </row>
    <row r="2299" spans="4:4" x14ac:dyDescent="0.3">
      <c r="D2299" s="83"/>
    </row>
    <row r="2300" spans="4:4" x14ac:dyDescent="0.3">
      <c r="D2300" s="83"/>
    </row>
    <row r="2301" spans="4:4" x14ac:dyDescent="0.3">
      <c r="D2301" s="83"/>
    </row>
    <row r="2302" spans="4:4" x14ac:dyDescent="0.3">
      <c r="D2302" s="83"/>
    </row>
    <row r="2303" spans="4:4" x14ac:dyDescent="0.3">
      <c r="D2303" s="83"/>
    </row>
    <row r="2304" spans="4:4" x14ac:dyDescent="0.3">
      <c r="D2304" s="83"/>
    </row>
    <row r="2305" spans="4:4" x14ac:dyDescent="0.3">
      <c r="D2305" s="83"/>
    </row>
    <row r="2306" spans="4:4" x14ac:dyDescent="0.3">
      <c r="D2306" s="83"/>
    </row>
    <row r="2307" spans="4:4" x14ac:dyDescent="0.3">
      <c r="D2307" s="83"/>
    </row>
    <row r="2308" spans="4:4" x14ac:dyDescent="0.3">
      <c r="D2308" s="83"/>
    </row>
    <row r="2309" spans="4:4" x14ac:dyDescent="0.3">
      <c r="D2309" s="83"/>
    </row>
    <row r="2310" spans="4:4" x14ac:dyDescent="0.3">
      <c r="D2310" s="83"/>
    </row>
    <row r="2311" spans="4:4" x14ac:dyDescent="0.3">
      <c r="D2311" s="83"/>
    </row>
    <row r="2312" spans="4:4" x14ac:dyDescent="0.3">
      <c r="D2312" s="83"/>
    </row>
    <row r="2313" spans="4:4" x14ac:dyDescent="0.3">
      <c r="D2313" s="83"/>
    </row>
    <row r="2314" spans="4:4" x14ac:dyDescent="0.3">
      <c r="D2314" s="83"/>
    </row>
    <row r="2315" spans="4:4" x14ac:dyDescent="0.3">
      <c r="D2315" s="83"/>
    </row>
    <row r="2316" spans="4:4" x14ac:dyDescent="0.3">
      <c r="D2316" s="83"/>
    </row>
    <row r="2317" spans="4:4" x14ac:dyDescent="0.3">
      <c r="D2317" s="83"/>
    </row>
    <row r="2318" spans="4:4" x14ac:dyDescent="0.3">
      <c r="D2318" s="83"/>
    </row>
    <row r="2319" spans="4:4" x14ac:dyDescent="0.3">
      <c r="D2319" s="83"/>
    </row>
    <row r="2320" spans="4:4" x14ac:dyDescent="0.3">
      <c r="D2320" s="83"/>
    </row>
    <row r="2321" spans="4:4" x14ac:dyDescent="0.3">
      <c r="D2321" s="83"/>
    </row>
    <row r="2322" spans="4:4" x14ac:dyDescent="0.3">
      <c r="D2322" s="83"/>
    </row>
    <row r="2323" spans="4:4" x14ac:dyDescent="0.3">
      <c r="D2323" s="83"/>
    </row>
    <row r="2324" spans="4:4" x14ac:dyDescent="0.3">
      <c r="D2324" s="83"/>
    </row>
    <row r="2325" spans="4:4" x14ac:dyDescent="0.3">
      <c r="D2325" s="83"/>
    </row>
    <row r="2326" spans="4:4" x14ac:dyDescent="0.3">
      <c r="D2326" s="83"/>
    </row>
    <row r="2327" spans="4:4" x14ac:dyDescent="0.3">
      <c r="D2327" s="83"/>
    </row>
    <row r="2328" spans="4:4" x14ac:dyDescent="0.3">
      <c r="D2328" s="83"/>
    </row>
    <row r="2329" spans="4:4" x14ac:dyDescent="0.3">
      <c r="D2329" s="83"/>
    </row>
    <row r="2330" spans="4:4" x14ac:dyDescent="0.3">
      <c r="D2330" s="83"/>
    </row>
    <row r="2331" spans="4:4" x14ac:dyDescent="0.3">
      <c r="D2331" s="83"/>
    </row>
    <row r="2332" spans="4:4" x14ac:dyDescent="0.3">
      <c r="D2332" s="83"/>
    </row>
    <row r="2333" spans="4:4" x14ac:dyDescent="0.3">
      <c r="D2333" s="83"/>
    </row>
    <row r="2334" spans="4:4" x14ac:dyDescent="0.3">
      <c r="D2334" s="83"/>
    </row>
    <row r="2335" spans="4:4" x14ac:dyDescent="0.3">
      <c r="D2335" s="83"/>
    </row>
    <row r="2336" spans="4:4" x14ac:dyDescent="0.3">
      <c r="D2336" s="83"/>
    </row>
    <row r="2337" spans="4:4" x14ac:dyDescent="0.3">
      <c r="D2337" s="83"/>
    </row>
    <row r="2338" spans="4:4" x14ac:dyDescent="0.3">
      <c r="D2338" s="83"/>
    </row>
    <row r="2339" spans="4:4" x14ac:dyDescent="0.3">
      <c r="D2339" s="83"/>
    </row>
    <row r="2340" spans="4:4" x14ac:dyDescent="0.3">
      <c r="D2340" s="83"/>
    </row>
    <row r="2341" spans="4:4" x14ac:dyDescent="0.3">
      <c r="D2341" s="83"/>
    </row>
    <row r="2342" spans="4:4" x14ac:dyDescent="0.3">
      <c r="D2342" s="83"/>
    </row>
    <row r="2343" spans="4:4" x14ac:dyDescent="0.3">
      <c r="D2343" s="83"/>
    </row>
    <row r="2344" spans="4:4" x14ac:dyDescent="0.3">
      <c r="D2344" s="83"/>
    </row>
    <row r="2345" spans="4:4" x14ac:dyDescent="0.3">
      <c r="D2345" s="83"/>
    </row>
    <row r="2346" spans="4:4" x14ac:dyDescent="0.3">
      <c r="D2346" s="83"/>
    </row>
    <row r="2347" spans="4:4" x14ac:dyDescent="0.3">
      <c r="D2347" s="83"/>
    </row>
    <row r="2348" spans="4:4" x14ac:dyDescent="0.3">
      <c r="D2348" s="83"/>
    </row>
    <row r="2349" spans="4:4" x14ac:dyDescent="0.3">
      <c r="D2349" s="83"/>
    </row>
    <row r="2350" spans="4:4" x14ac:dyDescent="0.3">
      <c r="D2350" s="83"/>
    </row>
    <row r="2351" spans="4:4" x14ac:dyDescent="0.3">
      <c r="D2351" s="83"/>
    </row>
    <row r="2352" spans="4:4" x14ac:dyDescent="0.3">
      <c r="D2352" s="83"/>
    </row>
    <row r="2353" spans="4:4" x14ac:dyDescent="0.3">
      <c r="D2353" s="83"/>
    </row>
    <row r="2354" spans="4:4" x14ac:dyDescent="0.3">
      <c r="D2354" s="83"/>
    </row>
    <row r="2355" spans="4:4" x14ac:dyDescent="0.3">
      <c r="D2355" s="83"/>
    </row>
    <row r="2356" spans="4:4" x14ac:dyDescent="0.3">
      <c r="D2356" s="83"/>
    </row>
    <row r="2357" spans="4:4" x14ac:dyDescent="0.3">
      <c r="D2357" s="83"/>
    </row>
    <row r="2358" spans="4:4" x14ac:dyDescent="0.3">
      <c r="D2358" s="83"/>
    </row>
    <row r="2359" spans="4:4" x14ac:dyDescent="0.3">
      <c r="D2359" s="83"/>
    </row>
    <row r="2360" spans="4:4" x14ac:dyDescent="0.3">
      <c r="D2360" s="83"/>
    </row>
    <row r="2361" spans="4:4" x14ac:dyDescent="0.3">
      <c r="D2361" s="83"/>
    </row>
    <row r="2362" spans="4:4" x14ac:dyDescent="0.3">
      <c r="D2362" s="83"/>
    </row>
    <row r="2363" spans="4:4" x14ac:dyDescent="0.3">
      <c r="D2363" s="83"/>
    </row>
    <row r="2364" spans="4:4" x14ac:dyDescent="0.3">
      <c r="D2364" s="83"/>
    </row>
    <row r="2365" spans="4:4" x14ac:dyDescent="0.3">
      <c r="D2365" s="83"/>
    </row>
    <row r="2366" spans="4:4" x14ac:dyDescent="0.3">
      <c r="D2366" s="83"/>
    </row>
    <row r="2367" spans="4:4" x14ac:dyDescent="0.3">
      <c r="D2367" s="83"/>
    </row>
    <row r="2368" spans="4:4" x14ac:dyDescent="0.3">
      <c r="D2368" s="83"/>
    </row>
    <row r="2369" spans="4:4" x14ac:dyDescent="0.3">
      <c r="D2369" s="83"/>
    </row>
    <row r="2370" spans="4:4" x14ac:dyDescent="0.3">
      <c r="D2370" s="83"/>
    </row>
    <row r="2371" spans="4:4" x14ac:dyDescent="0.3">
      <c r="D2371" s="83"/>
    </row>
    <row r="2372" spans="4:4" x14ac:dyDescent="0.3">
      <c r="D2372" s="83"/>
    </row>
    <row r="2373" spans="4:4" x14ac:dyDescent="0.3">
      <c r="D2373" s="83"/>
    </row>
    <row r="2374" spans="4:4" x14ac:dyDescent="0.3">
      <c r="D2374" s="83"/>
    </row>
    <row r="2375" spans="4:4" x14ac:dyDescent="0.3">
      <c r="D2375" s="83"/>
    </row>
    <row r="2376" spans="4:4" x14ac:dyDescent="0.3">
      <c r="D2376" s="83"/>
    </row>
    <row r="2377" spans="4:4" x14ac:dyDescent="0.3">
      <c r="D2377" s="83"/>
    </row>
    <row r="2378" spans="4:4" x14ac:dyDescent="0.3">
      <c r="D2378" s="83"/>
    </row>
    <row r="2379" spans="4:4" x14ac:dyDescent="0.3">
      <c r="D2379" s="83"/>
    </row>
    <row r="2380" spans="4:4" x14ac:dyDescent="0.3">
      <c r="D2380" s="83"/>
    </row>
    <row r="2381" spans="4:4" x14ac:dyDescent="0.3">
      <c r="D2381" s="83"/>
    </row>
    <row r="2382" spans="4:4" x14ac:dyDescent="0.3">
      <c r="D2382" s="83"/>
    </row>
    <row r="2383" spans="4:4" x14ac:dyDescent="0.3">
      <c r="D2383" s="83"/>
    </row>
    <row r="2384" spans="4:4" x14ac:dyDescent="0.3">
      <c r="D2384" s="83"/>
    </row>
    <row r="2385" spans="4:4" x14ac:dyDescent="0.3">
      <c r="D2385" s="83"/>
    </row>
    <row r="2386" spans="4:4" x14ac:dyDescent="0.3">
      <c r="D2386" s="83"/>
    </row>
    <row r="2387" spans="4:4" x14ac:dyDescent="0.3">
      <c r="D2387" s="83"/>
    </row>
    <row r="2388" spans="4:4" x14ac:dyDescent="0.3">
      <c r="D2388" s="83"/>
    </row>
    <row r="2389" spans="4:4" x14ac:dyDescent="0.3">
      <c r="D2389" s="83"/>
    </row>
    <row r="2390" spans="4:4" x14ac:dyDescent="0.3">
      <c r="D2390" s="83"/>
    </row>
    <row r="2391" spans="4:4" x14ac:dyDescent="0.3">
      <c r="D2391" s="83"/>
    </row>
    <row r="2392" spans="4:4" x14ac:dyDescent="0.3">
      <c r="D2392" s="83"/>
    </row>
    <row r="2393" spans="4:4" x14ac:dyDescent="0.3">
      <c r="D2393" s="83"/>
    </row>
    <row r="2394" spans="4:4" x14ac:dyDescent="0.3">
      <c r="D2394" s="83"/>
    </row>
    <row r="2395" spans="4:4" x14ac:dyDescent="0.3">
      <c r="D2395" s="83"/>
    </row>
    <row r="2396" spans="4:4" x14ac:dyDescent="0.3">
      <c r="D2396" s="83"/>
    </row>
    <row r="2397" spans="4:4" x14ac:dyDescent="0.3">
      <c r="D2397" s="83"/>
    </row>
    <row r="2398" spans="4:4" x14ac:dyDescent="0.3">
      <c r="D2398" s="83"/>
    </row>
    <row r="2399" spans="4:4" x14ac:dyDescent="0.3">
      <c r="D2399" s="83"/>
    </row>
    <row r="2400" spans="4:4" x14ac:dyDescent="0.3">
      <c r="D2400" s="83"/>
    </row>
    <row r="2401" spans="4:4" x14ac:dyDescent="0.3">
      <c r="D2401" s="83"/>
    </row>
    <row r="2402" spans="4:4" x14ac:dyDescent="0.3">
      <c r="D2402" s="83"/>
    </row>
    <row r="2403" spans="4:4" x14ac:dyDescent="0.3">
      <c r="D2403" s="83"/>
    </row>
    <row r="2404" spans="4:4" x14ac:dyDescent="0.3">
      <c r="D2404" s="83"/>
    </row>
    <row r="2405" spans="4:4" x14ac:dyDescent="0.3">
      <c r="D2405" s="83"/>
    </row>
    <row r="2406" spans="4:4" x14ac:dyDescent="0.3">
      <c r="D2406" s="83"/>
    </row>
    <row r="2407" spans="4:4" x14ac:dyDescent="0.3">
      <c r="D2407" s="83"/>
    </row>
    <row r="2408" spans="4:4" x14ac:dyDescent="0.3">
      <c r="D2408" s="83"/>
    </row>
    <row r="2409" spans="4:4" x14ac:dyDescent="0.3">
      <c r="D2409" s="83"/>
    </row>
    <row r="2410" spans="4:4" x14ac:dyDescent="0.3">
      <c r="D2410" s="83"/>
    </row>
    <row r="2411" spans="4:4" x14ac:dyDescent="0.3">
      <c r="D2411" s="83"/>
    </row>
    <row r="2412" spans="4:4" x14ac:dyDescent="0.3">
      <c r="D2412" s="83"/>
    </row>
    <row r="2413" spans="4:4" x14ac:dyDescent="0.3">
      <c r="D2413" s="83"/>
    </row>
    <row r="2414" spans="4:4" x14ac:dyDescent="0.3">
      <c r="D2414" s="83"/>
    </row>
    <row r="2415" spans="4:4" x14ac:dyDescent="0.3">
      <c r="D2415" s="83"/>
    </row>
    <row r="2416" spans="4:4" x14ac:dyDescent="0.3">
      <c r="D2416" s="83"/>
    </row>
    <row r="2417" spans="4:4" x14ac:dyDescent="0.3">
      <c r="D2417" s="83"/>
    </row>
    <row r="2418" spans="4:4" x14ac:dyDescent="0.3">
      <c r="D2418" s="83"/>
    </row>
    <row r="2419" spans="4:4" x14ac:dyDescent="0.3">
      <c r="D2419" s="83"/>
    </row>
    <row r="2420" spans="4:4" x14ac:dyDescent="0.3">
      <c r="D2420" s="83"/>
    </row>
    <row r="2421" spans="4:4" x14ac:dyDescent="0.3">
      <c r="D2421" s="83"/>
    </row>
    <row r="2422" spans="4:4" x14ac:dyDescent="0.3">
      <c r="D2422" s="83"/>
    </row>
    <row r="2423" spans="4:4" x14ac:dyDescent="0.3">
      <c r="D2423" s="83"/>
    </row>
    <row r="2424" spans="4:4" x14ac:dyDescent="0.3">
      <c r="D2424" s="83"/>
    </row>
    <row r="2425" spans="4:4" x14ac:dyDescent="0.3">
      <c r="D2425" s="83"/>
    </row>
    <row r="2426" spans="4:4" x14ac:dyDescent="0.3">
      <c r="D2426" s="83"/>
    </row>
    <row r="2427" spans="4:4" x14ac:dyDescent="0.3">
      <c r="D2427" s="83"/>
    </row>
    <row r="2428" spans="4:4" x14ac:dyDescent="0.3">
      <c r="D2428" s="83"/>
    </row>
    <row r="2429" spans="4:4" x14ac:dyDescent="0.3">
      <c r="D2429" s="83"/>
    </row>
    <row r="2430" spans="4:4" x14ac:dyDescent="0.3">
      <c r="D2430" s="83"/>
    </row>
    <row r="2431" spans="4:4" x14ac:dyDescent="0.3">
      <c r="D2431" s="83"/>
    </row>
    <row r="2432" spans="4:4" x14ac:dyDescent="0.3">
      <c r="D2432" s="83"/>
    </row>
    <row r="2433" spans="4:4" x14ac:dyDescent="0.3">
      <c r="D2433" s="83"/>
    </row>
    <row r="2434" spans="4:4" x14ac:dyDescent="0.3">
      <c r="D2434" s="83"/>
    </row>
    <row r="2435" spans="4:4" x14ac:dyDescent="0.3">
      <c r="D2435" s="83"/>
    </row>
    <row r="2436" spans="4:4" x14ac:dyDescent="0.3">
      <c r="D2436" s="83"/>
    </row>
    <row r="2437" spans="4:4" x14ac:dyDescent="0.3">
      <c r="D2437" s="83"/>
    </row>
    <row r="2438" spans="4:4" x14ac:dyDescent="0.3">
      <c r="D2438" s="83"/>
    </row>
    <row r="2439" spans="4:4" x14ac:dyDescent="0.3">
      <c r="D2439" s="83"/>
    </row>
    <row r="2440" spans="4:4" x14ac:dyDescent="0.3">
      <c r="D2440" s="83"/>
    </row>
    <row r="2441" spans="4:4" x14ac:dyDescent="0.3">
      <c r="D2441" s="83"/>
    </row>
    <row r="2442" spans="4:4" x14ac:dyDescent="0.3">
      <c r="D2442" s="83"/>
    </row>
    <row r="2443" spans="4:4" x14ac:dyDescent="0.3">
      <c r="D2443" s="83"/>
    </row>
    <row r="2444" spans="4:4" x14ac:dyDescent="0.3">
      <c r="D2444" s="83"/>
    </row>
    <row r="2445" spans="4:4" x14ac:dyDescent="0.3">
      <c r="D2445" s="83"/>
    </row>
    <row r="2446" spans="4:4" x14ac:dyDescent="0.3">
      <c r="D2446" s="83"/>
    </row>
    <row r="2447" spans="4:4" x14ac:dyDescent="0.3">
      <c r="D2447" s="83"/>
    </row>
    <row r="2448" spans="4:4" x14ac:dyDescent="0.3">
      <c r="D2448" s="83"/>
    </row>
    <row r="2449" spans="4:4" x14ac:dyDescent="0.3">
      <c r="D2449" s="83"/>
    </row>
    <row r="2450" spans="4:4" x14ac:dyDescent="0.3">
      <c r="D2450" s="83"/>
    </row>
    <row r="2451" spans="4:4" x14ac:dyDescent="0.3">
      <c r="D2451" s="83"/>
    </row>
    <row r="2452" spans="4:4" x14ac:dyDescent="0.3">
      <c r="D2452" s="83"/>
    </row>
    <row r="2453" spans="4:4" x14ac:dyDescent="0.3">
      <c r="D2453" s="83"/>
    </row>
    <row r="2454" spans="4:4" x14ac:dyDescent="0.3">
      <c r="D2454" s="83"/>
    </row>
    <row r="2455" spans="4:4" x14ac:dyDescent="0.3">
      <c r="D2455" s="83"/>
    </row>
    <row r="2456" spans="4:4" x14ac:dyDescent="0.3">
      <c r="D2456" s="83"/>
    </row>
    <row r="2457" spans="4:4" x14ac:dyDescent="0.3">
      <c r="D2457" s="83"/>
    </row>
    <row r="2458" spans="4:4" x14ac:dyDescent="0.3">
      <c r="D2458" s="83"/>
    </row>
    <row r="2459" spans="4:4" x14ac:dyDescent="0.3">
      <c r="D2459" s="83"/>
    </row>
    <row r="2460" spans="4:4" x14ac:dyDescent="0.3">
      <c r="D2460" s="83"/>
    </row>
    <row r="2461" spans="4:4" x14ac:dyDescent="0.3">
      <c r="D2461" s="83"/>
    </row>
    <row r="2462" spans="4:4" x14ac:dyDescent="0.3">
      <c r="D2462" s="83"/>
    </row>
    <row r="2463" spans="4:4" x14ac:dyDescent="0.3">
      <c r="D2463" s="83"/>
    </row>
    <row r="2464" spans="4:4" x14ac:dyDescent="0.3">
      <c r="D2464" s="83"/>
    </row>
    <row r="2465" spans="4:4" x14ac:dyDescent="0.3">
      <c r="D2465" s="83"/>
    </row>
    <row r="2466" spans="4:4" x14ac:dyDescent="0.3">
      <c r="D2466" s="83"/>
    </row>
    <row r="2467" spans="4:4" x14ac:dyDescent="0.3">
      <c r="D2467" s="83"/>
    </row>
    <row r="2468" spans="4:4" x14ac:dyDescent="0.3">
      <c r="D2468" s="83"/>
    </row>
    <row r="2469" spans="4:4" x14ac:dyDescent="0.3">
      <c r="D2469" s="83"/>
    </row>
    <row r="2470" spans="4:4" x14ac:dyDescent="0.3">
      <c r="D2470" s="83"/>
    </row>
    <row r="2471" spans="4:4" x14ac:dyDescent="0.3">
      <c r="D2471" s="83"/>
    </row>
    <row r="2472" spans="4:4" x14ac:dyDescent="0.3">
      <c r="D2472" s="83"/>
    </row>
    <row r="2473" spans="4:4" x14ac:dyDescent="0.3">
      <c r="D2473" s="83"/>
    </row>
    <row r="2474" spans="4:4" x14ac:dyDescent="0.3">
      <c r="D2474" s="83"/>
    </row>
    <row r="2475" spans="4:4" x14ac:dyDescent="0.3">
      <c r="D2475" s="83"/>
    </row>
    <row r="2476" spans="4:4" x14ac:dyDescent="0.3">
      <c r="D2476" s="83"/>
    </row>
    <row r="2477" spans="4:4" x14ac:dyDescent="0.3">
      <c r="D2477" s="83"/>
    </row>
    <row r="2478" spans="4:4" x14ac:dyDescent="0.3">
      <c r="D2478" s="83"/>
    </row>
    <row r="2479" spans="4:4" x14ac:dyDescent="0.3">
      <c r="D2479" s="83"/>
    </row>
    <row r="2480" spans="4:4" x14ac:dyDescent="0.3">
      <c r="D2480" s="83"/>
    </row>
    <row r="2481" spans="4:4" x14ac:dyDescent="0.3">
      <c r="D2481" s="83"/>
    </row>
    <row r="2482" spans="4:4" x14ac:dyDescent="0.3">
      <c r="D2482" s="83"/>
    </row>
    <row r="2483" spans="4:4" x14ac:dyDescent="0.3">
      <c r="D2483" s="83"/>
    </row>
    <row r="2484" spans="4:4" x14ac:dyDescent="0.3">
      <c r="D2484" s="83"/>
    </row>
    <row r="2485" spans="4:4" x14ac:dyDescent="0.3">
      <c r="D2485" s="83"/>
    </row>
    <row r="2486" spans="4:4" x14ac:dyDescent="0.3">
      <c r="D2486" s="83"/>
    </row>
    <row r="2487" spans="4:4" x14ac:dyDescent="0.3">
      <c r="D2487" s="83"/>
    </row>
    <row r="2488" spans="4:4" x14ac:dyDescent="0.3">
      <c r="D2488" s="83"/>
    </row>
    <row r="2489" spans="4:4" x14ac:dyDescent="0.3">
      <c r="D2489" s="83"/>
    </row>
    <row r="2490" spans="4:4" x14ac:dyDescent="0.3">
      <c r="D2490" s="83"/>
    </row>
    <row r="2491" spans="4:4" x14ac:dyDescent="0.3">
      <c r="D2491" s="83"/>
    </row>
    <row r="2492" spans="4:4" x14ac:dyDescent="0.3">
      <c r="D2492" s="83"/>
    </row>
    <row r="2493" spans="4:4" x14ac:dyDescent="0.3">
      <c r="D2493" s="83"/>
    </row>
    <row r="2494" spans="4:4" x14ac:dyDescent="0.3">
      <c r="D2494" s="83"/>
    </row>
    <row r="2495" spans="4:4" x14ac:dyDescent="0.3">
      <c r="D2495" s="83"/>
    </row>
    <row r="2496" spans="4:4" x14ac:dyDescent="0.3">
      <c r="D2496" s="83"/>
    </row>
    <row r="2497" spans="4:4" x14ac:dyDescent="0.3">
      <c r="D2497" s="83"/>
    </row>
    <row r="2498" spans="4:4" x14ac:dyDescent="0.3">
      <c r="D2498" s="83"/>
    </row>
    <row r="2499" spans="4:4" x14ac:dyDescent="0.3">
      <c r="D2499" s="83"/>
    </row>
    <row r="2500" spans="4:4" x14ac:dyDescent="0.3">
      <c r="D2500" s="83"/>
    </row>
    <row r="2501" spans="4:4" x14ac:dyDescent="0.3">
      <c r="D2501" s="83"/>
    </row>
    <row r="2502" spans="4:4" x14ac:dyDescent="0.3">
      <c r="D2502" s="83"/>
    </row>
    <row r="2503" spans="4:4" x14ac:dyDescent="0.3">
      <c r="D2503" s="83"/>
    </row>
    <row r="2504" spans="4:4" x14ac:dyDescent="0.3">
      <c r="D2504" s="83"/>
    </row>
    <row r="2505" spans="4:4" x14ac:dyDescent="0.3">
      <c r="D2505" s="83"/>
    </row>
    <row r="2506" spans="4:4" x14ac:dyDescent="0.3">
      <c r="D2506" s="83"/>
    </row>
    <row r="2507" spans="4:4" x14ac:dyDescent="0.3">
      <c r="D2507" s="83"/>
    </row>
    <row r="2508" spans="4:4" x14ac:dyDescent="0.3">
      <c r="D2508" s="83"/>
    </row>
    <row r="2509" spans="4:4" x14ac:dyDescent="0.3">
      <c r="D2509" s="83"/>
    </row>
    <row r="2510" spans="4:4" x14ac:dyDescent="0.3">
      <c r="D2510" s="83"/>
    </row>
    <row r="2511" spans="4:4" x14ac:dyDescent="0.3">
      <c r="D2511" s="83"/>
    </row>
    <row r="2512" spans="4:4" x14ac:dyDescent="0.3">
      <c r="D2512" s="83"/>
    </row>
    <row r="2513" spans="4:4" x14ac:dyDescent="0.3">
      <c r="D2513" s="83"/>
    </row>
    <row r="2514" spans="4:4" x14ac:dyDescent="0.3">
      <c r="D2514" s="83"/>
    </row>
    <row r="2515" spans="4:4" x14ac:dyDescent="0.3">
      <c r="D2515" s="83"/>
    </row>
    <row r="2516" spans="4:4" x14ac:dyDescent="0.3">
      <c r="D2516" s="83"/>
    </row>
    <row r="2517" spans="4:4" x14ac:dyDescent="0.3">
      <c r="D2517" s="83"/>
    </row>
    <row r="2518" spans="4:4" x14ac:dyDescent="0.3">
      <c r="D2518" s="83"/>
    </row>
    <row r="2519" spans="4:4" x14ac:dyDescent="0.3">
      <c r="D2519" s="83"/>
    </row>
    <row r="2520" spans="4:4" x14ac:dyDescent="0.3">
      <c r="D2520" s="83"/>
    </row>
    <row r="2521" spans="4:4" x14ac:dyDescent="0.3">
      <c r="D2521" s="83"/>
    </row>
    <row r="2522" spans="4:4" x14ac:dyDescent="0.3">
      <c r="D2522" s="83"/>
    </row>
    <row r="2523" spans="4:4" x14ac:dyDescent="0.3">
      <c r="D2523" s="83"/>
    </row>
    <row r="2524" spans="4:4" x14ac:dyDescent="0.3">
      <c r="D2524" s="83"/>
    </row>
    <row r="2525" spans="4:4" x14ac:dyDescent="0.3">
      <c r="D2525" s="83"/>
    </row>
    <row r="2526" spans="4:4" x14ac:dyDescent="0.3">
      <c r="D2526" s="83"/>
    </row>
    <row r="2527" spans="4:4" x14ac:dyDescent="0.3">
      <c r="D2527" s="83"/>
    </row>
    <row r="2528" spans="4:4" x14ac:dyDescent="0.3">
      <c r="D2528" s="83"/>
    </row>
    <row r="2529" spans="4:4" x14ac:dyDescent="0.3">
      <c r="D2529" s="83"/>
    </row>
    <row r="2530" spans="4:4" x14ac:dyDescent="0.3">
      <c r="D2530" s="83"/>
    </row>
    <row r="2531" spans="4:4" x14ac:dyDescent="0.3">
      <c r="D2531" s="83"/>
    </row>
    <row r="2532" spans="4:4" x14ac:dyDescent="0.3">
      <c r="D2532" s="83"/>
    </row>
    <row r="2533" spans="4:4" x14ac:dyDescent="0.3">
      <c r="D2533" s="83"/>
    </row>
    <row r="2534" spans="4:4" x14ac:dyDescent="0.3">
      <c r="D2534" s="83"/>
    </row>
    <row r="2535" spans="4:4" x14ac:dyDescent="0.3">
      <c r="D2535" s="83"/>
    </row>
    <row r="2536" spans="4:4" x14ac:dyDescent="0.3">
      <c r="D2536" s="83"/>
    </row>
    <row r="2537" spans="4:4" x14ac:dyDescent="0.3">
      <c r="D2537" s="83"/>
    </row>
    <row r="2538" spans="4:4" x14ac:dyDescent="0.3">
      <c r="D2538" s="83"/>
    </row>
    <row r="2539" spans="4:4" x14ac:dyDescent="0.3">
      <c r="D2539" s="83"/>
    </row>
    <row r="2540" spans="4:4" x14ac:dyDescent="0.3">
      <c r="D2540" s="83"/>
    </row>
    <row r="2541" spans="4:4" x14ac:dyDescent="0.3">
      <c r="D2541" s="83"/>
    </row>
    <row r="2542" spans="4:4" x14ac:dyDescent="0.3">
      <c r="D2542" s="83"/>
    </row>
    <row r="2543" spans="4:4" x14ac:dyDescent="0.3">
      <c r="D2543" s="83"/>
    </row>
    <row r="2544" spans="4:4" x14ac:dyDescent="0.3">
      <c r="D2544" s="83"/>
    </row>
    <row r="2545" spans="4:4" x14ac:dyDescent="0.3">
      <c r="D2545" s="83"/>
    </row>
    <row r="2546" spans="4:4" x14ac:dyDescent="0.3">
      <c r="D2546" s="83"/>
    </row>
    <row r="2547" spans="4:4" x14ac:dyDescent="0.3">
      <c r="D2547" s="83"/>
    </row>
    <row r="2548" spans="4:4" x14ac:dyDescent="0.3">
      <c r="D2548" s="83"/>
    </row>
    <row r="2549" spans="4:4" x14ac:dyDescent="0.3">
      <c r="D2549" s="83"/>
    </row>
    <row r="2550" spans="4:4" x14ac:dyDescent="0.3">
      <c r="D2550" s="83"/>
    </row>
    <row r="2551" spans="4:4" x14ac:dyDescent="0.3">
      <c r="D2551" s="83"/>
    </row>
    <row r="2552" spans="4:4" x14ac:dyDescent="0.3">
      <c r="D2552" s="83"/>
    </row>
    <row r="2553" spans="4:4" x14ac:dyDescent="0.3">
      <c r="D2553" s="83"/>
    </row>
    <row r="2554" spans="4:4" x14ac:dyDescent="0.3">
      <c r="D2554" s="83"/>
    </row>
    <row r="2555" spans="4:4" x14ac:dyDescent="0.3">
      <c r="D2555" s="83"/>
    </row>
    <row r="2556" spans="4:4" x14ac:dyDescent="0.3">
      <c r="D2556" s="83"/>
    </row>
    <row r="2557" spans="4:4" x14ac:dyDescent="0.3">
      <c r="D2557" s="83"/>
    </row>
    <row r="2558" spans="4:4" x14ac:dyDescent="0.3">
      <c r="D2558" s="83"/>
    </row>
    <row r="2559" spans="4:4" x14ac:dyDescent="0.3">
      <c r="D2559" s="83"/>
    </row>
    <row r="2560" spans="4:4" x14ac:dyDescent="0.3">
      <c r="D2560" s="83"/>
    </row>
    <row r="2561" spans="4:4" x14ac:dyDescent="0.3">
      <c r="D2561" s="83"/>
    </row>
    <row r="2562" spans="4:4" x14ac:dyDescent="0.3">
      <c r="D2562" s="83"/>
    </row>
    <row r="2563" spans="4:4" x14ac:dyDescent="0.3">
      <c r="D2563" s="83"/>
    </row>
    <row r="2564" spans="4:4" x14ac:dyDescent="0.3">
      <c r="D2564" s="83"/>
    </row>
    <row r="2565" spans="4:4" x14ac:dyDescent="0.3">
      <c r="D2565" s="83"/>
    </row>
    <row r="2566" spans="4:4" x14ac:dyDescent="0.3">
      <c r="D2566" s="83"/>
    </row>
    <row r="2567" spans="4:4" x14ac:dyDescent="0.3">
      <c r="D2567" s="83"/>
    </row>
    <row r="2568" spans="4:4" x14ac:dyDescent="0.3">
      <c r="D2568" s="83"/>
    </row>
    <row r="2569" spans="4:4" x14ac:dyDescent="0.3">
      <c r="D2569" s="83"/>
    </row>
    <row r="2570" spans="4:4" x14ac:dyDescent="0.3">
      <c r="D2570" s="83"/>
    </row>
    <row r="2571" spans="4:4" x14ac:dyDescent="0.3">
      <c r="D2571" s="83"/>
    </row>
    <row r="2572" spans="4:4" x14ac:dyDescent="0.3">
      <c r="D2572" s="83"/>
    </row>
    <row r="2573" spans="4:4" x14ac:dyDescent="0.3">
      <c r="D2573" s="83"/>
    </row>
    <row r="2574" spans="4:4" x14ac:dyDescent="0.3">
      <c r="D2574" s="83"/>
    </row>
    <row r="2575" spans="4:4" x14ac:dyDescent="0.3">
      <c r="D2575" s="83"/>
    </row>
    <row r="2576" spans="4:4" x14ac:dyDescent="0.3">
      <c r="D2576" s="83"/>
    </row>
    <row r="2577" spans="4:4" x14ac:dyDescent="0.3">
      <c r="D2577" s="83"/>
    </row>
    <row r="2578" spans="4:4" x14ac:dyDescent="0.3">
      <c r="D2578" s="83"/>
    </row>
    <row r="2579" spans="4:4" x14ac:dyDescent="0.3">
      <c r="D2579" s="83"/>
    </row>
    <row r="2580" spans="4:4" x14ac:dyDescent="0.3">
      <c r="D2580" s="83"/>
    </row>
    <row r="2581" spans="4:4" x14ac:dyDescent="0.3">
      <c r="D2581" s="83"/>
    </row>
    <row r="2582" spans="4:4" x14ac:dyDescent="0.3">
      <c r="D2582" s="83"/>
    </row>
    <row r="2583" spans="4:4" x14ac:dyDescent="0.3">
      <c r="D2583" s="83"/>
    </row>
    <row r="2584" spans="4:4" x14ac:dyDescent="0.3">
      <c r="D2584" s="83"/>
    </row>
    <row r="2585" spans="4:4" x14ac:dyDescent="0.3">
      <c r="D2585" s="83"/>
    </row>
    <row r="2586" spans="4:4" x14ac:dyDescent="0.3">
      <c r="D2586" s="83"/>
    </row>
    <row r="2587" spans="4:4" x14ac:dyDescent="0.3">
      <c r="D2587" s="83"/>
    </row>
    <row r="2588" spans="4:4" x14ac:dyDescent="0.3">
      <c r="D2588" s="83"/>
    </row>
    <row r="2589" spans="4:4" x14ac:dyDescent="0.3">
      <c r="D2589" s="83"/>
    </row>
    <row r="2590" spans="4:4" x14ac:dyDescent="0.3">
      <c r="D2590" s="83"/>
    </row>
    <row r="2591" spans="4:4" x14ac:dyDescent="0.3">
      <c r="D2591" s="83"/>
    </row>
    <row r="2592" spans="4:4" x14ac:dyDescent="0.3">
      <c r="D2592" s="83"/>
    </row>
    <row r="2593" spans="4:4" x14ac:dyDescent="0.3">
      <c r="D2593" s="83"/>
    </row>
    <row r="2594" spans="4:4" x14ac:dyDescent="0.3">
      <c r="D2594" s="83"/>
    </row>
    <row r="2595" spans="4:4" x14ac:dyDescent="0.3">
      <c r="D2595" s="83"/>
    </row>
    <row r="2596" spans="4:4" x14ac:dyDescent="0.3">
      <c r="D2596" s="83"/>
    </row>
    <row r="2597" spans="4:4" x14ac:dyDescent="0.3">
      <c r="D2597" s="83"/>
    </row>
    <row r="2598" spans="4:4" x14ac:dyDescent="0.3">
      <c r="D2598" s="83"/>
    </row>
    <row r="2599" spans="4:4" x14ac:dyDescent="0.3">
      <c r="D2599" s="83"/>
    </row>
    <row r="2600" spans="4:4" x14ac:dyDescent="0.3">
      <c r="D2600" s="83"/>
    </row>
    <row r="2601" spans="4:4" x14ac:dyDescent="0.3">
      <c r="D2601" s="83"/>
    </row>
    <row r="2602" spans="4:4" x14ac:dyDescent="0.3">
      <c r="D2602" s="83"/>
    </row>
    <row r="2603" spans="4:4" x14ac:dyDescent="0.3">
      <c r="D2603" s="83"/>
    </row>
    <row r="2604" spans="4:4" x14ac:dyDescent="0.3">
      <c r="D2604" s="83"/>
    </row>
    <row r="2605" spans="4:4" x14ac:dyDescent="0.3">
      <c r="D2605" s="83"/>
    </row>
    <row r="2606" spans="4:4" x14ac:dyDescent="0.3">
      <c r="D2606" s="83"/>
    </row>
    <row r="2607" spans="4:4" x14ac:dyDescent="0.3">
      <c r="D2607" s="83"/>
    </row>
    <row r="2608" spans="4:4" x14ac:dyDescent="0.3">
      <c r="D2608" s="83"/>
    </row>
    <row r="2609" spans="4:4" x14ac:dyDescent="0.3">
      <c r="D2609" s="83"/>
    </row>
    <row r="2610" spans="4:4" x14ac:dyDescent="0.3">
      <c r="D2610" s="83"/>
    </row>
    <row r="2611" spans="4:4" x14ac:dyDescent="0.3">
      <c r="D2611" s="83"/>
    </row>
    <row r="2612" spans="4:4" x14ac:dyDescent="0.3">
      <c r="D2612" s="83"/>
    </row>
    <row r="2613" spans="4:4" x14ac:dyDescent="0.3">
      <c r="D2613" s="83"/>
    </row>
    <row r="2614" spans="4:4" x14ac:dyDescent="0.3">
      <c r="D2614" s="83"/>
    </row>
    <row r="2615" spans="4:4" x14ac:dyDescent="0.3">
      <c r="D2615" s="83"/>
    </row>
    <row r="2616" spans="4:4" x14ac:dyDescent="0.3">
      <c r="D2616" s="83"/>
    </row>
    <row r="2617" spans="4:4" x14ac:dyDescent="0.3">
      <c r="D2617" s="83"/>
    </row>
    <row r="2618" spans="4:4" x14ac:dyDescent="0.3">
      <c r="D2618" s="83"/>
    </row>
    <row r="2619" spans="4:4" x14ac:dyDescent="0.3">
      <c r="D2619" s="83"/>
    </row>
    <row r="2620" spans="4:4" x14ac:dyDescent="0.3">
      <c r="D2620" s="83"/>
    </row>
    <row r="2621" spans="4:4" x14ac:dyDescent="0.3">
      <c r="D2621" s="83"/>
    </row>
    <row r="2622" spans="4:4" x14ac:dyDescent="0.3">
      <c r="D2622" s="83"/>
    </row>
    <row r="2623" spans="4:4" x14ac:dyDescent="0.3">
      <c r="D2623" s="83"/>
    </row>
    <row r="2624" spans="4:4" x14ac:dyDescent="0.3">
      <c r="D2624" s="83"/>
    </row>
    <row r="2625" spans="4:4" x14ac:dyDescent="0.3">
      <c r="D2625" s="83"/>
    </row>
    <row r="2626" spans="4:4" x14ac:dyDescent="0.3">
      <c r="D2626" s="83"/>
    </row>
    <row r="2627" spans="4:4" x14ac:dyDescent="0.3">
      <c r="D2627" s="83"/>
    </row>
    <row r="2628" spans="4:4" x14ac:dyDescent="0.3">
      <c r="D2628" s="83"/>
    </row>
    <row r="2629" spans="4:4" x14ac:dyDescent="0.3">
      <c r="D2629" s="83"/>
    </row>
    <row r="2630" spans="4:4" x14ac:dyDescent="0.3">
      <c r="D2630" s="83"/>
    </row>
    <row r="2631" spans="4:4" x14ac:dyDescent="0.3">
      <c r="D2631" s="83"/>
    </row>
    <row r="2632" spans="4:4" x14ac:dyDescent="0.3">
      <c r="D2632" s="83"/>
    </row>
    <row r="2633" spans="4:4" x14ac:dyDescent="0.3">
      <c r="D2633" s="83"/>
    </row>
    <row r="2634" spans="4:4" x14ac:dyDescent="0.3">
      <c r="D2634" s="83"/>
    </row>
    <row r="2635" spans="4:4" x14ac:dyDescent="0.3">
      <c r="D2635" s="83"/>
    </row>
    <row r="2636" spans="4:4" x14ac:dyDescent="0.3">
      <c r="D2636" s="83"/>
    </row>
    <row r="2637" spans="4:4" x14ac:dyDescent="0.3">
      <c r="D2637" s="83"/>
    </row>
    <row r="2638" spans="4:4" x14ac:dyDescent="0.3">
      <c r="D2638" s="83"/>
    </row>
    <row r="2639" spans="4:4" x14ac:dyDescent="0.3">
      <c r="D2639" s="83"/>
    </row>
    <row r="2640" spans="4:4" x14ac:dyDescent="0.3">
      <c r="D2640" s="83"/>
    </row>
    <row r="2641" spans="4:4" x14ac:dyDescent="0.3">
      <c r="D2641" s="83"/>
    </row>
    <row r="2642" spans="4:4" x14ac:dyDescent="0.3">
      <c r="D2642" s="83"/>
    </row>
    <row r="2643" spans="4:4" x14ac:dyDescent="0.3">
      <c r="D2643" s="83"/>
    </row>
    <row r="2644" spans="4:4" x14ac:dyDescent="0.3">
      <c r="D2644" s="83"/>
    </row>
    <row r="2645" spans="4:4" x14ac:dyDescent="0.3">
      <c r="D2645" s="83"/>
    </row>
    <row r="2646" spans="4:4" x14ac:dyDescent="0.3">
      <c r="D2646" s="83"/>
    </row>
    <row r="2647" spans="4:4" x14ac:dyDescent="0.3">
      <c r="D2647" s="83"/>
    </row>
    <row r="2648" spans="4:4" x14ac:dyDescent="0.3">
      <c r="D2648" s="83"/>
    </row>
    <row r="2649" spans="4:4" x14ac:dyDescent="0.3">
      <c r="D2649" s="83"/>
    </row>
    <row r="2650" spans="4:4" x14ac:dyDescent="0.3">
      <c r="D2650" s="83"/>
    </row>
    <row r="2651" spans="4:4" x14ac:dyDescent="0.3">
      <c r="D2651" s="83"/>
    </row>
    <row r="2652" spans="4:4" x14ac:dyDescent="0.3">
      <c r="D2652" s="83"/>
    </row>
    <row r="2653" spans="4:4" x14ac:dyDescent="0.3">
      <c r="D2653" s="83"/>
    </row>
    <row r="2654" spans="4:4" x14ac:dyDescent="0.3">
      <c r="D2654" s="83"/>
    </row>
    <row r="2655" spans="4:4" x14ac:dyDescent="0.3">
      <c r="D2655" s="83"/>
    </row>
    <row r="2656" spans="4:4" x14ac:dyDescent="0.3">
      <c r="D2656" s="83"/>
    </row>
    <row r="2657" spans="4:4" x14ac:dyDescent="0.3">
      <c r="D2657" s="83"/>
    </row>
    <row r="2658" spans="4:4" x14ac:dyDescent="0.3">
      <c r="D2658" s="83"/>
    </row>
    <row r="2659" spans="4:4" x14ac:dyDescent="0.3">
      <c r="D2659" s="83"/>
    </row>
    <row r="2660" spans="4:4" x14ac:dyDescent="0.3">
      <c r="D2660" s="83"/>
    </row>
    <row r="2661" spans="4:4" x14ac:dyDescent="0.3">
      <c r="D2661" s="83"/>
    </row>
    <row r="2662" spans="4:4" x14ac:dyDescent="0.3">
      <c r="D2662" s="83"/>
    </row>
    <row r="2663" spans="4:4" x14ac:dyDescent="0.3">
      <c r="D2663" s="83"/>
    </row>
    <row r="2664" spans="4:4" x14ac:dyDescent="0.3">
      <c r="D2664" s="83"/>
    </row>
    <row r="2665" spans="4:4" x14ac:dyDescent="0.3">
      <c r="D2665" s="83"/>
    </row>
    <row r="2666" spans="4:4" x14ac:dyDescent="0.3">
      <c r="D2666" s="83"/>
    </row>
    <row r="2667" spans="4:4" x14ac:dyDescent="0.3">
      <c r="D2667" s="83"/>
    </row>
    <row r="2668" spans="4:4" x14ac:dyDescent="0.3">
      <c r="D2668" s="83"/>
    </row>
    <row r="2669" spans="4:4" x14ac:dyDescent="0.3">
      <c r="D2669" s="83"/>
    </row>
    <row r="2670" spans="4:4" x14ac:dyDescent="0.3">
      <c r="D2670" s="83"/>
    </row>
    <row r="2671" spans="4:4" x14ac:dyDescent="0.3">
      <c r="D2671" s="83"/>
    </row>
    <row r="2672" spans="4:4" x14ac:dyDescent="0.3">
      <c r="D2672" s="83"/>
    </row>
    <row r="2673" spans="4:4" x14ac:dyDescent="0.3">
      <c r="D2673" s="83"/>
    </row>
    <row r="2674" spans="4:4" x14ac:dyDescent="0.3">
      <c r="D2674" s="83"/>
    </row>
    <row r="2675" spans="4:4" x14ac:dyDescent="0.3">
      <c r="D2675" s="83"/>
    </row>
    <row r="2676" spans="4:4" x14ac:dyDescent="0.3">
      <c r="D2676" s="83"/>
    </row>
    <row r="2677" spans="4:4" x14ac:dyDescent="0.3">
      <c r="D2677" s="83"/>
    </row>
    <row r="2678" spans="4:4" x14ac:dyDescent="0.3">
      <c r="D2678" s="83"/>
    </row>
    <row r="2679" spans="4:4" x14ac:dyDescent="0.3">
      <c r="D2679" s="83"/>
    </row>
    <row r="2680" spans="4:4" x14ac:dyDescent="0.3">
      <c r="D2680" s="83"/>
    </row>
    <row r="2681" spans="4:4" x14ac:dyDescent="0.3">
      <c r="D2681" s="83"/>
    </row>
    <row r="2682" spans="4:4" x14ac:dyDescent="0.3">
      <c r="D2682" s="83"/>
    </row>
    <row r="2683" spans="4:4" x14ac:dyDescent="0.3">
      <c r="D2683" s="83"/>
    </row>
    <row r="2684" spans="4:4" x14ac:dyDescent="0.3">
      <c r="D2684" s="83"/>
    </row>
    <row r="2685" spans="4:4" x14ac:dyDescent="0.3">
      <c r="D2685" s="83"/>
    </row>
    <row r="2686" spans="4:4" x14ac:dyDescent="0.3">
      <c r="D2686" s="83"/>
    </row>
    <row r="2687" spans="4:4" x14ac:dyDescent="0.3">
      <c r="D2687" s="83"/>
    </row>
    <row r="2688" spans="4:4" x14ac:dyDescent="0.3">
      <c r="D2688" s="83"/>
    </row>
    <row r="2689" spans="4:4" x14ac:dyDescent="0.3">
      <c r="D2689" s="83"/>
    </row>
    <row r="2690" spans="4:4" x14ac:dyDescent="0.3">
      <c r="D2690" s="83"/>
    </row>
    <row r="2691" spans="4:4" x14ac:dyDescent="0.3">
      <c r="D2691" s="83"/>
    </row>
    <row r="2692" spans="4:4" x14ac:dyDescent="0.3">
      <c r="D2692" s="83"/>
    </row>
    <row r="2693" spans="4:4" x14ac:dyDescent="0.3">
      <c r="D2693" s="83"/>
    </row>
    <row r="2694" spans="4:4" x14ac:dyDescent="0.3">
      <c r="D2694" s="83"/>
    </row>
    <row r="2695" spans="4:4" x14ac:dyDescent="0.3">
      <c r="D2695" s="83"/>
    </row>
    <row r="2696" spans="4:4" x14ac:dyDescent="0.3">
      <c r="D2696" s="83"/>
    </row>
    <row r="2697" spans="4:4" x14ac:dyDescent="0.3">
      <c r="D2697" s="83"/>
    </row>
    <row r="2698" spans="4:4" x14ac:dyDescent="0.3">
      <c r="D2698" s="83"/>
    </row>
    <row r="2699" spans="4:4" x14ac:dyDescent="0.3">
      <c r="D2699" s="83"/>
    </row>
    <row r="2700" spans="4:4" x14ac:dyDescent="0.3">
      <c r="D2700" s="83"/>
    </row>
    <row r="2701" spans="4:4" x14ac:dyDescent="0.3">
      <c r="D2701" s="83"/>
    </row>
    <row r="2702" spans="4:4" x14ac:dyDescent="0.3">
      <c r="D2702" s="83"/>
    </row>
    <row r="2703" spans="4:4" x14ac:dyDescent="0.3">
      <c r="D2703" s="83"/>
    </row>
    <row r="2704" spans="4:4" x14ac:dyDescent="0.3">
      <c r="D2704" s="83"/>
    </row>
    <row r="2705" spans="4:4" x14ac:dyDescent="0.3">
      <c r="D2705" s="83"/>
    </row>
    <row r="2706" spans="4:4" x14ac:dyDescent="0.3">
      <c r="D2706" s="83"/>
    </row>
    <row r="2707" spans="4:4" x14ac:dyDescent="0.3">
      <c r="D2707" s="83"/>
    </row>
    <row r="2708" spans="4:4" x14ac:dyDescent="0.3">
      <c r="D2708" s="83"/>
    </row>
    <row r="2709" spans="4:4" x14ac:dyDescent="0.3">
      <c r="D2709" s="83"/>
    </row>
    <row r="2710" spans="4:4" x14ac:dyDescent="0.3">
      <c r="D2710" s="83"/>
    </row>
    <row r="2711" spans="4:4" x14ac:dyDescent="0.3">
      <c r="D2711" s="83"/>
    </row>
    <row r="2712" spans="4:4" x14ac:dyDescent="0.3">
      <c r="D2712" s="83"/>
    </row>
    <row r="2713" spans="4:4" x14ac:dyDescent="0.3">
      <c r="D2713" s="83"/>
    </row>
    <row r="2714" spans="4:4" x14ac:dyDescent="0.3">
      <c r="D2714" s="83"/>
    </row>
    <row r="2715" spans="4:4" x14ac:dyDescent="0.3">
      <c r="D2715" s="83"/>
    </row>
    <row r="2716" spans="4:4" x14ac:dyDescent="0.3">
      <c r="D2716" s="83"/>
    </row>
    <row r="2717" spans="4:4" x14ac:dyDescent="0.3">
      <c r="D2717" s="83"/>
    </row>
    <row r="2718" spans="4:4" x14ac:dyDescent="0.3">
      <c r="D2718" s="83"/>
    </row>
    <row r="2719" spans="4:4" x14ac:dyDescent="0.3">
      <c r="D2719" s="83"/>
    </row>
    <row r="2720" spans="4:4" x14ac:dyDescent="0.3">
      <c r="D2720" s="83"/>
    </row>
    <row r="2721" spans="4:4" x14ac:dyDescent="0.3">
      <c r="D2721" s="83"/>
    </row>
    <row r="2722" spans="4:4" x14ac:dyDescent="0.3">
      <c r="D2722" s="83"/>
    </row>
    <row r="2723" spans="4:4" x14ac:dyDescent="0.3">
      <c r="D2723" s="83"/>
    </row>
    <row r="2724" spans="4:4" x14ac:dyDescent="0.3">
      <c r="D2724" s="83"/>
    </row>
    <row r="2725" spans="4:4" x14ac:dyDescent="0.3">
      <c r="D2725" s="83"/>
    </row>
    <row r="2726" spans="4:4" x14ac:dyDescent="0.3">
      <c r="D2726" s="83"/>
    </row>
    <row r="2727" spans="4:4" x14ac:dyDescent="0.3">
      <c r="D2727" s="83"/>
    </row>
    <row r="2728" spans="4:4" x14ac:dyDescent="0.3">
      <c r="D2728" s="83"/>
    </row>
    <row r="2729" spans="4:4" x14ac:dyDescent="0.3">
      <c r="D2729" s="83"/>
    </row>
    <row r="2730" spans="4:4" x14ac:dyDescent="0.3">
      <c r="D2730" s="83"/>
    </row>
    <row r="2731" spans="4:4" x14ac:dyDescent="0.3">
      <c r="D2731" s="83"/>
    </row>
    <row r="2732" spans="4:4" x14ac:dyDescent="0.3">
      <c r="D2732" s="83"/>
    </row>
    <row r="2733" spans="4:4" x14ac:dyDescent="0.3">
      <c r="D2733" s="83"/>
    </row>
    <row r="2734" spans="4:4" x14ac:dyDescent="0.3">
      <c r="D2734" s="83"/>
    </row>
    <row r="2735" spans="4:4" x14ac:dyDescent="0.3">
      <c r="D2735" s="83"/>
    </row>
    <row r="2736" spans="4:4" x14ac:dyDescent="0.3">
      <c r="D2736" s="83"/>
    </row>
    <row r="2737" spans="4:4" x14ac:dyDescent="0.3">
      <c r="D2737" s="83"/>
    </row>
    <row r="2738" spans="4:4" x14ac:dyDescent="0.3">
      <c r="D2738" s="83"/>
    </row>
    <row r="2739" spans="4:4" x14ac:dyDescent="0.3">
      <c r="D2739" s="83"/>
    </row>
    <row r="2740" spans="4:4" x14ac:dyDescent="0.3">
      <c r="D2740" s="83"/>
    </row>
    <row r="2741" spans="4:4" x14ac:dyDescent="0.3">
      <c r="D2741" s="83"/>
    </row>
    <row r="2742" spans="4:4" x14ac:dyDescent="0.3">
      <c r="D2742" s="83"/>
    </row>
    <row r="2743" spans="4:4" x14ac:dyDescent="0.3">
      <c r="D2743" s="83"/>
    </row>
    <row r="2744" spans="4:4" x14ac:dyDescent="0.3">
      <c r="D2744" s="83"/>
    </row>
    <row r="2745" spans="4:4" x14ac:dyDescent="0.3">
      <c r="D2745" s="83"/>
    </row>
    <row r="2746" spans="4:4" x14ac:dyDescent="0.3">
      <c r="D2746" s="83"/>
    </row>
    <row r="2747" spans="4:4" x14ac:dyDescent="0.3">
      <c r="D2747" s="83"/>
    </row>
    <row r="2748" spans="4:4" x14ac:dyDescent="0.3">
      <c r="D2748" s="83"/>
    </row>
    <row r="2749" spans="4:4" x14ac:dyDescent="0.3">
      <c r="D2749" s="83"/>
    </row>
    <row r="2750" spans="4:4" x14ac:dyDescent="0.3">
      <c r="D2750" s="83"/>
    </row>
    <row r="2751" spans="4:4" x14ac:dyDescent="0.3">
      <c r="D2751" s="83"/>
    </row>
    <row r="2752" spans="4:4" x14ac:dyDescent="0.3">
      <c r="D2752" s="83"/>
    </row>
    <row r="2753" spans="4:4" x14ac:dyDescent="0.3">
      <c r="D2753" s="83"/>
    </row>
    <row r="2754" spans="4:4" x14ac:dyDescent="0.3">
      <c r="D2754" s="83"/>
    </row>
    <row r="2755" spans="4:4" x14ac:dyDescent="0.3">
      <c r="D2755" s="83"/>
    </row>
    <row r="2756" spans="4:4" x14ac:dyDescent="0.3">
      <c r="D2756" s="83"/>
    </row>
    <row r="2757" spans="4:4" x14ac:dyDescent="0.3">
      <c r="D2757" s="83"/>
    </row>
    <row r="2758" spans="4:4" x14ac:dyDescent="0.3">
      <c r="D2758" s="83"/>
    </row>
    <row r="2759" spans="4:4" x14ac:dyDescent="0.3">
      <c r="D2759" s="83"/>
    </row>
    <row r="2760" spans="4:4" x14ac:dyDescent="0.3">
      <c r="D2760" s="83"/>
    </row>
    <row r="2761" spans="4:4" x14ac:dyDescent="0.3">
      <c r="D2761" s="83"/>
    </row>
    <row r="2762" spans="4:4" x14ac:dyDescent="0.3">
      <c r="D2762" s="83"/>
    </row>
    <row r="2763" spans="4:4" x14ac:dyDescent="0.3">
      <c r="D2763" s="83"/>
    </row>
    <row r="2764" spans="4:4" x14ac:dyDescent="0.3">
      <c r="D2764" s="83"/>
    </row>
    <row r="2765" spans="4:4" x14ac:dyDescent="0.3">
      <c r="D2765" s="83"/>
    </row>
    <row r="2766" spans="4:4" x14ac:dyDescent="0.3">
      <c r="D2766" s="83"/>
    </row>
    <row r="2767" spans="4:4" x14ac:dyDescent="0.3">
      <c r="D2767" s="83"/>
    </row>
    <row r="2768" spans="4:4" x14ac:dyDescent="0.3">
      <c r="D2768" s="83"/>
    </row>
    <row r="2769" spans="4:4" x14ac:dyDescent="0.3">
      <c r="D2769" s="83"/>
    </row>
    <row r="2770" spans="4:4" x14ac:dyDescent="0.3">
      <c r="D2770" s="83"/>
    </row>
    <row r="2771" spans="4:4" x14ac:dyDescent="0.3">
      <c r="D2771" s="83"/>
    </row>
    <row r="2772" spans="4:4" x14ac:dyDescent="0.3">
      <c r="D2772" s="83"/>
    </row>
    <row r="2773" spans="4:4" x14ac:dyDescent="0.3">
      <c r="D2773" s="83"/>
    </row>
    <row r="2774" spans="4:4" x14ac:dyDescent="0.3">
      <c r="D2774" s="83"/>
    </row>
    <row r="2775" spans="4:4" x14ac:dyDescent="0.3">
      <c r="D2775" s="83"/>
    </row>
    <row r="2776" spans="4:4" x14ac:dyDescent="0.3">
      <c r="D2776" s="83"/>
    </row>
    <row r="2777" spans="4:4" x14ac:dyDescent="0.3">
      <c r="D2777" s="83"/>
    </row>
    <row r="2778" spans="4:4" x14ac:dyDescent="0.3">
      <c r="D2778" s="83"/>
    </row>
    <row r="2779" spans="4:4" x14ac:dyDescent="0.3">
      <c r="D2779" s="83"/>
    </row>
    <row r="2780" spans="4:4" x14ac:dyDescent="0.3">
      <c r="D2780" s="83"/>
    </row>
    <row r="2781" spans="4:4" x14ac:dyDescent="0.3">
      <c r="D2781" s="83"/>
    </row>
    <row r="2782" spans="4:4" x14ac:dyDescent="0.3">
      <c r="D2782" s="83"/>
    </row>
    <row r="2783" spans="4:4" x14ac:dyDescent="0.3">
      <c r="D2783" s="83"/>
    </row>
    <row r="2784" spans="4:4" x14ac:dyDescent="0.3">
      <c r="D2784" s="83"/>
    </row>
    <row r="2785" spans="4:4" x14ac:dyDescent="0.3">
      <c r="D2785" s="83"/>
    </row>
    <row r="2786" spans="4:4" x14ac:dyDescent="0.3">
      <c r="D2786" s="83"/>
    </row>
    <row r="2787" spans="4:4" x14ac:dyDescent="0.3">
      <c r="D2787" s="83"/>
    </row>
    <row r="2788" spans="4:4" x14ac:dyDescent="0.3">
      <c r="D2788" s="83"/>
    </row>
    <row r="2789" spans="4:4" x14ac:dyDescent="0.3">
      <c r="D2789" s="83"/>
    </row>
    <row r="2790" spans="4:4" x14ac:dyDescent="0.3">
      <c r="D2790" s="83"/>
    </row>
    <row r="2791" spans="4:4" x14ac:dyDescent="0.3">
      <c r="D2791" s="83"/>
    </row>
    <row r="2792" spans="4:4" x14ac:dyDescent="0.3">
      <c r="D2792" s="83"/>
    </row>
    <row r="2793" spans="4:4" x14ac:dyDescent="0.3">
      <c r="D2793" s="83"/>
    </row>
    <row r="2794" spans="4:4" x14ac:dyDescent="0.3">
      <c r="D2794" s="83"/>
    </row>
    <row r="2795" spans="4:4" x14ac:dyDescent="0.3">
      <c r="D2795" s="83"/>
    </row>
    <row r="2796" spans="4:4" x14ac:dyDescent="0.3">
      <c r="D2796" s="83"/>
    </row>
    <row r="2797" spans="4:4" x14ac:dyDescent="0.3">
      <c r="D2797" s="83"/>
    </row>
    <row r="2798" spans="4:4" x14ac:dyDescent="0.3">
      <c r="D2798" s="83"/>
    </row>
    <row r="2799" spans="4:4" x14ac:dyDescent="0.3">
      <c r="D2799" s="83"/>
    </row>
    <row r="2800" spans="4:4" x14ac:dyDescent="0.3">
      <c r="D2800" s="83"/>
    </row>
    <row r="2801" spans="4:4" x14ac:dyDescent="0.3">
      <c r="D2801" s="83"/>
    </row>
    <row r="2802" spans="4:4" x14ac:dyDescent="0.3">
      <c r="D2802" s="83"/>
    </row>
    <row r="2803" spans="4:4" x14ac:dyDescent="0.3">
      <c r="D2803" s="83"/>
    </row>
    <row r="2804" spans="4:4" x14ac:dyDescent="0.3">
      <c r="D2804" s="83"/>
    </row>
    <row r="2805" spans="4:4" x14ac:dyDescent="0.3">
      <c r="D2805" s="83"/>
    </row>
    <row r="2806" spans="4:4" x14ac:dyDescent="0.3">
      <c r="D2806" s="83"/>
    </row>
    <row r="2807" spans="4:4" x14ac:dyDescent="0.3">
      <c r="D2807" s="83"/>
    </row>
    <row r="2808" spans="4:4" x14ac:dyDescent="0.3">
      <c r="D2808" s="83"/>
    </row>
    <row r="2809" spans="4:4" x14ac:dyDescent="0.3">
      <c r="D2809" s="83"/>
    </row>
    <row r="2810" spans="4:4" x14ac:dyDescent="0.3">
      <c r="D2810" s="83"/>
    </row>
    <row r="2811" spans="4:4" x14ac:dyDescent="0.3">
      <c r="D2811" s="83"/>
    </row>
    <row r="2812" spans="4:4" x14ac:dyDescent="0.3">
      <c r="D2812" s="83"/>
    </row>
    <row r="2813" spans="4:4" x14ac:dyDescent="0.3">
      <c r="D2813" s="83"/>
    </row>
    <row r="2814" spans="4:4" x14ac:dyDescent="0.3">
      <c r="D2814" s="83"/>
    </row>
    <row r="2815" spans="4:4" x14ac:dyDescent="0.3">
      <c r="D2815" s="83"/>
    </row>
    <row r="2816" spans="4:4" x14ac:dyDescent="0.3">
      <c r="D2816" s="83"/>
    </row>
    <row r="2817" spans="4:4" x14ac:dyDescent="0.3">
      <c r="D2817" s="83"/>
    </row>
    <row r="2818" spans="4:4" x14ac:dyDescent="0.3">
      <c r="D2818" s="83"/>
    </row>
    <row r="2819" spans="4:4" x14ac:dyDescent="0.3">
      <c r="D2819" s="83"/>
    </row>
    <row r="2820" spans="4:4" x14ac:dyDescent="0.3">
      <c r="D2820" s="83"/>
    </row>
    <row r="2821" spans="4:4" x14ac:dyDescent="0.3">
      <c r="D2821" s="83"/>
    </row>
    <row r="2822" spans="4:4" x14ac:dyDescent="0.3">
      <c r="D2822" s="83"/>
    </row>
    <row r="2823" spans="4:4" x14ac:dyDescent="0.3">
      <c r="D2823" s="83"/>
    </row>
    <row r="2824" spans="4:4" x14ac:dyDescent="0.3">
      <c r="D2824" s="83"/>
    </row>
    <row r="2825" spans="4:4" x14ac:dyDescent="0.3">
      <c r="D2825" s="83"/>
    </row>
    <row r="2826" spans="4:4" x14ac:dyDescent="0.3">
      <c r="D2826" s="83"/>
    </row>
    <row r="2827" spans="4:4" x14ac:dyDescent="0.3">
      <c r="D2827" s="83"/>
    </row>
    <row r="2828" spans="4:4" x14ac:dyDescent="0.3">
      <c r="D2828" s="83"/>
    </row>
    <row r="2829" spans="4:4" x14ac:dyDescent="0.3">
      <c r="D2829" s="83"/>
    </row>
    <row r="2830" spans="4:4" x14ac:dyDescent="0.3">
      <c r="D2830" s="83"/>
    </row>
    <row r="2831" spans="4:4" x14ac:dyDescent="0.3">
      <c r="D2831" s="83"/>
    </row>
    <row r="2832" spans="4:4" x14ac:dyDescent="0.3">
      <c r="D2832" s="83"/>
    </row>
    <row r="2833" spans="4:4" x14ac:dyDescent="0.3">
      <c r="D2833" s="83"/>
    </row>
    <row r="2834" spans="4:4" x14ac:dyDescent="0.3">
      <c r="D2834" s="83"/>
    </row>
    <row r="2835" spans="4:4" x14ac:dyDescent="0.3">
      <c r="D2835" s="83"/>
    </row>
    <row r="2836" spans="4:4" x14ac:dyDescent="0.3">
      <c r="D2836" s="83"/>
    </row>
    <row r="2837" spans="4:4" x14ac:dyDescent="0.3">
      <c r="D2837" s="83"/>
    </row>
    <row r="2838" spans="4:4" x14ac:dyDescent="0.3">
      <c r="D2838" s="83"/>
    </row>
    <row r="2839" spans="4:4" x14ac:dyDescent="0.3">
      <c r="D2839" s="83"/>
    </row>
    <row r="2840" spans="4:4" x14ac:dyDescent="0.3">
      <c r="D2840" s="83"/>
    </row>
    <row r="2841" spans="4:4" x14ac:dyDescent="0.3">
      <c r="D2841" s="83"/>
    </row>
    <row r="2842" spans="4:4" x14ac:dyDescent="0.3">
      <c r="D2842" s="83"/>
    </row>
    <row r="2843" spans="4:4" x14ac:dyDescent="0.3">
      <c r="D2843" s="83"/>
    </row>
    <row r="2844" spans="4:4" x14ac:dyDescent="0.3">
      <c r="D2844" s="83"/>
    </row>
    <row r="2845" spans="4:4" x14ac:dyDescent="0.3">
      <c r="D2845" s="83"/>
    </row>
    <row r="2846" spans="4:4" x14ac:dyDescent="0.3">
      <c r="D2846" s="83"/>
    </row>
    <row r="2847" spans="4:4" x14ac:dyDescent="0.3">
      <c r="D2847" s="83"/>
    </row>
    <row r="2848" spans="4:4" x14ac:dyDescent="0.3">
      <c r="D2848" s="83"/>
    </row>
    <row r="2849" spans="4:4" x14ac:dyDescent="0.3">
      <c r="D2849" s="83"/>
    </row>
    <row r="2850" spans="4:4" x14ac:dyDescent="0.3">
      <c r="D2850" s="83"/>
    </row>
    <row r="2851" spans="4:4" x14ac:dyDescent="0.3">
      <c r="D2851" s="83"/>
    </row>
    <row r="2852" spans="4:4" x14ac:dyDescent="0.3">
      <c r="D2852" s="83"/>
    </row>
    <row r="2853" spans="4:4" x14ac:dyDescent="0.3">
      <c r="D2853" s="83"/>
    </row>
    <row r="2854" spans="4:4" x14ac:dyDescent="0.3">
      <c r="D2854" s="83"/>
    </row>
    <row r="2855" spans="4:4" x14ac:dyDescent="0.3">
      <c r="D2855" s="83"/>
    </row>
    <row r="2856" spans="4:4" x14ac:dyDescent="0.3">
      <c r="D2856" s="83"/>
    </row>
    <row r="2857" spans="4:4" x14ac:dyDescent="0.3">
      <c r="D2857" s="83"/>
    </row>
    <row r="2858" spans="4:4" x14ac:dyDescent="0.3">
      <c r="D2858" s="83"/>
    </row>
    <row r="2859" spans="4:4" x14ac:dyDescent="0.3">
      <c r="D2859" s="83"/>
    </row>
    <row r="2860" spans="4:4" x14ac:dyDescent="0.3">
      <c r="D2860" s="83"/>
    </row>
    <row r="2861" spans="4:4" x14ac:dyDescent="0.3">
      <c r="D2861" s="83"/>
    </row>
    <row r="2862" spans="4:4" x14ac:dyDescent="0.3">
      <c r="D2862" s="83"/>
    </row>
    <row r="2863" spans="4:4" x14ac:dyDescent="0.3">
      <c r="D2863" s="83"/>
    </row>
    <row r="2864" spans="4:4" x14ac:dyDescent="0.3">
      <c r="D2864" s="83"/>
    </row>
    <row r="2865" spans="4:4" x14ac:dyDescent="0.3">
      <c r="D2865" s="83"/>
    </row>
    <row r="2866" spans="4:4" x14ac:dyDescent="0.3">
      <c r="D2866" s="83"/>
    </row>
    <row r="2867" spans="4:4" x14ac:dyDescent="0.3">
      <c r="D2867" s="83"/>
    </row>
    <row r="2868" spans="4:4" x14ac:dyDescent="0.3">
      <c r="D2868" s="83"/>
    </row>
    <row r="2869" spans="4:4" x14ac:dyDescent="0.3">
      <c r="D2869" s="83"/>
    </row>
    <row r="2870" spans="4:4" x14ac:dyDescent="0.3">
      <c r="D2870" s="83"/>
    </row>
    <row r="2871" spans="4:4" x14ac:dyDescent="0.3">
      <c r="D2871" s="83"/>
    </row>
    <row r="2872" spans="4:4" x14ac:dyDescent="0.3">
      <c r="D2872" s="83"/>
    </row>
    <row r="2873" spans="4:4" x14ac:dyDescent="0.3">
      <c r="D2873" s="83"/>
    </row>
    <row r="2874" spans="4:4" x14ac:dyDescent="0.3">
      <c r="D2874" s="83"/>
    </row>
    <row r="2875" spans="4:4" x14ac:dyDescent="0.3">
      <c r="D2875" s="83"/>
    </row>
    <row r="2876" spans="4:4" x14ac:dyDescent="0.3">
      <c r="D2876" s="83"/>
    </row>
    <row r="2877" spans="4:4" x14ac:dyDescent="0.3">
      <c r="D2877" s="83"/>
    </row>
    <row r="2878" spans="4:4" x14ac:dyDescent="0.3">
      <c r="D2878" s="83"/>
    </row>
    <row r="2879" spans="4:4" x14ac:dyDescent="0.3">
      <c r="D2879" s="83"/>
    </row>
    <row r="2880" spans="4:4" x14ac:dyDescent="0.3">
      <c r="D2880" s="83"/>
    </row>
    <row r="2881" spans="4:4" x14ac:dyDescent="0.3">
      <c r="D2881" s="83"/>
    </row>
    <row r="2882" spans="4:4" x14ac:dyDescent="0.3">
      <c r="D2882" s="83"/>
    </row>
    <row r="2883" spans="4:4" x14ac:dyDescent="0.3">
      <c r="D2883" s="83"/>
    </row>
    <row r="2884" spans="4:4" x14ac:dyDescent="0.3">
      <c r="D2884" s="83"/>
    </row>
    <row r="2885" spans="4:4" x14ac:dyDescent="0.3">
      <c r="D2885" s="83"/>
    </row>
    <row r="2886" spans="4:4" x14ac:dyDescent="0.3">
      <c r="D2886" s="83"/>
    </row>
    <row r="2887" spans="4:4" x14ac:dyDescent="0.3">
      <c r="D2887" s="83"/>
    </row>
    <row r="2888" spans="4:4" x14ac:dyDescent="0.3">
      <c r="D2888" s="83"/>
    </row>
    <row r="2889" spans="4:4" x14ac:dyDescent="0.3">
      <c r="D2889" s="83"/>
    </row>
    <row r="2890" spans="4:4" x14ac:dyDescent="0.3">
      <c r="D2890" s="83"/>
    </row>
    <row r="2891" spans="4:4" x14ac:dyDescent="0.3">
      <c r="D2891" s="83"/>
    </row>
    <row r="2892" spans="4:4" x14ac:dyDescent="0.3">
      <c r="D2892" s="83"/>
    </row>
    <row r="2893" spans="4:4" x14ac:dyDescent="0.3">
      <c r="D2893" s="83"/>
    </row>
    <row r="2894" spans="4:4" x14ac:dyDescent="0.3">
      <c r="D2894" s="83"/>
    </row>
    <row r="2895" spans="4:4" x14ac:dyDescent="0.3">
      <c r="D2895" s="83"/>
    </row>
    <row r="2896" spans="4:4" x14ac:dyDescent="0.3">
      <c r="D2896" s="83"/>
    </row>
    <row r="2897" spans="4:4" x14ac:dyDescent="0.3">
      <c r="D2897" s="83"/>
    </row>
    <row r="2898" spans="4:4" x14ac:dyDescent="0.3">
      <c r="D2898" s="83"/>
    </row>
    <row r="2899" spans="4:4" x14ac:dyDescent="0.3">
      <c r="D2899" s="83"/>
    </row>
    <row r="2900" spans="4:4" x14ac:dyDescent="0.3">
      <c r="D2900" s="83"/>
    </row>
    <row r="2901" spans="4:4" x14ac:dyDescent="0.3">
      <c r="D2901" s="83"/>
    </row>
    <row r="2902" spans="4:4" x14ac:dyDescent="0.3">
      <c r="D2902" s="83"/>
    </row>
    <row r="2903" spans="4:4" x14ac:dyDescent="0.3">
      <c r="D2903" s="83"/>
    </row>
    <row r="2904" spans="4:4" x14ac:dyDescent="0.3">
      <c r="D2904" s="83"/>
    </row>
    <row r="2905" spans="4:4" x14ac:dyDescent="0.3">
      <c r="D2905" s="83"/>
    </row>
    <row r="2906" spans="4:4" x14ac:dyDescent="0.3">
      <c r="D2906" s="83"/>
    </row>
    <row r="2907" spans="4:4" x14ac:dyDescent="0.3">
      <c r="D2907" s="83"/>
    </row>
    <row r="2908" spans="4:4" x14ac:dyDescent="0.3">
      <c r="D2908" s="83"/>
    </row>
    <row r="2909" spans="4:4" x14ac:dyDescent="0.3">
      <c r="D2909" s="83"/>
    </row>
    <row r="2910" spans="4:4" x14ac:dyDescent="0.3">
      <c r="D2910" s="83"/>
    </row>
    <row r="2911" spans="4:4" x14ac:dyDescent="0.3">
      <c r="D2911" s="83"/>
    </row>
    <row r="2912" spans="4:4" x14ac:dyDescent="0.3">
      <c r="D2912" s="83"/>
    </row>
    <row r="2913" spans="4:4" x14ac:dyDescent="0.3">
      <c r="D2913" s="83"/>
    </row>
    <row r="2914" spans="4:4" x14ac:dyDescent="0.3">
      <c r="D2914" s="83"/>
    </row>
    <row r="2915" spans="4:4" x14ac:dyDescent="0.3">
      <c r="D2915" s="83"/>
    </row>
    <row r="2916" spans="4:4" x14ac:dyDescent="0.3">
      <c r="D2916" s="83"/>
    </row>
    <row r="2917" spans="4:4" x14ac:dyDescent="0.3">
      <c r="D2917" s="83"/>
    </row>
    <row r="2918" spans="4:4" x14ac:dyDescent="0.3">
      <c r="D2918" s="83"/>
    </row>
    <row r="2919" spans="4:4" x14ac:dyDescent="0.3">
      <c r="D2919" s="83"/>
    </row>
    <row r="2920" spans="4:4" x14ac:dyDescent="0.3">
      <c r="D2920" s="83"/>
    </row>
    <row r="2921" spans="4:4" x14ac:dyDescent="0.3">
      <c r="D2921" s="83"/>
    </row>
    <row r="2922" spans="4:4" x14ac:dyDescent="0.3">
      <c r="D2922" s="83"/>
    </row>
    <row r="2923" spans="4:4" x14ac:dyDescent="0.3">
      <c r="D2923" s="83"/>
    </row>
    <row r="2924" spans="4:4" x14ac:dyDescent="0.3">
      <c r="D2924" s="83"/>
    </row>
    <row r="2925" spans="4:4" x14ac:dyDescent="0.3">
      <c r="D2925" s="83"/>
    </row>
    <row r="2926" spans="4:4" x14ac:dyDescent="0.3">
      <c r="D2926" s="83"/>
    </row>
    <row r="2927" spans="4:4" x14ac:dyDescent="0.3">
      <c r="D2927" s="83"/>
    </row>
    <row r="2928" spans="4:4" x14ac:dyDescent="0.3">
      <c r="D2928" s="83"/>
    </row>
    <row r="2929" spans="4:4" x14ac:dyDescent="0.3">
      <c r="D2929" s="83"/>
    </row>
    <row r="2930" spans="4:4" x14ac:dyDescent="0.3">
      <c r="D2930" s="83"/>
    </row>
    <row r="2931" spans="4:4" x14ac:dyDescent="0.3">
      <c r="D2931" s="83"/>
    </row>
    <row r="2932" spans="4:4" x14ac:dyDescent="0.3">
      <c r="D2932" s="83"/>
    </row>
    <row r="2933" spans="4:4" x14ac:dyDescent="0.3">
      <c r="D2933" s="83"/>
    </row>
    <row r="2934" spans="4:4" x14ac:dyDescent="0.3">
      <c r="D2934" s="83"/>
    </row>
    <row r="2935" spans="4:4" x14ac:dyDescent="0.3">
      <c r="D2935" s="83"/>
    </row>
    <row r="2936" spans="4:4" x14ac:dyDescent="0.3">
      <c r="D2936" s="83"/>
    </row>
    <row r="2937" spans="4:4" x14ac:dyDescent="0.3">
      <c r="D2937" s="83"/>
    </row>
    <row r="2938" spans="4:4" x14ac:dyDescent="0.3">
      <c r="D2938" s="83"/>
    </row>
    <row r="2939" spans="4:4" x14ac:dyDescent="0.3">
      <c r="D2939" s="83"/>
    </row>
    <row r="2940" spans="4:4" x14ac:dyDescent="0.3">
      <c r="D2940" s="83"/>
    </row>
    <row r="2941" spans="4:4" x14ac:dyDescent="0.3">
      <c r="D2941" s="83"/>
    </row>
    <row r="2942" spans="4:4" x14ac:dyDescent="0.3">
      <c r="D2942" s="83"/>
    </row>
    <row r="2943" spans="4:4" x14ac:dyDescent="0.3">
      <c r="D2943" s="83"/>
    </row>
    <row r="2944" spans="4:4" x14ac:dyDescent="0.3">
      <c r="D2944" s="83"/>
    </row>
    <row r="2945" spans="4:4" x14ac:dyDescent="0.3">
      <c r="D2945" s="83"/>
    </row>
    <row r="2946" spans="4:4" x14ac:dyDescent="0.3">
      <c r="D2946" s="83"/>
    </row>
    <row r="2947" spans="4:4" x14ac:dyDescent="0.3">
      <c r="D2947" s="83"/>
    </row>
    <row r="2948" spans="4:4" x14ac:dyDescent="0.3">
      <c r="D2948" s="83"/>
    </row>
    <row r="2949" spans="4:4" x14ac:dyDescent="0.3">
      <c r="D2949" s="83"/>
    </row>
    <row r="2950" spans="4:4" x14ac:dyDescent="0.3">
      <c r="D2950" s="83"/>
    </row>
    <row r="2951" spans="4:4" x14ac:dyDescent="0.3">
      <c r="D2951" s="83"/>
    </row>
    <row r="2952" spans="4:4" x14ac:dyDescent="0.3">
      <c r="D2952" s="83"/>
    </row>
    <row r="2953" spans="4:4" x14ac:dyDescent="0.3">
      <c r="D2953" s="83"/>
    </row>
    <row r="2954" spans="4:4" x14ac:dyDescent="0.3">
      <c r="D2954" s="83"/>
    </row>
    <row r="2955" spans="4:4" x14ac:dyDescent="0.3">
      <c r="D2955" s="83"/>
    </row>
    <row r="2956" spans="4:4" x14ac:dyDescent="0.3">
      <c r="D2956" s="83"/>
    </row>
    <row r="2957" spans="4:4" x14ac:dyDescent="0.3">
      <c r="D2957" s="83"/>
    </row>
    <row r="2958" spans="4:4" x14ac:dyDescent="0.3">
      <c r="D2958" s="83"/>
    </row>
    <row r="2959" spans="4:4" x14ac:dyDescent="0.3">
      <c r="D2959" s="83"/>
    </row>
    <row r="2960" spans="4:4" x14ac:dyDescent="0.3">
      <c r="D2960" s="83"/>
    </row>
    <row r="2961" spans="4:4" x14ac:dyDescent="0.3">
      <c r="D2961" s="83"/>
    </row>
    <row r="2962" spans="4:4" x14ac:dyDescent="0.3">
      <c r="D2962" s="83"/>
    </row>
    <row r="2963" spans="4:4" x14ac:dyDescent="0.3">
      <c r="D2963" s="83"/>
    </row>
    <row r="2964" spans="4:4" x14ac:dyDescent="0.3">
      <c r="D2964" s="83"/>
    </row>
    <row r="2965" spans="4:4" x14ac:dyDescent="0.3">
      <c r="D2965" s="83"/>
    </row>
    <row r="2966" spans="4:4" x14ac:dyDescent="0.3">
      <c r="D2966" s="83"/>
    </row>
    <row r="2967" spans="4:4" x14ac:dyDescent="0.3">
      <c r="D2967" s="83"/>
    </row>
    <row r="2968" spans="4:4" x14ac:dyDescent="0.3">
      <c r="D2968" s="83"/>
    </row>
    <row r="2969" spans="4:4" x14ac:dyDescent="0.3">
      <c r="D2969" s="83"/>
    </row>
    <row r="2970" spans="4:4" x14ac:dyDescent="0.3">
      <c r="D2970" s="83"/>
    </row>
    <row r="2971" spans="4:4" x14ac:dyDescent="0.3">
      <c r="D2971" s="83"/>
    </row>
    <row r="2972" spans="4:4" x14ac:dyDescent="0.3">
      <c r="D2972" s="83"/>
    </row>
    <row r="2973" spans="4:4" x14ac:dyDescent="0.3">
      <c r="D2973" s="83"/>
    </row>
    <row r="2974" spans="4:4" x14ac:dyDescent="0.3">
      <c r="D2974" s="83"/>
    </row>
    <row r="2975" spans="4:4" x14ac:dyDescent="0.3">
      <c r="D2975" s="83"/>
    </row>
    <row r="2976" spans="4:4" x14ac:dyDescent="0.3">
      <c r="D2976" s="83"/>
    </row>
    <row r="2977" spans="4:4" x14ac:dyDescent="0.3">
      <c r="D2977" s="83"/>
    </row>
    <row r="2978" spans="4:4" x14ac:dyDescent="0.3">
      <c r="D2978" s="83"/>
    </row>
    <row r="2979" spans="4:4" x14ac:dyDescent="0.3">
      <c r="D2979" s="83"/>
    </row>
    <row r="2980" spans="4:4" x14ac:dyDescent="0.3">
      <c r="D2980" s="83"/>
    </row>
    <row r="2981" spans="4:4" x14ac:dyDescent="0.3">
      <c r="D2981" s="83"/>
    </row>
    <row r="2982" spans="4:4" x14ac:dyDescent="0.3">
      <c r="D2982" s="83"/>
    </row>
    <row r="2983" spans="4:4" x14ac:dyDescent="0.3">
      <c r="D2983" s="83"/>
    </row>
    <row r="2984" spans="4:4" x14ac:dyDescent="0.3">
      <c r="D2984" s="83"/>
    </row>
    <row r="2985" spans="4:4" x14ac:dyDescent="0.3">
      <c r="D2985" s="83"/>
    </row>
    <row r="2986" spans="4:4" x14ac:dyDescent="0.3">
      <c r="D2986" s="83"/>
    </row>
    <row r="2987" spans="4:4" x14ac:dyDescent="0.3">
      <c r="D2987" s="83"/>
    </row>
    <row r="2988" spans="4:4" x14ac:dyDescent="0.3">
      <c r="D2988" s="83"/>
    </row>
    <row r="2989" spans="4:4" x14ac:dyDescent="0.3">
      <c r="D2989" s="83"/>
    </row>
    <row r="2990" spans="4:4" x14ac:dyDescent="0.3">
      <c r="D2990" s="83"/>
    </row>
    <row r="2991" spans="4:4" x14ac:dyDescent="0.3">
      <c r="D2991" s="83"/>
    </row>
    <row r="2992" spans="4:4" x14ac:dyDescent="0.3">
      <c r="D2992" s="83"/>
    </row>
    <row r="2993" spans="4:4" x14ac:dyDescent="0.3">
      <c r="D2993" s="83"/>
    </row>
    <row r="2994" spans="4:4" x14ac:dyDescent="0.3">
      <c r="D2994" s="83"/>
    </row>
    <row r="2995" spans="4:4" x14ac:dyDescent="0.3">
      <c r="D2995" s="83"/>
    </row>
    <row r="2996" spans="4:4" x14ac:dyDescent="0.3">
      <c r="D2996" s="83"/>
    </row>
    <row r="2997" spans="4:4" x14ac:dyDescent="0.3">
      <c r="D2997" s="83"/>
    </row>
    <row r="2998" spans="4:4" x14ac:dyDescent="0.3">
      <c r="D2998" s="83"/>
    </row>
    <row r="2999" spans="4:4" x14ac:dyDescent="0.3">
      <c r="D2999" s="83"/>
    </row>
    <row r="3000" spans="4:4" x14ac:dyDescent="0.3">
      <c r="D3000" s="83"/>
    </row>
    <row r="3001" spans="4:4" x14ac:dyDescent="0.3">
      <c r="D3001" s="83"/>
    </row>
    <row r="3002" spans="4:4" x14ac:dyDescent="0.3">
      <c r="D3002" s="83"/>
    </row>
    <row r="3003" spans="4:4" x14ac:dyDescent="0.3">
      <c r="D3003" s="83"/>
    </row>
    <row r="3004" spans="4:4" x14ac:dyDescent="0.3">
      <c r="D3004" s="83"/>
    </row>
    <row r="3005" spans="4:4" x14ac:dyDescent="0.3">
      <c r="D3005" s="83"/>
    </row>
    <row r="3006" spans="4:4" x14ac:dyDescent="0.3">
      <c r="D3006" s="83"/>
    </row>
    <row r="3007" spans="4:4" x14ac:dyDescent="0.3">
      <c r="D3007" s="83"/>
    </row>
    <row r="3008" spans="4:4" x14ac:dyDescent="0.3">
      <c r="D3008" s="83"/>
    </row>
    <row r="3009" spans="4:4" x14ac:dyDescent="0.3">
      <c r="D3009" s="83"/>
    </row>
    <row r="3010" spans="4:4" x14ac:dyDescent="0.3">
      <c r="D3010" s="83"/>
    </row>
    <row r="3011" spans="4:4" x14ac:dyDescent="0.3">
      <c r="D3011" s="83"/>
    </row>
    <row r="3012" spans="4:4" x14ac:dyDescent="0.3">
      <c r="D3012" s="83"/>
    </row>
    <row r="3013" spans="4:4" x14ac:dyDescent="0.3">
      <c r="D3013" s="83"/>
    </row>
    <row r="3014" spans="4:4" x14ac:dyDescent="0.3">
      <c r="D3014" s="83"/>
    </row>
    <row r="3015" spans="4:4" x14ac:dyDescent="0.3">
      <c r="D3015" s="83"/>
    </row>
    <row r="3016" spans="4:4" x14ac:dyDescent="0.3">
      <c r="D3016" s="83"/>
    </row>
    <row r="3017" spans="4:4" x14ac:dyDescent="0.3">
      <c r="D3017" s="83"/>
    </row>
    <row r="3018" spans="4:4" x14ac:dyDescent="0.3">
      <c r="D3018" s="83"/>
    </row>
    <row r="3019" spans="4:4" x14ac:dyDescent="0.3">
      <c r="D3019" s="83"/>
    </row>
    <row r="3020" spans="4:4" x14ac:dyDescent="0.3">
      <c r="D3020" s="83"/>
    </row>
    <row r="3021" spans="4:4" x14ac:dyDescent="0.3">
      <c r="D3021" s="83"/>
    </row>
    <row r="3022" spans="4:4" x14ac:dyDescent="0.3">
      <c r="D3022" s="83"/>
    </row>
    <row r="3023" spans="4:4" x14ac:dyDescent="0.3">
      <c r="D3023" s="83"/>
    </row>
    <row r="3024" spans="4:4" x14ac:dyDescent="0.3">
      <c r="D3024" s="83"/>
    </row>
    <row r="3025" spans="4:4" x14ac:dyDescent="0.3">
      <c r="D3025" s="83"/>
    </row>
    <row r="3026" spans="4:4" x14ac:dyDescent="0.3">
      <c r="D3026" s="83"/>
    </row>
    <row r="3027" spans="4:4" x14ac:dyDescent="0.3">
      <c r="D3027" s="83"/>
    </row>
    <row r="3028" spans="4:4" x14ac:dyDescent="0.3">
      <c r="D3028" s="83"/>
    </row>
    <row r="3029" spans="4:4" x14ac:dyDescent="0.3">
      <c r="D3029" s="83"/>
    </row>
    <row r="3030" spans="4:4" x14ac:dyDescent="0.3">
      <c r="D3030" s="83"/>
    </row>
    <row r="3031" spans="4:4" x14ac:dyDescent="0.3">
      <c r="D3031" s="83"/>
    </row>
    <row r="3032" spans="4:4" x14ac:dyDescent="0.3">
      <c r="D3032" s="83"/>
    </row>
    <row r="3033" spans="4:4" x14ac:dyDescent="0.3">
      <c r="D3033" s="83"/>
    </row>
    <row r="3034" spans="4:4" x14ac:dyDescent="0.3">
      <c r="D3034" s="83"/>
    </row>
    <row r="3035" spans="4:4" x14ac:dyDescent="0.3">
      <c r="D3035" s="83"/>
    </row>
    <row r="3036" spans="4:4" x14ac:dyDescent="0.3">
      <c r="D3036" s="83"/>
    </row>
    <row r="3037" spans="4:4" x14ac:dyDescent="0.3">
      <c r="D3037" s="83"/>
    </row>
    <row r="3038" spans="4:4" x14ac:dyDescent="0.3">
      <c r="D3038" s="83"/>
    </row>
    <row r="3039" spans="4:4" x14ac:dyDescent="0.3">
      <c r="D3039" s="83"/>
    </row>
    <row r="3040" spans="4:4" x14ac:dyDescent="0.3">
      <c r="D3040" s="83"/>
    </row>
    <row r="3041" spans="4:4" x14ac:dyDescent="0.3">
      <c r="D3041" s="83"/>
    </row>
    <row r="3042" spans="4:4" x14ac:dyDescent="0.3">
      <c r="D3042" s="83"/>
    </row>
    <row r="3043" spans="4:4" x14ac:dyDescent="0.3">
      <c r="D3043" s="83"/>
    </row>
    <row r="3044" spans="4:4" x14ac:dyDescent="0.3">
      <c r="D3044" s="83"/>
    </row>
    <row r="3045" spans="4:4" x14ac:dyDescent="0.3">
      <c r="D3045" s="83"/>
    </row>
    <row r="3046" spans="4:4" x14ac:dyDescent="0.3">
      <c r="D3046" s="83"/>
    </row>
    <row r="3047" spans="4:4" x14ac:dyDescent="0.3">
      <c r="D3047" s="83"/>
    </row>
    <row r="3048" spans="4:4" x14ac:dyDescent="0.3">
      <c r="D3048" s="83"/>
    </row>
    <row r="3049" spans="4:4" x14ac:dyDescent="0.3">
      <c r="D3049" s="83"/>
    </row>
    <row r="3050" spans="4:4" x14ac:dyDescent="0.3">
      <c r="D3050" s="83"/>
    </row>
    <row r="3051" spans="4:4" x14ac:dyDescent="0.3">
      <c r="D3051" s="83"/>
    </row>
    <row r="3052" spans="4:4" x14ac:dyDescent="0.3">
      <c r="D3052" s="83"/>
    </row>
    <row r="3053" spans="4:4" x14ac:dyDescent="0.3">
      <c r="D3053" s="83"/>
    </row>
    <row r="3054" spans="4:4" x14ac:dyDescent="0.3">
      <c r="D3054" s="83"/>
    </row>
    <row r="3055" spans="4:4" x14ac:dyDescent="0.3">
      <c r="D3055" s="83"/>
    </row>
    <row r="3056" spans="4:4" x14ac:dyDescent="0.3">
      <c r="D3056" s="83"/>
    </row>
    <row r="3057" spans="4:4" x14ac:dyDescent="0.3">
      <c r="D3057" s="83"/>
    </row>
    <row r="3058" spans="4:4" x14ac:dyDescent="0.3">
      <c r="D3058" s="83"/>
    </row>
    <row r="3059" spans="4:4" x14ac:dyDescent="0.3">
      <c r="D3059" s="83"/>
    </row>
    <row r="3060" spans="4:4" x14ac:dyDescent="0.3">
      <c r="D3060" s="83"/>
    </row>
    <row r="3061" spans="4:4" x14ac:dyDescent="0.3">
      <c r="D3061" s="83"/>
    </row>
    <row r="3062" spans="4:4" x14ac:dyDescent="0.3">
      <c r="D3062" s="83"/>
    </row>
    <row r="3063" spans="4:4" x14ac:dyDescent="0.3">
      <c r="D3063" s="83"/>
    </row>
    <row r="3064" spans="4:4" x14ac:dyDescent="0.3">
      <c r="D3064" s="83"/>
    </row>
    <row r="3065" spans="4:4" x14ac:dyDescent="0.3">
      <c r="D3065" s="83"/>
    </row>
    <row r="3066" spans="4:4" x14ac:dyDescent="0.3">
      <c r="D3066" s="83"/>
    </row>
    <row r="3067" spans="4:4" x14ac:dyDescent="0.3">
      <c r="D3067" s="83"/>
    </row>
    <row r="3068" spans="4:4" x14ac:dyDescent="0.3">
      <c r="D3068" s="83"/>
    </row>
    <row r="3069" spans="4:4" x14ac:dyDescent="0.3">
      <c r="D3069" s="83"/>
    </row>
    <row r="3070" spans="4:4" x14ac:dyDescent="0.3">
      <c r="D3070" s="83"/>
    </row>
    <row r="3071" spans="4:4" x14ac:dyDescent="0.3">
      <c r="D3071" s="83"/>
    </row>
    <row r="3072" spans="4:4" x14ac:dyDescent="0.3">
      <c r="D3072" s="83"/>
    </row>
    <row r="3073" spans="4:4" x14ac:dyDescent="0.3">
      <c r="D3073" s="83"/>
    </row>
    <row r="3074" spans="4:4" x14ac:dyDescent="0.3">
      <c r="D3074" s="83"/>
    </row>
    <row r="3075" spans="4:4" x14ac:dyDescent="0.3">
      <c r="D3075" s="83"/>
    </row>
    <row r="3076" spans="4:4" x14ac:dyDescent="0.3">
      <c r="D3076" s="83"/>
    </row>
    <row r="3077" spans="4:4" x14ac:dyDescent="0.3">
      <c r="D3077" s="83"/>
    </row>
    <row r="3078" spans="4:4" x14ac:dyDescent="0.3">
      <c r="D3078" s="83"/>
    </row>
    <row r="3079" spans="4:4" x14ac:dyDescent="0.3">
      <c r="D3079" s="83"/>
    </row>
    <row r="3080" spans="4:4" x14ac:dyDescent="0.3">
      <c r="D3080" s="83"/>
    </row>
    <row r="3081" spans="4:4" x14ac:dyDescent="0.3">
      <c r="D3081" s="83"/>
    </row>
    <row r="3082" spans="4:4" x14ac:dyDescent="0.3">
      <c r="D3082" s="83"/>
    </row>
    <row r="3083" spans="4:4" x14ac:dyDescent="0.3">
      <c r="D3083" s="83"/>
    </row>
    <row r="3084" spans="4:4" x14ac:dyDescent="0.3">
      <c r="D3084" s="83"/>
    </row>
    <row r="3085" spans="4:4" x14ac:dyDescent="0.3">
      <c r="D3085" s="83"/>
    </row>
    <row r="3086" spans="4:4" x14ac:dyDescent="0.3">
      <c r="D3086" s="83"/>
    </row>
    <row r="3087" spans="4:4" x14ac:dyDescent="0.3">
      <c r="D3087" s="83"/>
    </row>
    <row r="3088" spans="4:4" x14ac:dyDescent="0.3">
      <c r="D3088" s="83"/>
    </row>
    <row r="3089" spans="4:4" x14ac:dyDescent="0.3">
      <c r="D3089" s="83"/>
    </row>
    <row r="3090" spans="4:4" x14ac:dyDescent="0.3">
      <c r="D3090" s="83"/>
    </row>
    <row r="3091" spans="4:4" x14ac:dyDescent="0.3">
      <c r="D3091" s="83"/>
    </row>
    <row r="3092" spans="4:4" x14ac:dyDescent="0.3">
      <c r="D3092" s="83"/>
    </row>
    <row r="3093" spans="4:4" x14ac:dyDescent="0.3">
      <c r="D3093" s="83"/>
    </row>
    <row r="3094" spans="4:4" x14ac:dyDescent="0.3">
      <c r="D3094" s="83"/>
    </row>
    <row r="3095" spans="4:4" x14ac:dyDescent="0.3">
      <c r="D3095" s="83"/>
    </row>
    <row r="3096" spans="4:4" x14ac:dyDescent="0.3">
      <c r="D3096" s="83"/>
    </row>
    <row r="3097" spans="4:4" x14ac:dyDescent="0.3">
      <c r="D3097" s="83"/>
    </row>
    <row r="3098" spans="4:4" x14ac:dyDescent="0.3">
      <c r="D3098" s="83"/>
    </row>
    <row r="3099" spans="4:4" x14ac:dyDescent="0.3">
      <c r="D3099" s="83"/>
    </row>
    <row r="3100" spans="4:4" x14ac:dyDescent="0.3">
      <c r="D3100" s="83"/>
    </row>
    <row r="3101" spans="4:4" x14ac:dyDescent="0.3">
      <c r="D3101" s="83"/>
    </row>
    <row r="3102" spans="4:4" x14ac:dyDescent="0.3">
      <c r="D3102" s="83"/>
    </row>
    <row r="3103" spans="4:4" x14ac:dyDescent="0.3">
      <c r="D3103" s="83"/>
    </row>
    <row r="3104" spans="4:4" x14ac:dyDescent="0.3">
      <c r="D3104" s="83"/>
    </row>
    <row r="3105" spans="4:4" x14ac:dyDescent="0.3">
      <c r="D3105" s="83"/>
    </row>
    <row r="3106" spans="4:4" x14ac:dyDescent="0.3">
      <c r="D3106" s="83"/>
    </row>
    <row r="3107" spans="4:4" x14ac:dyDescent="0.3">
      <c r="D3107" s="83"/>
    </row>
    <row r="3108" spans="4:4" x14ac:dyDescent="0.3">
      <c r="D3108" s="83"/>
    </row>
    <row r="3109" spans="4:4" x14ac:dyDescent="0.3">
      <c r="D3109" s="83"/>
    </row>
    <row r="3110" spans="4:4" x14ac:dyDescent="0.3">
      <c r="D3110" s="83"/>
    </row>
    <row r="3111" spans="4:4" x14ac:dyDescent="0.3">
      <c r="D3111" s="83"/>
    </row>
    <row r="3112" spans="4:4" x14ac:dyDescent="0.3">
      <c r="D3112" s="83"/>
    </row>
    <row r="3113" spans="4:4" x14ac:dyDescent="0.3">
      <c r="D3113" s="83"/>
    </row>
    <row r="3114" spans="4:4" x14ac:dyDescent="0.3">
      <c r="D3114" s="83"/>
    </row>
    <row r="3115" spans="4:4" x14ac:dyDescent="0.3">
      <c r="D3115" s="83"/>
    </row>
    <row r="3116" spans="4:4" x14ac:dyDescent="0.3">
      <c r="D3116" s="83"/>
    </row>
    <row r="3117" spans="4:4" x14ac:dyDescent="0.3">
      <c r="D3117" s="83"/>
    </row>
    <row r="3118" spans="4:4" x14ac:dyDescent="0.3">
      <c r="D3118" s="83"/>
    </row>
    <row r="3119" spans="4:4" x14ac:dyDescent="0.3">
      <c r="D3119" s="83"/>
    </row>
    <row r="3120" spans="4:4" x14ac:dyDescent="0.3">
      <c r="D3120" s="83"/>
    </row>
    <row r="3121" spans="4:4" x14ac:dyDescent="0.3">
      <c r="D3121" s="83"/>
    </row>
    <row r="3122" spans="4:4" x14ac:dyDescent="0.3">
      <c r="D3122" s="83"/>
    </row>
    <row r="3123" spans="4:4" x14ac:dyDescent="0.3">
      <c r="D3123" s="83"/>
    </row>
    <row r="3124" spans="4:4" x14ac:dyDescent="0.3">
      <c r="D3124" s="83"/>
    </row>
    <row r="3125" spans="4:4" x14ac:dyDescent="0.3">
      <c r="D3125" s="83"/>
    </row>
    <row r="3126" spans="4:4" x14ac:dyDescent="0.3">
      <c r="D3126" s="83"/>
    </row>
    <row r="3127" spans="4:4" x14ac:dyDescent="0.3">
      <c r="D3127" s="83"/>
    </row>
    <row r="3128" spans="4:4" x14ac:dyDescent="0.3">
      <c r="D3128" s="83"/>
    </row>
    <row r="3129" spans="4:4" x14ac:dyDescent="0.3">
      <c r="D3129" s="83"/>
    </row>
    <row r="3130" spans="4:4" x14ac:dyDescent="0.3">
      <c r="D3130" s="83"/>
    </row>
    <row r="3131" spans="4:4" x14ac:dyDescent="0.3">
      <c r="D3131" s="83"/>
    </row>
    <row r="3132" spans="4:4" x14ac:dyDescent="0.3">
      <c r="D3132" s="83"/>
    </row>
    <row r="3133" spans="4:4" x14ac:dyDescent="0.3">
      <c r="D3133" s="83"/>
    </row>
    <row r="3134" spans="4:4" x14ac:dyDescent="0.3">
      <c r="D3134" s="83"/>
    </row>
    <row r="3135" spans="4:4" x14ac:dyDescent="0.3">
      <c r="D3135" s="83"/>
    </row>
    <row r="3136" spans="4:4" x14ac:dyDescent="0.3">
      <c r="D3136" s="83"/>
    </row>
    <row r="3137" spans="4:4" x14ac:dyDescent="0.3">
      <c r="D3137" s="83"/>
    </row>
    <row r="3138" spans="4:4" x14ac:dyDescent="0.3">
      <c r="D3138" s="83"/>
    </row>
    <row r="3139" spans="4:4" x14ac:dyDescent="0.3">
      <c r="D3139" s="83"/>
    </row>
    <row r="3140" spans="4:4" x14ac:dyDescent="0.3">
      <c r="D3140" s="83"/>
    </row>
    <row r="3141" spans="4:4" x14ac:dyDescent="0.3">
      <c r="D3141" s="83"/>
    </row>
    <row r="3142" spans="4:4" x14ac:dyDescent="0.3">
      <c r="D3142" s="83"/>
    </row>
    <row r="3143" spans="4:4" x14ac:dyDescent="0.3">
      <c r="D3143" s="83"/>
    </row>
    <row r="3144" spans="4:4" x14ac:dyDescent="0.3">
      <c r="D3144" s="83"/>
    </row>
    <row r="3145" spans="4:4" x14ac:dyDescent="0.3">
      <c r="D3145" s="83"/>
    </row>
    <row r="3146" spans="4:4" x14ac:dyDescent="0.3">
      <c r="D3146" s="83"/>
    </row>
    <row r="3147" spans="4:4" x14ac:dyDescent="0.3">
      <c r="D3147" s="83"/>
    </row>
    <row r="3148" spans="4:4" x14ac:dyDescent="0.3">
      <c r="D3148" s="83"/>
    </row>
    <row r="3149" spans="4:4" x14ac:dyDescent="0.3">
      <c r="D3149" s="83"/>
    </row>
    <row r="3150" spans="4:4" x14ac:dyDescent="0.3">
      <c r="D3150" s="83"/>
    </row>
    <row r="3151" spans="4:4" x14ac:dyDescent="0.3">
      <c r="D3151" s="83"/>
    </row>
    <row r="3152" spans="4:4" x14ac:dyDescent="0.3">
      <c r="D3152" s="83"/>
    </row>
    <row r="3153" spans="4:4" x14ac:dyDescent="0.3">
      <c r="D3153" s="83"/>
    </row>
    <row r="3154" spans="4:4" x14ac:dyDescent="0.3">
      <c r="D3154" s="83"/>
    </row>
    <row r="3155" spans="4:4" x14ac:dyDescent="0.3">
      <c r="D3155" s="83"/>
    </row>
    <row r="3156" spans="4:4" x14ac:dyDescent="0.3">
      <c r="D3156" s="83"/>
    </row>
    <row r="3157" spans="4:4" x14ac:dyDescent="0.3">
      <c r="D3157" s="83"/>
    </row>
    <row r="3158" spans="4:4" x14ac:dyDescent="0.3">
      <c r="D3158" s="83"/>
    </row>
    <row r="3159" spans="4:4" x14ac:dyDescent="0.3">
      <c r="D3159" s="83"/>
    </row>
    <row r="3160" spans="4:4" x14ac:dyDescent="0.3">
      <c r="D3160" s="83"/>
    </row>
    <row r="3161" spans="4:4" x14ac:dyDescent="0.3">
      <c r="D3161" s="83"/>
    </row>
    <row r="3162" spans="4:4" x14ac:dyDescent="0.3">
      <c r="D3162" s="83"/>
    </row>
    <row r="3163" spans="4:4" x14ac:dyDescent="0.3">
      <c r="D3163" s="83"/>
    </row>
    <row r="3164" spans="4:4" x14ac:dyDescent="0.3">
      <c r="D3164" s="83"/>
    </row>
    <row r="3165" spans="4:4" x14ac:dyDescent="0.3">
      <c r="D3165" s="83"/>
    </row>
    <row r="3166" spans="4:4" x14ac:dyDescent="0.3">
      <c r="D3166" s="83"/>
    </row>
    <row r="3167" spans="4:4" x14ac:dyDescent="0.3">
      <c r="D3167" s="83"/>
    </row>
    <row r="3168" spans="4:4" x14ac:dyDescent="0.3">
      <c r="D3168" s="83"/>
    </row>
    <row r="3169" spans="4:4" x14ac:dyDescent="0.3">
      <c r="D3169" s="83"/>
    </row>
    <row r="3170" spans="4:4" x14ac:dyDescent="0.3">
      <c r="D3170" s="83"/>
    </row>
    <row r="3171" spans="4:4" x14ac:dyDescent="0.3">
      <c r="D3171" s="83"/>
    </row>
    <row r="3172" spans="4:4" x14ac:dyDescent="0.3">
      <c r="D3172" s="83"/>
    </row>
    <row r="3173" spans="4:4" x14ac:dyDescent="0.3">
      <c r="D3173" s="83"/>
    </row>
    <row r="3174" spans="4:4" x14ac:dyDescent="0.3">
      <c r="D3174" s="83"/>
    </row>
    <row r="3175" spans="4:4" x14ac:dyDescent="0.3">
      <c r="D3175" s="83"/>
    </row>
    <row r="3176" spans="4:4" x14ac:dyDescent="0.3">
      <c r="D3176" s="83"/>
    </row>
    <row r="3177" spans="4:4" x14ac:dyDescent="0.3">
      <c r="D3177" s="83"/>
    </row>
    <row r="3178" spans="4:4" x14ac:dyDescent="0.3">
      <c r="D3178" s="83"/>
    </row>
    <row r="3179" spans="4:4" x14ac:dyDescent="0.3">
      <c r="D3179" s="83"/>
    </row>
    <row r="3180" spans="4:4" x14ac:dyDescent="0.3">
      <c r="D3180" s="83"/>
    </row>
    <row r="3181" spans="4:4" x14ac:dyDescent="0.3">
      <c r="D3181" s="83"/>
    </row>
    <row r="3182" spans="4:4" x14ac:dyDescent="0.3">
      <c r="D3182" s="83"/>
    </row>
    <row r="3183" spans="4:4" x14ac:dyDescent="0.3">
      <c r="D3183" s="83"/>
    </row>
    <row r="3184" spans="4:4" x14ac:dyDescent="0.3">
      <c r="D3184" s="83"/>
    </row>
    <row r="3185" spans="4:4" x14ac:dyDescent="0.3">
      <c r="D3185" s="83"/>
    </row>
    <row r="3186" spans="4:4" x14ac:dyDescent="0.3">
      <c r="D3186" s="83"/>
    </row>
    <row r="3187" spans="4:4" x14ac:dyDescent="0.3">
      <c r="D3187" s="83"/>
    </row>
    <row r="3188" spans="4:4" x14ac:dyDescent="0.3">
      <c r="D3188" s="83"/>
    </row>
    <row r="3189" spans="4:4" x14ac:dyDescent="0.3">
      <c r="D3189" s="83"/>
    </row>
    <row r="3190" spans="4:4" x14ac:dyDescent="0.3">
      <c r="D3190" s="83"/>
    </row>
    <row r="3191" spans="4:4" x14ac:dyDescent="0.3">
      <c r="D3191" s="83"/>
    </row>
    <row r="3192" spans="4:4" x14ac:dyDescent="0.3">
      <c r="D3192" s="83"/>
    </row>
    <row r="3193" spans="4:4" x14ac:dyDescent="0.3">
      <c r="D3193" s="83"/>
    </row>
    <row r="3194" spans="4:4" x14ac:dyDescent="0.3">
      <c r="D3194" s="83"/>
    </row>
    <row r="3195" spans="4:4" x14ac:dyDescent="0.3">
      <c r="D3195" s="83"/>
    </row>
    <row r="3196" spans="4:4" x14ac:dyDescent="0.3">
      <c r="D3196" s="83"/>
    </row>
    <row r="3197" spans="4:4" x14ac:dyDescent="0.3">
      <c r="D3197" s="83"/>
    </row>
    <row r="3198" spans="4:4" x14ac:dyDescent="0.3">
      <c r="D3198" s="83"/>
    </row>
    <row r="3199" spans="4:4" x14ac:dyDescent="0.3">
      <c r="D3199" s="83"/>
    </row>
    <row r="3200" spans="4:4" x14ac:dyDescent="0.3">
      <c r="D3200" s="83"/>
    </row>
    <row r="3201" spans="4:4" x14ac:dyDescent="0.3">
      <c r="D3201" s="83"/>
    </row>
    <row r="3202" spans="4:4" x14ac:dyDescent="0.3">
      <c r="D3202" s="83"/>
    </row>
    <row r="3203" spans="4:4" x14ac:dyDescent="0.3">
      <c r="D3203" s="83"/>
    </row>
    <row r="3204" spans="4:4" x14ac:dyDescent="0.3">
      <c r="D3204" s="83"/>
    </row>
    <row r="3205" spans="4:4" x14ac:dyDescent="0.3">
      <c r="D3205" s="83"/>
    </row>
    <row r="3206" spans="4:4" x14ac:dyDescent="0.3">
      <c r="D3206" s="83"/>
    </row>
    <row r="3207" spans="4:4" x14ac:dyDescent="0.3">
      <c r="D3207" s="83"/>
    </row>
    <row r="3208" spans="4:4" x14ac:dyDescent="0.3">
      <c r="D3208" s="83"/>
    </row>
    <row r="3209" spans="4:4" x14ac:dyDescent="0.3">
      <c r="D3209" s="83"/>
    </row>
    <row r="3210" spans="4:4" x14ac:dyDescent="0.3">
      <c r="D3210" s="83"/>
    </row>
    <row r="3211" spans="4:4" x14ac:dyDescent="0.3">
      <c r="D3211" s="83"/>
    </row>
    <row r="3212" spans="4:4" x14ac:dyDescent="0.3">
      <c r="D3212" s="83"/>
    </row>
    <row r="3213" spans="4:4" x14ac:dyDescent="0.3">
      <c r="D3213" s="83"/>
    </row>
    <row r="3214" spans="4:4" x14ac:dyDescent="0.3">
      <c r="D3214" s="83"/>
    </row>
    <row r="3215" spans="4:4" x14ac:dyDescent="0.3">
      <c r="D3215" s="83"/>
    </row>
    <row r="3216" spans="4:4" x14ac:dyDescent="0.3">
      <c r="D3216" s="83"/>
    </row>
    <row r="3217" spans="4:4" x14ac:dyDescent="0.3">
      <c r="D3217" s="83"/>
    </row>
    <row r="3218" spans="4:4" x14ac:dyDescent="0.3">
      <c r="D3218" s="83"/>
    </row>
    <row r="3219" spans="4:4" x14ac:dyDescent="0.3">
      <c r="D3219" s="83"/>
    </row>
    <row r="3220" spans="4:4" x14ac:dyDescent="0.3">
      <c r="D3220" s="83"/>
    </row>
    <row r="3221" spans="4:4" x14ac:dyDescent="0.3">
      <c r="D3221" s="83"/>
    </row>
    <row r="3222" spans="4:4" x14ac:dyDescent="0.3">
      <c r="D3222" s="83"/>
    </row>
    <row r="3223" spans="4:4" x14ac:dyDescent="0.3">
      <c r="D3223" s="83"/>
    </row>
    <row r="3224" spans="4:4" x14ac:dyDescent="0.3">
      <c r="D3224" s="83"/>
    </row>
    <row r="3225" spans="4:4" x14ac:dyDescent="0.3">
      <c r="D3225" s="83"/>
    </row>
    <row r="3226" spans="4:4" x14ac:dyDescent="0.3">
      <c r="D3226" s="83"/>
    </row>
    <row r="3227" spans="4:4" x14ac:dyDescent="0.3">
      <c r="D3227" s="83"/>
    </row>
    <row r="3228" spans="4:4" x14ac:dyDescent="0.3">
      <c r="D3228" s="83"/>
    </row>
    <row r="3229" spans="4:4" x14ac:dyDescent="0.3">
      <c r="D3229" s="83"/>
    </row>
    <row r="3230" spans="4:4" x14ac:dyDescent="0.3">
      <c r="D3230" s="83"/>
    </row>
    <row r="3231" spans="4:4" x14ac:dyDescent="0.3">
      <c r="D3231" s="83"/>
    </row>
    <row r="3232" spans="4:4" x14ac:dyDescent="0.3">
      <c r="D3232" s="83"/>
    </row>
    <row r="3233" spans="4:4" x14ac:dyDescent="0.3">
      <c r="D3233" s="83"/>
    </row>
    <row r="3234" spans="4:4" x14ac:dyDescent="0.3">
      <c r="D3234" s="83"/>
    </row>
    <row r="3235" spans="4:4" x14ac:dyDescent="0.3">
      <c r="D3235" s="83"/>
    </row>
    <row r="3236" spans="4:4" x14ac:dyDescent="0.3">
      <c r="D3236" s="83"/>
    </row>
    <row r="3237" spans="4:4" x14ac:dyDescent="0.3">
      <c r="D3237" s="83"/>
    </row>
    <row r="3238" spans="4:4" x14ac:dyDescent="0.3">
      <c r="D3238" s="83"/>
    </row>
    <row r="3239" spans="4:4" x14ac:dyDescent="0.3">
      <c r="D3239" s="83"/>
    </row>
    <row r="3240" spans="4:4" x14ac:dyDescent="0.3">
      <c r="D3240" s="83"/>
    </row>
    <row r="3241" spans="4:4" x14ac:dyDescent="0.3">
      <c r="D3241" s="83"/>
    </row>
    <row r="3242" spans="4:4" x14ac:dyDescent="0.3">
      <c r="D3242" s="83"/>
    </row>
    <row r="3243" spans="4:4" x14ac:dyDescent="0.3">
      <c r="D3243" s="83"/>
    </row>
    <row r="3244" spans="4:4" x14ac:dyDescent="0.3">
      <c r="D3244" s="83"/>
    </row>
    <row r="3245" spans="4:4" x14ac:dyDescent="0.3">
      <c r="D3245" s="83"/>
    </row>
    <row r="3246" spans="4:4" x14ac:dyDescent="0.3">
      <c r="D3246" s="83"/>
    </row>
    <row r="3247" spans="4:4" x14ac:dyDescent="0.3">
      <c r="D3247" s="83"/>
    </row>
    <row r="3248" spans="4:4" x14ac:dyDescent="0.3">
      <c r="D3248" s="83"/>
    </row>
    <row r="3249" spans="4:4" x14ac:dyDescent="0.3">
      <c r="D3249" s="83"/>
    </row>
    <row r="3250" spans="4:4" x14ac:dyDescent="0.3">
      <c r="D3250" s="83"/>
    </row>
    <row r="3251" spans="4:4" x14ac:dyDescent="0.3">
      <c r="D3251" s="83"/>
    </row>
    <row r="3252" spans="4:4" x14ac:dyDescent="0.3">
      <c r="D3252" s="83"/>
    </row>
    <row r="3253" spans="4:4" x14ac:dyDescent="0.3">
      <c r="D3253" s="83"/>
    </row>
    <row r="3254" spans="4:4" x14ac:dyDescent="0.3">
      <c r="D3254" s="83"/>
    </row>
    <row r="3255" spans="4:4" x14ac:dyDescent="0.3">
      <c r="D3255" s="83"/>
    </row>
    <row r="3256" spans="4:4" x14ac:dyDescent="0.3">
      <c r="D3256" s="83"/>
    </row>
    <row r="3257" spans="4:4" x14ac:dyDescent="0.3">
      <c r="D3257" s="83"/>
    </row>
    <row r="3258" spans="4:4" x14ac:dyDescent="0.3">
      <c r="D3258" s="83"/>
    </row>
    <row r="3259" spans="4:4" x14ac:dyDescent="0.3">
      <c r="D3259" s="83"/>
    </row>
    <row r="3260" spans="4:4" x14ac:dyDescent="0.3">
      <c r="D3260" s="83"/>
    </row>
    <row r="3261" spans="4:4" x14ac:dyDescent="0.3">
      <c r="D3261" s="83"/>
    </row>
    <row r="3262" spans="4:4" x14ac:dyDescent="0.3">
      <c r="D3262" s="83"/>
    </row>
    <row r="3263" spans="4:4" x14ac:dyDescent="0.3">
      <c r="D3263" s="83"/>
    </row>
    <row r="3264" spans="4:4" x14ac:dyDescent="0.3">
      <c r="D3264" s="83"/>
    </row>
    <row r="3265" spans="4:4" x14ac:dyDescent="0.3">
      <c r="D3265" s="83"/>
    </row>
    <row r="3266" spans="4:4" x14ac:dyDescent="0.3">
      <c r="D3266" s="83"/>
    </row>
    <row r="3267" spans="4:4" x14ac:dyDescent="0.3">
      <c r="D3267" s="83"/>
    </row>
    <row r="3268" spans="4:4" x14ac:dyDescent="0.3">
      <c r="D3268" s="83"/>
    </row>
    <row r="3269" spans="4:4" x14ac:dyDescent="0.3">
      <c r="D3269" s="83"/>
    </row>
    <row r="3270" spans="4:4" x14ac:dyDescent="0.3">
      <c r="D3270" s="83"/>
    </row>
    <row r="3271" spans="4:4" x14ac:dyDescent="0.3">
      <c r="D3271" s="83"/>
    </row>
    <row r="3272" spans="4:4" x14ac:dyDescent="0.3">
      <c r="D3272" s="83"/>
    </row>
    <row r="3273" spans="4:4" x14ac:dyDescent="0.3">
      <c r="D3273" s="83"/>
    </row>
    <row r="3274" spans="4:4" x14ac:dyDescent="0.3">
      <c r="D3274" s="83"/>
    </row>
    <row r="3275" spans="4:4" x14ac:dyDescent="0.3">
      <c r="D3275" s="83"/>
    </row>
    <row r="3276" spans="4:4" x14ac:dyDescent="0.3">
      <c r="D3276" s="83"/>
    </row>
    <row r="3277" spans="4:4" x14ac:dyDescent="0.3">
      <c r="D3277" s="83"/>
    </row>
    <row r="3278" spans="4:4" x14ac:dyDescent="0.3">
      <c r="D3278" s="83"/>
    </row>
    <row r="3279" spans="4:4" x14ac:dyDescent="0.3">
      <c r="D3279" s="83"/>
    </row>
    <row r="3280" spans="4:4" x14ac:dyDescent="0.3">
      <c r="D3280" s="83"/>
    </row>
    <row r="3281" spans="4:4" x14ac:dyDescent="0.3">
      <c r="D3281" s="83"/>
    </row>
    <row r="3282" spans="4:4" x14ac:dyDescent="0.3">
      <c r="D3282" s="83"/>
    </row>
    <row r="3283" spans="4:4" x14ac:dyDescent="0.3">
      <c r="D3283" s="83"/>
    </row>
    <row r="3284" spans="4:4" x14ac:dyDescent="0.3">
      <c r="D3284" s="83"/>
    </row>
    <row r="3285" spans="4:4" x14ac:dyDescent="0.3">
      <c r="D3285" s="83"/>
    </row>
    <row r="3286" spans="4:4" x14ac:dyDescent="0.3">
      <c r="D3286" s="83"/>
    </row>
    <row r="3287" spans="4:4" x14ac:dyDescent="0.3">
      <c r="D3287" s="83"/>
    </row>
    <row r="3288" spans="4:4" x14ac:dyDescent="0.3">
      <c r="D3288" s="83"/>
    </row>
    <row r="3289" spans="4:4" x14ac:dyDescent="0.3">
      <c r="D3289" s="83"/>
    </row>
    <row r="3290" spans="4:4" x14ac:dyDescent="0.3">
      <c r="D3290" s="83"/>
    </row>
    <row r="3291" spans="4:4" x14ac:dyDescent="0.3">
      <c r="D3291" s="83"/>
    </row>
    <row r="3292" spans="4:4" x14ac:dyDescent="0.3">
      <c r="D3292" s="83"/>
    </row>
    <row r="3293" spans="4:4" x14ac:dyDescent="0.3">
      <c r="D3293" s="83"/>
    </row>
    <row r="3294" spans="4:4" x14ac:dyDescent="0.3">
      <c r="D3294" s="83"/>
    </row>
    <row r="3295" spans="4:4" x14ac:dyDescent="0.3">
      <c r="D3295" s="83"/>
    </row>
    <row r="3296" spans="4:4" x14ac:dyDescent="0.3">
      <c r="D3296" s="83"/>
    </row>
    <row r="3297" spans="4:4" x14ac:dyDescent="0.3">
      <c r="D3297" s="83"/>
    </row>
    <row r="3298" spans="4:4" x14ac:dyDescent="0.3">
      <c r="D3298" s="83"/>
    </row>
    <row r="3299" spans="4:4" x14ac:dyDescent="0.3">
      <c r="D3299" s="83"/>
    </row>
    <row r="3300" spans="4:4" x14ac:dyDescent="0.3">
      <c r="D3300" s="83"/>
    </row>
    <row r="3301" spans="4:4" x14ac:dyDescent="0.3">
      <c r="D3301" s="83"/>
    </row>
    <row r="3302" spans="4:4" x14ac:dyDescent="0.3">
      <c r="D3302" s="83"/>
    </row>
    <row r="3303" spans="4:4" x14ac:dyDescent="0.3">
      <c r="D3303" s="83"/>
    </row>
    <row r="3304" spans="4:4" x14ac:dyDescent="0.3">
      <c r="D3304" s="83"/>
    </row>
    <row r="3305" spans="4:4" x14ac:dyDescent="0.3">
      <c r="D3305" s="83"/>
    </row>
    <row r="3306" spans="4:4" x14ac:dyDescent="0.3">
      <c r="D3306" s="83"/>
    </row>
    <row r="3307" spans="4:4" x14ac:dyDescent="0.3">
      <c r="D3307" s="83"/>
    </row>
    <row r="3308" spans="4:4" x14ac:dyDescent="0.3">
      <c r="D3308" s="83"/>
    </row>
    <row r="3309" spans="4:4" x14ac:dyDescent="0.3">
      <c r="D3309" s="83"/>
    </row>
    <row r="3310" spans="4:4" x14ac:dyDescent="0.3">
      <c r="D3310" s="83"/>
    </row>
    <row r="3311" spans="4:4" x14ac:dyDescent="0.3">
      <c r="D3311" s="83"/>
    </row>
    <row r="3312" spans="4:4" x14ac:dyDescent="0.3">
      <c r="D3312" s="83"/>
    </row>
    <row r="3313" spans="4:4" x14ac:dyDescent="0.3">
      <c r="D3313" s="83"/>
    </row>
    <row r="3314" spans="4:4" x14ac:dyDescent="0.3">
      <c r="D3314" s="83"/>
    </row>
    <row r="3315" spans="4:4" x14ac:dyDescent="0.3">
      <c r="D3315" s="83"/>
    </row>
    <row r="3316" spans="4:4" x14ac:dyDescent="0.3">
      <c r="D3316" s="83"/>
    </row>
    <row r="3317" spans="4:4" x14ac:dyDescent="0.3">
      <c r="D3317" s="83"/>
    </row>
    <row r="3318" spans="4:4" x14ac:dyDescent="0.3">
      <c r="D3318" s="83"/>
    </row>
    <row r="3319" spans="4:4" x14ac:dyDescent="0.3">
      <c r="D3319" s="83"/>
    </row>
    <row r="3320" spans="4:4" x14ac:dyDescent="0.3">
      <c r="D3320" s="83"/>
    </row>
    <row r="3321" spans="4:4" x14ac:dyDescent="0.3">
      <c r="D3321" s="83"/>
    </row>
    <row r="3322" spans="4:4" x14ac:dyDescent="0.3">
      <c r="D3322" s="83"/>
    </row>
    <row r="3323" spans="4:4" x14ac:dyDescent="0.3">
      <c r="D3323" s="83"/>
    </row>
    <row r="3324" spans="4:4" x14ac:dyDescent="0.3">
      <c r="D3324" s="83"/>
    </row>
    <row r="3325" spans="4:4" x14ac:dyDescent="0.3">
      <c r="D3325" s="83"/>
    </row>
    <row r="3326" spans="4:4" x14ac:dyDescent="0.3">
      <c r="D3326" s="83"/>
    </row>
    <row r="3327" spans="4:4" x14ac:dyDescent="0.3">
      <c r="D3327" s="83"/>
    </row>
    <row r="3328" spans="4:4" x14ac:dyDescent="0.3">
      <c r="D3328" s="83"/>
    </row>
    <row r="3329" spans="4:4" x14ac:dyDescent="0.3">
      <c r="D3329" s="83"/>
    </row>
    <row r="3330" spans="4:4" x14ac:dyDescent="0.3">
      <c r="D3330" s="83"/>
    </row>
    <row r="3331" spans="4:4" x14ac:dyDescent="0.3">
      <c r="D3331" s="83"/>
    </row>
    <row r="3332" spans="4:4" x14ac:dyDescent="0.3">
      <c r="D3332" s="83"/>
    </row>
    <row r="3333" spans="4:4" x14ac:dyDescent="0.3">
      <c r="D3333" s="83"/>
    </row>
    <row r="3334" spans="4:4" x14ac:dyDescent="0.3">
      <c r="D3334" s="83"/>
    </row>
    <row r="3335" spans="4:4" x14ac:dyDescent="0.3">
      <c r="D3335" s="83"/>
    </row>
    <row r="3336" spans="4:4" x14ac:dyDescent="0.3">
      <c r="D3336" s="83"/>
    </row>
    <row r="3337" spans="4:4" x14ac:dyDescent="0.3">
      <c r="D3337" s="83"/>
    </row>
    <row r="3338" spans="4:4" x14ac:dyDescent="0.3">
      <c r="D3338" s="83"/>
    </row>
    <row r="3339" spans="4:4" x14ac:dyDescent="0.3">
      <c r="D3339" s="83"/>
    </row>
    <row r="3340" spans="4:4" x14ac:dyDescent="0.3">
      <c r="D3340" s="83"/>
    </row>
    <row r="3341" spans="4:4" x14ac:dyDescent="0.3">
      <c r="D3341" s="83"/>
    </row>
    <row r="3342" spans="4:4" x14ac:dyDescent="0.3">
      <c r="D3342" s="83"/>
    </row>
    <row r="3343" spans="4:4" x14ac:dyDescent="0.3">
      <c r="D3343" s="83"/>
    </row>
    <row r="3344" spans="4:4" x14ac:dyDescent="0.3">
      <c r="D3344" s="83"/>
    </row>
    <row r="3345" spans="4:4" x14ac:dyDescent="0.3">
      <c r="D3345" s="83"/>
    </row>
    <row r="3346" spans="4:4" x14ac:dyDescent="0.3">
      <c r="D3346" s="83"/>
    </row>
    <row r="3347" spans="4:4" x14ac:dyDescent="0.3">
      <c r="D3347" s="83"/>
    </row>
    <row r="3348" spans="4:4" x14ac:dyDescent="0.3">
      <c r="D3348" s="83"/>
    </row>
    <row r="3349" spans="4:4" x14ac:dyDescent="0.3">
      <c r="D3349" s="83"/>
    </row>
    <row r="3350" spans="4:4" x14ac:dyDescent="0.3">
      <c r="D3350" s="83"/>
    </row>
    <row r="3351" spans="4:4" x14ac:dyDescent="0.3">
      <c r="D3351" s="83"/>
    </row>
    <row r="3352" spans="4:4" x14ac:dyDescent="0.3">
      <c r="D3352" s="83"/>
    </row>
    <row r="3353" spans="4:4" x14ac:dyDescent="0.3">
      <c r="D3353" s="83"/>
    </row>
    <row r="3354" spans="4:4" x14ac:dyDescent="0.3">
      <c r="D3354" s="83"/>
    </row>
    <row r="3355" spans="4:4" x14ac:dyDescent="0.3">
      <c r="D3355" s="83"/>
    </row>
    <row r="3356" spans="4:4" x14ac:dyDescent="0.3">
      <c r="D3356" s="83"/>
    </row>
    <row r="3357" spans="4:4" x14ac:dyDescent="0.3">
      <c r="D3357" s="83"/>
    </row>
    <row r="3358" spans="4:4" x14ac:dyDescent="0.3">
      <c r="D3358" s="83"/>
    </row>
    <row r="3359" spans="4:4" x14ac:dyDescent="0.3">
      <c r="D3359" s="83"/>
    </row>
    <row r="3360" spans="4:4" x14ac:dyDescent="0.3">
      <c r="D3360" s="83"/>
    </row>
    <row r="3361" spans="4:4" x14ac:dyDescent="0.3">
      <c r="D3361" s="83"/>
    </row>
    <row r="3362" spans="4:4" x14ac:dyDescent="0.3">
      <c r="D3362" s="83"/>
    </row>
    <row r="3363" spans="4:4" x14ac:dyDescent="0.3">
      <c r="D3363" s="83"/>
    </row>
    <row r="3364" spans="4:4" x14ac:dyDescent="0.3">
      <c r="D3364" s="83"/>
    </row>
    <row r="3365" spans="4:4" x14ac:dyDescent="0.3">
      <c r="D3365" s="83"/>
    </row>
    <row r="3366" spans="4:4" x14ac:dyDescent="0.3">
      <c r="D3366" s="83"/>
    </row>
    <row r="3367" spans="4:4" x14ac:dyDescent="0.3">
      <c r="D3367" s="83"/>
    </row>
    <row r="3368" spans="4:4" x14ac:dyDescent="0.3">
      <c r="D3368" s="83"/>
    </row>
    <row r="3369" spans="4:4" x14ac:dyDescent="0.3">
      <c r="D3369" s="83"/>
    </row>
    <row r="3370" spans="4:4" x14ac:dyDescent="0.3">
      <c r="D3370" s="83"/>
    </row>
    <row r="3371" spans="4:4" x14ac:dyDescent="0.3">
      <c r="D3371" s="83"/>
    </row>
    <row r="3372" spans="4:4" x14ac:dyDescent="0.3">
      <c r="D3372" s="83"/>
    </row>
    <row r="3373" spans="4:4" x14ac:dyDescent="0.3">
      <c r="D3373" s="83"/>
    </row>
    <row r="3374" spans="4:4" x14ac:dyDescent="0.3">
      <c r="D3374" s="83"/>
    </row>
    <row r="3375" spans="4:4" x14ac:dyDescent="0.3">
      <c r="D3375" s="83"/>
    </row>
    <row r="3376" spans="4:4" x14ac:dyDescent="0.3">
      <c r="D3376" s="83"/>
    </row>
    <row r="3377" spans="4:4" x14ac:dyDescent="0.3">
      <c r="D3377" s="83"/>
    </row>
    <row r="3378" spans="4:4" x14ac:dyDescent="0.3">
      <c r="D3378" s="83"/>
    </row>
    <row r="3379" spans="4:4" x14ac:dyDescent="0.3">
      <c r="D3379" s="83"/>
    </row>
    <row r="3380" spans="4:4" x14ac:dyDescent="0.3">
      <c r="D3380" s="83"/>
    </row>
    <row r="3381" spans="4:4" x14ac:dyDescent="0.3">
      <c r="D3381" s="83"/>
    </row>
    <row r="3382" spans="4:4" x14ac:dyDescent="0.3">
      <c r="D3382" s="83"/>
    </row>
    <row r="3383" spans="4:4" x14ac:dyDescent="0.3">
      <c r="D3383" s="83"/>
    </row>
    <row r="3384" spans="4:4" x14ac:dyDescent="0.3">
      <c r="D3384" s="83"/>
    </row>
    <row r="3385" spans="4:4" x14ac:dyDescent="0.3">
      <c r="D3385" s="83"/>
    </row>
    <row r="3386" spans="4:4" x14ac:dyDescent="0.3">
      <c r="D3386" s="83"/>
    </row>
    <row r="3387" spans="4:4" x14ac:dyDescent="0.3">
      <c r="D3387" s="83"/>
    </row>
    <row r="3388" spans="4:4" x14ac:dyDescent="0.3">
      <c r="D3388" s="83"/>
    </row>
    <row r="3389" spans="4:4" x14ac:dyDescent="0.3">
      <c r="D3389" s="83"/>
    </row>
    <row r="3390" spans="4:4" x14ac:dyDescent="0.3">
      <c r="D3390" s="83"/>
    </row>
    <row r="3391" spans="4:4" x14ac:dyDescent="0.3">
      <c r="D3391" s="83"/>
    </row>
    <row r="3392" spans="4:4" x14ac:dyDescent="0.3">
      <c r="D3392" s="83"/>
    </row>
    <row r="3393" spans="4:4" x14ac:dyDescent="0.3">
      <c r="D3393" s="83"/>
    </row>
    <row r="3394" spans="4:4" x14ac:dyDescent="0.3">
      <c r="D3394" s="83"/>
    </row>
    <row r="3395" spans="4:4" x14ac:dyDescent="0.3">
      <c r="D3395" s="83"/>
    </row>
    <row r="3396" spans="4:4" x14ac:dyDescent="0.3">
      <c r="D3396" s="83"/>
    </row>
    <row r="3397" spans="4:4" x14ac:dyDescent="0.3">
      <c r="D3397" s="83"/>
    </row>
    <row r="3398" spans="4:4" x14ac:dyDescent="0.3">
      <c r="D3398" s="83"/>
    </row>
    <row r="3399" spans="4:4" x14ac:dyDescent="0.3">
      <c r="D3399" s="83"/>
    </row>
    <row r="3400" spans="4:4" x14ac:dyDescent="0.3">
      <c r="D3400" s="83"/>
    </row>
    <row r="3401" spans="4:4" x14ac:dyDescent="0.3">
      <c r="D3401" s="83"/>
    </row>
    <row r="3402" spans="4:4" x14ac:dyDescent="0.3">
      <c r="D3402" s="83"/>
    </row>
    <row r="3403" spans="4:4" x14ac:dyDescent="0.3">
      <c r="D3403" s="83"/>
    </row>
    <row r="3404" spans="4:4" x14ac:dyDescent="0.3">
      <c r="D3404" s="83"/>
    </row>
    <row r="3405" spans="4:4" x14ac:dyDescent="0.3">
      <c r="D3405" s="83"/>
    </row>
    <row r="3406" spans="4:4" x14ac:dyDescent="0.3">
      <c r="D3406" s="83"/>
    </row>
    <row r="3407" spans="4:4" x14ac:dyDescent="0.3">
      <c r="D3407" s="83"/>
    </row>
    <row r="3408" spans="4:4" x14ac:dyDescent="0.3">
      <c r="D3408" s="83"/>
    </row>
    <row r="3409" spans="4:4" x14ac:dyDescent="0.3">
      <c r="D3409" s="83"/>
    </row>
    <row r="3410" spans="4:4" x14ac:dyDescent="0.3">
      <c r="D3410" s="83"/>
    </row>
    <row r="3411" spans="4:4" x14ac:dyDescent="0.3">
      <c r="D3411" s="83"/>
    </row>
    <row r="3412" spans="4:4" x14ac:dyDescent="0.3">
      <c r="D3412" s="83"/>
    </row>
    <row r="3413" spans="4:4" x14ac:dyDescent="0.3">
      <c r="D3413" s="83"/>
    </row>
    <row r="3414" spans="4:4" x14ac:dyDescent="0.3">
      <c r="D3414" s="83"/>
    </row>
    <row r="3415" spans="4:4" x14ac:dyDescent="0.3">
      <c r="D3415" s="83"/>
    </row>
    <row r="3416" spans="4:4" x14ac:dyDescent="0.3">
      <c r="D3416" s="83"/>
    </row>
    <row r="3417" spans="4:4" x14ac:dyDescent="0.3">
      <c r="D3417" s="83"/>
    </row>
    <row r="3418" spans="4:4" x14ac:dyDescent="0.3">
      <c r="D3418" s="83"/>
    </row>
    <row r="3419" spans="4:4" x14ac:dyDescent="0.3">
      <c r="D3419" s="83"/>
    </row>
    <row r="3420" spans="4:4" x14ac:dyDescent="0.3">
      <c r="D3420" s="83"/>
    </row>
    <row r="3421" spans="4:4" x14ac:dyDescent="0.3">
      <c r="D3421" s="83"/>
    </row>
    <row r="3422" spans="4:4" x14ac:dyDescent="0.3">
      <c r="D3422" s="83"/>
    </row>
    <row r="3423" spans="4:4" x14ac:dyDescent="0.3">
      <c r="D3423" s="83"/>
    </row>
    <row r="3424" spans="4:4" x14ac:dyDescent="0.3">
      <c r="D3424" s="83"/>
    </row>
    <row r="3425" spans="4:4" x14ac:dyDescent="0.3">
      <c r="D3425" s="83"/>
    </row>
    <row r="3426" spans="4:4" x14ac:dyDescent="0.3">
      <c r="D3426" s="83"/>
    </row>
    <row r="3427" spans="4:4" x14ac:dyDescent="0.3">
      <c r="D3427" s="83"/>
    </row>
    <row r="3428" spans="4:4" x14ac:dyDescent="0.3">
      <c r="D3428" s="83"/>
    </row>
    <row r="3429" spans="4:4" x14ac:dyDescent="0.3">
      <c r="D3429" s="83"/>
    </row>
    <row r="3430" spans="4:4" x14ac:dyDescent="0.3">
      <c r="D3430" s="83"/>
    </row>
    <row r="3431" spans="4:4" x14ac:dyDescent="0.3">
      <c r="D3431" s="83"/>
    </row>
    <row r="3432" spans="4:4" x14ac:dyDescent="0.3">
      <c r="D3432" s="83"/>
    </row>
    <row r="3433" spans="4:4" x14ac:dyDescent="0.3">
      <c r="D3433" s="83"/>
    </row>
    <row r="3434" spans="4:4" x14ac:dyDescent="0.3">
      <c r="D3434" s="83"/>
    </row>
    <row r="3435" spans="4:4" x14ac:dyDescent="0.3">
      <c r="D3435" s="83"/>
    </row>
    <row r="3436" spans="4:4" x14ac:dyDescent="0.3">
      <c r="D3436" s="83"/>
    </row>
    <row r="3437" spans="4:4" x14ac:dyDescent="0.3">
      <c r="D3437" s="83"/>
    </row>
    <row r="3438" spans="4:4" x14ac:dyDescent="0.3">
      <c r="D3438" s="83"/>
    </row>
    <row r="3439" spans="4:4" x14ac:dyDescent="0.3">
      <c r="D3439" s="83"/>
    </row>
    <row r="3440" spans="4:4" x14ac:dyDescent="0.3">
      <c r="D3440" s="83"/>
    </row>
    <row r="3441" spans="4:4" x14ac:dyDescent="0.3">
      <c r="D3441" s="83"/>
    </row>
    <row r="3442" spans="4:4" x14ac:dyDescent="0.3">
      <c r="D3442" s="83"/>
    </row>
    <row r="3443" spans="4:4" x14ac:dyDescent="0.3">
      <c r="D3443" s="83"/>
    </row>
    <row r="3444" spans="4:4" x14ac:dyDescent="0.3">
      <c r="D3444" s="83"/>
    </row>
    <row r="3445" spans="4:4" x14ac:dyDescent="0.3">
      <c r="D3445" s="83"/>
    </row>
    <row r="3446" spans="4:4" x14ac:dyDescent="0.3">
      <c r="D3446" s="83"/>
    </row>
    <row r="3447" spans="4:4" x14ac:dyDescent="0.3">
      <c r="D3447" s="83"/>
    </row>
    <row r="3448" spans="4:4" x14ac:dyDescent="0.3">
      <c r="D3448" s="83"/>
    </row>
    <row r="3449" spans="4:4" x14ac:dyDescent="0.3">
      <c r="D3449" s="83"/>
    </row>
    <row r="3450" spans="4:4" x14ac:dyDescent="0.3">
      <c r="D3450" s="83"/>
    </row>
    <row r="3451" spans="4:4" x14ac:dyDescent="0.3">
      <c r="D3451" s="83"/>
    </row>
    <row r="3452" spans="4:4" x14ac:dyDescent="0.3">
      <c r="D3452" s="83"/>
    </row>
    <row r="3453" spans="4:4" x14ac:dyDescent="0.3">
      <c r="D3453" s="83"/>
    </row>
    <row r="3454" spans="4:4" x14ac:dyDescent="0.3">
      <c r="D3454" s="83"/>
    </row>
    <row r="3455" spans="4:4" x14ac:dyDescent="0.3">
      <c r="D3455" s="83"/>
    </row>
    <row r="3456" spans="4:4" x14ac:dyDescent="0.3">
      <c r="D3456" s="83"/>
    </row>
    <row r="3457" spans="4:4" x14ac:dyDescent="0.3">
      <c r="D3457" s="83"/>
    </row>
    <row r="3458" spans="4:4" x14ac:dyDescent="0.3">
      <c r="D3458" s="83"/>
    </row>
    <row r="3459" spans="4:4" x14ac:dyDescent="0.3">
      <c r="D3459" s="83"/>
    </row>
    <row r="3460" spans="4:4" x14ac:dyDescent="0.3">
      <c r="D3460" s="83"/>
    </row>
    <row r="3461" spans="4:4" x14ac:dyDescent="0.3">
      <c r="D3461" s="83"/>
    </row>
    <row r="3462" spans="4:4" x14ac:dyDescent="0.3">
      <c r="D3462" s="83"/>
    </row>
    <row r="3463" spans="4:4" x14ac:dyDescent="0.3">
      <c r="D3463" s="83"/>
    </row>
    <row r="3464" spans="4:4" x14ac:dyDescent="0.3">
      <c r="D3464" s="83"/>
    </row>
    <row r="3465" spans="4:4" x14ac:dyDescent="0.3">
      <c r="D3465" s="83"/>
    </row>
    <row r="3466" spans="4:4" x14ac:dyDescent="0.3">
      <c r="D3466" s="83"/>
    </row>
    <row r="3467" spans="4:4" x14ac:dyDescent="0.3">
      <c r="D3467" s="83"/>
    </row>
    <row r="3468" spans="4:4" x14ac:dyDescent="0.3">
      <c r="D3468" s="83"/>
    </row>
    <row r="3469" spans="4:4" x14ac:dyDescent="0.3">
      <c r="D3469" s="83"/>
    </row>
    <row r="3470" spans="4:4" x14ac:dyDescent="0.3">
      <c r="D3470" s="83"/>
    </row>
    <row r="3471" spans="4:4" x14ac:dyDescent="0.3">
      <c r="D3471" s="83"/>
    </row>
    <row r="3472" spans="4:4" x14ac:dyDescent="0.3">
      <c r="D3472" s="83"/>
    </row>
    <row r="3473" spans="4:4" x14ac:dyDescent="0.3">
      <c r="D3473" s="83"/>
    </row>
    <row r="3474" spans="4:4" x14ac:dyDescent="0.3">
      <c r="D3474" s="83"/>
    </row>
    <row r="3475" spans="4:4" x14ac:dyDescent="0.3">
      <c r="D3475" s="83"/>
    </row>
    <row r="3476" spans="4:4" x14ac:dyDescent="0.3">
      <c r="D3476" s="83"/>
    </row>
    <row r="3477" spans="4:4" x14ac:dyDescent="0.3">
      <c r="D3477" s="83"/>
    </row>
    <row r="3478" spans="4:4" x14ac:dyDescent="0.3">
      <c r="D3478" s="83"/>
    </row>
    <row r="3479" spans="4:4" x14ac:dyDescent="0.3">
      <c r="D3479" s="83"/>
    </row>
    <row r="3480" spans="4:4" x14ac:dyDescent="0.3">
      <c r="D3480" s="83"/>
    </row>
    <row r="3481" spans="4:4" x14ac:dyDescent="0.3">
      <c r="D3481" s="83"/>
    </row>
    <row r="3482" spans="4:4" x14ac:dyDescent="0.3">
      <c r="D3482" s="83"/>
    </row>
    <row r="3483" spans="4:4" x14ac:dyDescent="0.3">
      <c r="D3483" s="83"/>
    </row>
    <row r="3484" spans="4:4" x14ac:dyDescent="0.3">
      <c r="D3484" s="83"/>
    </row>
    <row r="3485" spans="4:4" x14ac:dyDescent="0.3">
      <c r="D3485" s="83"/>
    </row>
    <row r="3486" spans="4:4" x14ac:dyDescent="0.3">
      <c r="D3486" s="83"/>
    </row>
    <row r="3487" spans="4:4" x14ac:dyDescent="0.3">
      <c r="D3487" s="83"/>
    </row>
    <row r="3488" spans="4:4" x14ac:dyDescent="0.3">
      <c r="D3488" s="83"/>
    </row>
    <row r="3489" spans="4:4" x14ac:dyDescent="0.3">
      <c r="D3489" s="83"/>
    </row>
    <row r="3490" spans="4:4" x14ac:dyDescent="0.3">
      <c r="D3490" s="83"/>
    </row>
    <row r="3491" spans="4:4" x14ac:dyDescent="0.3">
      <c r="D3491" s="83"/>
    </row>
    <row r="3492" spans="4:4" x14ac:dyDescent="0.3">
      <c r="D3492" s="83"/>
    </row>
    <row r="3493" spans="4:4" x14ac:dyDescent="0.3">
      <c r="D3493" s="83"/>
    </row>
    <row r="3494" spans="4:4" x14ac:dyDescent="0.3">
      <c r="D3494" s="83"/>
    </row>
    <row r="3495" spans="4:4" x14ac:dyDescent="0.3">
      <c r="D3495" s="83"/>
    </row>
    <row r="3496" spans="4:4" x14ac:dyDescent="0.3">
      <c r="D3496" s="83"/>
    </row>
    <row r="3497" spans="4:4" x14ac:dyDescent="0.3">
      <c r="D3497" s="83"/>
    </row>
    <row r="3498" spans="4:4" x14ac:dyDescent="0.3">
      <c r="D3498" s="83"/>
    </row>
    <row r="3499" spans="4:4" x14ac:dyDescent="0.3">
      <c r="D3499" s="83"/>
    </row>
    <row r="3500" spans="4:4" x14ac:dyDescent="0.3">
      <c r="D3500" s="83"/>
    </row>
    <row r="3501" spans="4:4" x14ac:dyDescent="0.3">
      <c r="D3501" s="83"/>
    </row>
    <row r="3502" spans="4:4" x14ac:dyDescent="0.3">
      <c r="D3502" s="83"/>
    </row>
    <row r="3503" spans="4:4" x14ac:dyDescent="0.3">
      <c r="D3503" s="83"/>
    </row>
    <row r="3504" spans="4:4" x14ac:dyDescent="0.3">
      <c r="D3504" s="83"/>
    </row>
    <row r="3505" spans="4:4" x14ac:dyDescent="0.3">
      <c r="D3505" s="83"/>
    </row>
    <row r="3506" spans="4:4" x14ac:dyDescent="0.3">
      <c r="D3506" s="83"/>
    </row>
    <row r="3507" spans="4:4" x14ac:dyDescent="0.3">
      <c r="D3507" s="83"/>
    </row>
    <row r="3508" spans="4:4" x14ac:dyDescent="0.3">
      <c r="D3508" s="83"/>
    </row>
    <row r="3509" spans="4:4" x14ac:dyDescent="0.3">
      <c r="D3509" s="83"/>
    </row>
    <row r="3510" spans="4:4" x14ac:dyDescent="0.3">
      <c r="D3510" s="83"/>
    </row>
    <row r="3511" spans="4:4" x14ac:dyDescent="0.3">
      <c r="D3511" s="83"/>
    </row>
    <row r="3512" spans="4:4" x14ac:dyDescent="0.3">
      <c r="D3512" s="83"/>
    </row>
    <row r="3513" spans="4:4" x14ac:dyDescent="0.3">
      <c r="D3513" s="83"/>
    </row>
    <row r="3514" spans="4:4" x14ac:dyDescent="0.3">
      <c r="D3514" s="83"/>
    </row>
    <row r="3515" spans="4:4" x14ac:dyDescent="0.3">
      <c r="D3515" s="83"/>
    </row>
    <row r="3516" spans="4:4" x14ac:dyDescent="0.3">
      <c r="D3516" s="83"/>
    </row>
    <row r="3517" spans="4:4" x14ac:dyDescent="0.3">
      <c r="D3517" s="83"/>
    </row>
    <row r="3518" spans="4:4" x14ac:dyDescent="0.3">
      <c r="D3518" s="83"/>
    </row>
    <row r="3519" spans="4:4" x14ac:dyDescent="0.3">
      <c r="D3519" s="83"/>
    </row>
    <row r="3520" spans="4:4" x14ac:dyDescent="0.3">
      <c r="D3520" s="83"/>
    </row>
    <row r="3521" spans="4:4" x14ac:dyDescent="0.3">
      <c r="D3521" s="83"/>
    </row>
    <row r="3522" spans="4:4" x14ac:dyDescent="0.3">
      <c r="D3522" s="83"/>
    </row>
    <row r="3523" spans="4:4" x14ac:dyDescent="0.3">
      <c r="D3523" s="83"/>
    </row>
    <row r="3524" spans="4:4" x14ac:dyDescent="0.3">
      <c r="D3524" s="83"/>
    </row>
    <row r="3525" spans="4:4" x14ac:dyDescent="0.3">
      <c r="D3525" s="83"/>
    </row>
    <row r="3526" spans="4:4" x14ac:dyDescent="0.3">
      <c r="D3526" s="83"/>
    </row>
    <row r="3527" spans="4:4" x14ac:dyDescent="0.3">
      <c r="D3527" s="83"/>
    </row>
    <row r="3528" spans="4:4" x14ac:dyDescent="0.3">
      <c r="D3528" s="83"/>
    </row>
    <row r="3529" spans="4:4" x14ac:dyDescent="0.3">
      <c r="D3529" s="83"/>
    </row>
    <row r="3530" spans="4:4" x14ac:dyDescent="0.3">
      <c r="D3530" s="83"/>
    </row>
    <row r="3531" spans="4:4" x14ac:dyDescent="0.3">
      <c r="D3531" s="83"/>
    </row>
    <row r="3532" spans="4:4" x14ac:dyDescent="0.3">
      <c r="D3532" s="83"/>
    </row>
    <row r="3533" spans="4:4" x14ac:dyDescent="0.3">
      <c r="D3533" s="83"/>
    </row>
    <row r="3534" spans="4:4" x14ac:dyDescent="0.3">
      <c r="D3534" s="83"/>
    </row>
    <row r="3535" spans="4:4" x14ac:dyDescent="0.3">
      <c r="D3535" s="83"/>
    </row>
    <row r="3536" spans="4:4" x14ac:dyDescent="0.3">
      <c r="D3536" s="83"/>
    </row>
    <row r="3537" spans="4:4" x14ac:dyDescent="0.3">
      <c r="D3537" s="83"/>
    </row>
    <row r="3538" spans="4:4" x14ac:dyDescent="0.3">
      <c r="D3538" s="83"/>
    </row>
    <row r="3539" spans="4:4" x14ac:dyDescent="0.3">
      <c r="D3539" s="83"/>
    </row>
    <row r="3540" spans="4:4" x14ac:dyDescent="0.3">
      <c r="D3540" s="83"/>
    </row>
    <row r="3541" spans="4:4" x14ac:dyDescent="0.3">
      <c r="D3541" s="83"/>
    </row>
    <row r="3542" spans="4:4" x14ac:dyDescent="0.3">
      <c r="D3542" s="83"/>
    </row>
    <row r="3543" spans="4:4" x14ac:dyDescent="0.3">
      <c r="D3543" s="83"/>
    </row>
    <row r="3544" spans="4:4" x14ac:dyDescent="0.3">
      <c r="D3544" s="83"/>
    </row>
    <row r="3545" spans="4:4" x14ac:dyDescent="0.3">
      <c r="D3545" s="83"/>
    </row>
    <row r="3546" spans="4:4" x14ac:dyDescent="0.3">
      <c r="D3546" s="83"/>
    </row>
    <row r="3547" spans="4:4" x14ac:dyDescent="0.3">
      <c r="D3547" s="83"/>
    </row>
    <row r="3548" spans="4:4" x14ac:dyDescent="0.3">
      <c r="D3548" s="83"/>
    </row>
    <row r="3549" spans="4:4" x14ac:dyDescent="0.3">
      <c r="D3549" s="83"/>
    </row>
    <row r="3550" spans="4:4" x14ac:dyDescent="0.3">
      <c r="D3550" s="83"/>
    </row>
    <row r="3551" spans="4:4" x14ac:dyDescent="0.3">
      <c r="D3551" s="83"/>
    </row>
    <row r="3552" spans="4:4" x14ac:dyDescent="0.3">
      <c r="D3552" s="83"/>
    </row>
    <row r="3553" spans="4:4" x14ac:dyDescent="0.3">
      <c r="D3553" s="83"/>
    </row>
    <row r="3554" spans="4:4" x14ac:dyDescent="0.3">
      <c r="D3554" s="83"/>
    </row>
    <row r="3555" spans="4:4" x14ac:dyDescent="0.3">
      <c r="D3555" s="83"/>
    </row>
    <row r="3556" spans="4:4" x14ac:dyDescent="0.3">
      <c r="D3556" s="83"/>
    </row>
    <row r="3557" spans="4:4" x14ac:dyDescent="0.3">
      <c r="D3557" s="83"/>
    </row>
    <row r="3558" spans="4:4" x14ac:dyDescent="0.3">
      <c r="D3558" s="83"/>
    </row>
    <row r="3559" spans="4:4" x14ac:dyDescent="0.3">
      <c r="D3559" s="83"/>
    </row>
    <row r="3560" spans="4:4" x14ac:dyDescent="0.3">
      <c r="D3560" s="83"/>
    </row>
    <row r="3561" spans="4:4" x14ac:dyDescent="0.3">
      <c r="D3561" s="83"/>
    </row>
    <row r="3562" spans="4:4" x14ac:dyDescent="0.3">
      <c r="D3562" s="83"/>
    </row>
    <row r="3563" spans="4:4" x14ac:dyDescent="0.3">
      <c r="D3563" s="83"/>
    </row>
    <row r="3564" spans="4:4" x14ac:dyDescent="0.3">
      <c r="D3564" s="83"/>
    </row>
    <row r="3565" spans="4:4" x14ac:dyDescent="0.3">
      <c r="D3565" s="83"/>
    </row>
    <row r="3566" spans="4:4" x14ac:dyDescent="0.3">
      <c r="D3566" s="83"/>
    </row>
    <row r="3567" spans="4:4" x14ac:dyDescent="0.3">
      <c r="D3567" s="83"/>
    </row>
    <row r="3568" spans="4:4" x14ac:dyDescent="0.3">
      <c r="D3568" s="83"/>
    </row>
    <row r="3569" spans="4:4" x14ac:dyDescent="0.3">
      <c r="D3569" s="83"/>
    </row>
    <row r="3570" spans="4:4" x14ac:dyDescent="0.3">
      <c r="D3570" s="83"/>
    </row>
    <row r="3571" spans="4:4" x14ac:dyDescent="0.3">
      <c r="D3571" s="83"/>
    </row>
    <row r="3572" spans="4:4" x14ac:dyDescent="0.3">
      <c r="D3572" s="83"/>
    </row>
    <row r="3573" spans="4:4" x14ac:dyDescent="0.3">
      <c r="D3573" s="83"/>
    </row>
    <row r="3574" spans="4:4" x14ac:dyDescent="0.3">
      <c r="D3574" s="83"/>
    </row>
    <row r="3575" spans="4:4" x14ac:dyDescent="0.3">
      <c r="D3575" s="83"/>
    </row>
    <row r="3576" spans="4:4" x14ac:dyDescent="0.3">
      <c r="D3576" s="83"/>
    </row>
    <row r="3577" spans="4:4" x14ac:dyDescent="0.3">
      <c r="D3577" s="83"/>
    </row>
    <row r="3578" spans="4:4" x14ac:dyDescent="0.3">
      <c r="D3578" s="83"/>
    </row>
    <row r="3579" spans="4:4" x14ac:dyDescent="0.3">
      <c r="D3579" s="83"/>
    </row>
    <row r="3580" spans="4:4" x14ac:dyDescent="0.3">
      <c r="D3580" s="83"/>
    </row>
    <row r="3581" spans="4:4" x14ac:dyDescent="0.3">
      <c r="D3581" s="83"/>
    </row>
    <row r="3582" spans="4:4" x14ac:dyDescent="0.3">
      <c r="D3582" s="83"/>
    </row>
    <row r="3583" spans="4:4" x14ac:dyDescent="0.3">
      <c r="D3583" s="83"/>
    </row>
    <row r="3584" spans="4:4" x14ac:dyDescent="0.3">
      <c r="D3584" s="83"/>
    </row>
    <row r="3585" spans="4:4" x14ac:dyDescent="0.3">
      <c r="D3585" s="83"/>
    </row>
    <row r="3586" spans="4:4" x14ac:dyDescent="0.3">
      <c r="D3586" s="83"/>
    </row>
    <row r="3587" spans="4:4" x14ac:dyDescent="0.3">
      <c r="D3587" s="83"/>
    </row>
    <row r="3588" spans="4:4" x14ac:dyDescent="0.3">
      <c r="D3588" s="83"/>
    </row>
    <row r="3589" spans="4:4" x14ac:dyDescent="0.3">
      <c r="D3589" s="83"/>
    </row>
    <row r="3590" spans="4:4" x14ac:dyDescent="0.3">
      <c r="D3590" s="83"/>
    </row>
    <row r="3591" spans="4:4" x14ac:dyDescent="0.3">
      <c r="D3591" s="83"/>
    </row>
    <row r="3592" spans="4:4" x14ac:dyDescent="0.3">
      <c r="D3592" s="83"/>
    </row>
    <row r="3593" spans="4:4" x14ac:dyDescent="0.3">
      <c r="D3593" s="83"/>
    </row>
    <row r="3594" spans="4:4" x14ac:dyDescent="0.3">
      <c r="D3594" s="83"/>
    </row>
    <row r="3595" spans="4:4" x14ac:dyDescent="0.3">
      <c r="D3595" s="83"/>
    </row>
    <row r="3596" spans="4:4" x14ac:dyDescent="0.3">
      <c r="D3596" s="83"/>
    </row>
    <row r="3597" spans="4:4" x14ac:dyDescent="0.3">
      <c r="D3597" s="83"/>
    </row>
    <row r="3598" spans="4:4" x14ac:dyDescent="0.3">
      <c r="D3598" s="83"/>
    </row>
    <row r="3599" spans="4:4" x14ac:dyDescent="0.3">
      <c r="D3599" s="83"/>
    </row>
    <row r="3600" spans="4:4" x14ac:dyDescent="0.3">
      <c r="D3600" s="83"/>
    </row>
    <row r="3601" spans="4:4" x14ac:dyDescent="0.3">
      <c r="D3601" s="83"/>
    </row>
    <row r="3602" spans="4:4" x14ac:dyDescent="0.3">
      <c r="D3602" s="83"/>
    </row>
    <row r="3603" spans="4:4" x14ac:dyDescent="0.3">
      <c r="D3603" s="83"/>
    </row>
    <row r="3604" spans="4:4" x14ac:dyDescent="0.3">
      <c r="D3604" s="83"/>
    </row>
    <row r="3605" spans="4:4" x14ac:dyDescent="0.3">
      <c r="D3605" s="83"/>
    </row>
    <row r="3606" spans="4:4" x14ac:dyDescent="0.3">
      <c r="D3606" s="83"/>
    </row>
    <row r="3607" spans="4:4" x14ac:dyDescent="0.3">
      <c r="D3607" s="83"/>
    </row>
    <row r="3608" spans="4:4" x14ac:dyDescent="0.3">
      <c r="D3608" s="83"/>
    </row>
    <row r="3609" spans="4:4" x14ac:dyDescent="0.3">
      <c r="D3609" s="83"/>
    </row>
    <row r="3610" spans="4:4" x14ac:dyDescent="0.3">
      <c r="D3610" s="83"/>
    </row>
    <row r="3611" spans="4:4" x14ac:dyDescent="0.3">
      <c r="D3611" s="83"/>
    </row>
    <row r="3612" spans="4:4" x14ac:dyDescent="0.3">
      <c r="D3612" s="83"/>
    </row>
    <row r="3613" spans="4:4" x14ac:dyDescent="0.3">
      <c r="D3613" s="83"/>
    </row>
    <row r="3614" spans="4:4" x14ac:dyDescent="0.3">
      <c r="D3614" s="83"/>
    </row>
    <row r="3615" spans="4:4" x14ac:dyDescent="0.3">
      <c r="D3615" s="83"/>
    </row>
    <row r="3616" spans="4:4" x14ac:dyDescent="0.3">
      <c r="D3616" s="83"/>
    </row>
    <row r="3617" spans="4:4" x14ac:dyDescent="0.3">
      <c r="D3617" s="83"/>
    </row>
    <row r="3618" spans="4:4" x14ac:dyDescent="0.3">
      <c r="D3618" s="83"/>
    </row>
    <row r="3619" spans="4:4" x14ac:dyDescent="0.3">
      <c r="D3619" s="83"/>
    </row>
    <row r="3620" spans="4:4" x14ac:dyDescent="0.3">
      <c r="D3620" s="83"/>
    </row>
    <row r="3621" spans="4:4" x14ac:dyDescent="0.3">
      <c r="D3621" s="83"/>
    </row>
    <row r="3622" spans="4:4" x14ac:dyDescent="0.3">
      <c r="D3622" s="83"/>
    </row>
    <row r="3623" spans="4:4" x14ac:dyDescent="0.3">
      <c r="D3623" s="83"/>
    </row>
    <row r="3624" spans="4:4" x14ac:dyDescent="0.3">
      <c r="D3624" s="83"/>
    </row>
    <row r="3625" spans="4:4" x14ac:dyDescent="0.3">
      <c r="D3625" s="83"/>
    </row>
    <row r="3626" spans="4:4" x14ac:dyDescent="0.3">
      <c r="D3626" s="83"/>
    </row>
    <row r="3627" spans="4:4" x14ac:dyDescent="0.3">
      <c r="D3627" s="83"/>
    </row>
    <row r="3628" spans="4:4" x14ac:dyDescent="0.3">
      <c r="D3628" s="83"/>
    </row>
    <row r="3629" spans="4:4" x14ac:dyDescent="0.3">
      <c r="D3629" s="83"/>
    </row>
    <row r="3630" spans="4:4" x14ac:dyDescent="0.3">
      <c r="D3630" s="83"/>
    </row>
    <row r="3631" spans="4:4" x14ac:dyDescent="0.3">
      <c r="D3631" s="83"/>
    </row>
    <row r="3632" spans="4:4" x14ac:dyDescent="0.3">
      <c r="D3632" s="83"/>
    </row>
    <row r="3633" spans="4:4" x14ac:dyDescent="0.3">
      <c r="D3633" s="83"/>
    </row>
    <row r="3634" spans="4:4" x14ac:dyDescent="0.3">
      <c r="D3634" s="83"/>
    </row>
    <row r="3635" spans="4:4" x14ac:dyDescent="0.3">
      <c r="D3635" s="83"/>
    </row>
    <row r="3636" spans="4:4" x14ac:dyDescent="0.3">
      <c r="D3636" s="83"/>
    </row>
    <row r="3637" spans="4:4" x14ac:dyDescent="0.3">
      <c r="D3637" s="83"/>
    </row>
    <row r="3638" spans="4:4" x14ac:dyDescent="0.3">
      <c r="D3638" s="83"/>
    </row>
    <row r="3639" spans="4:4" x14ac:dyDescent="0.3">
      <c r="D3639" s="83"/>
    </row>
    <row r="3640" spans="4:4" x14ac:dyDescent="0.3">
      <c r="D3640" s="83"/>
    </row>
    <row r="3641" spans="4:4" x14ac:dyDescent="0.3">
      <c r="D3641" s="83"/>
    </row>
    <row r="3642" spans="4:4" x14ac:dyDescent="0.3">
      <c r="D3642" s="83"/>
    </row>
    <row r="3643" spans="4:4" x14ac:dyDescent="0.3">
      <c r="D3643" s="83"/>
    </row>
    <row r="3644" spans="4:4" x14ac:dyDescent="0.3">
      <c r="D3644" s="83"/>
    </row>
    <row r="3645" spans="4:4" x14ac:dyDescent="0.3">
      <c r="D3645" s="83"/>
    </row>
    <row r="3646" spans="4:4" x14ac:dyDescent="0.3">
      <c r="D3646" s="83"/>
    </row>
    <row r="3647" spans="4:4" x14ac:dyDescent="0.3">
      <c r="D3647" s="83"/>
    </row>
    <row r="3648" spans="4:4" x14ac:dyDescent="0.3">
      <c r="D3648" s="83"/>
    </row>
    <row r="3649" spans="4:4" x14ac:dyDescent="0.3">
      <c r="D3649" s="83"/>
    </row>
    <row r="3650" spans="4:4" x14ac:dyDescent="0.3">
      <c r="D3650" s="83"/>
    </row>
    <row r="3651" spans="4:4" x14ac:dyDescent="0.3">
      <c r="D3651" s="83"/>
    </row>
    <row r="3652" spans="4:4" x14ac:dyDescent="0.3">
      <c r="D3652" s="83"/>
    </row>
    <row r="3653" spans="4:4" x14ac:dyDescent="0.3">
      <c r="D3653" s="83"/>
    </row>
    <row r="3654" spans="4:4" x14ac:dyDescent="0.3">
      <c r="D3654" s="83"/>
    </row>
    <row r="3655" spans="4:4" x14ac:dyDescent="0.3">
      <c r="D3655" s="83"/>
    </row>
    <row r="3656" spans="4:4" x14ac:dyDescent="0.3">
      <c r="D3656" s="83"/>
    </row>
    <row r="3657" spans="4:4" x14ac:dyDescent="0.3">
      <c r="D3657" s="83"/>
    </row>
    <row r="3658" spans="4:4" x14ac:dyDescent="0.3">
      <c r="D3658" s="83"/>
    </row>
    <row r="3659" spans="4:4" x14ac:dyDescent="0.3">
      <c r="D3659" s="83"/>
    </row>
    <row r="3660" spans="4:4" x14ac:dyDescent="0.3">
      <c r="D3660" s="83"/>
    </row>
    <row r="3661" spans="4:4" x14ac:dyDescent="0.3">
      <c r="D3661" s="83"/>
    </row>
    <row r="3662" spans="4:4" x14ac:dyDescent="0.3">
      <c r="D3662" s="83"/>
    </row>
    <row r="3663" spans="4:4" x14ac:dyDescent="0.3">
      <c r="D3663" s="83"/>
    </row>
    <row r="3664" spans="4:4" x14ac:dyDescent="0.3">
      <c r="D3664" s="83"/>
    </row>
    <row r="3665" spans="4:4" x14ac:dyDescent="0.3">
      <c r="D3665" s="83"/>
    </row>
    <row r="3666" spans="4:4" x14ac:dyDescent="0.3">
      <c r="D3666" s="83"/>
    </row>
    <row r="3667" spans="4:4" x14ac:dyDescent="0.3">
      <c r="D3667" s="83"/>
    </row>
    <row r="3668" spans="4:4" x14ac:dyDescent="0.3">
      <c r="D3668" s="83"/>
    </row>
    <row r="3669" spans="4:4" x14ac:dyDescent="0.3">
      <c r="D3669" s="83"/>
    </row>
    <row r="3670" spans="4:4" x14ac:dyDescent="0.3">
      <c r="D3670" s="83"/>
    </row>
    <row r="3671" spans="4:4" x14ac:dyDescent="0.3">
      <c r="D3671" s="83"/>
    </row>
    <row r="3672" spans="4:4" x14ac:dyDescent="0.3">
      <c r="D3672" s="83"/>
    </row>
    <row r="3673" spans="4:4" x14ac:dyDescent="0.3">
      <c r="D3673" s="83"/>
    </row>
    <row r="3674" spans="4:4" x14ac:dyDescent="0.3">
      <c r="D3674" s="83"/>
    </row>
    <row r="3675" spans="4:4" x14ac:dyDescent="0.3">
      <c r="D3675" s="83"/>
    </row>
    <row r="3676" spans="4:4" x14ac:dyDescent="0.3">
      <c r="D3676" s="83"/>
    </row>
    <row r="3677" spans="4:4" x14ac:dyDescent="0.3">
      <c r="D3677" s="83"/>
    </row>
    <row r="3678" spans="4:4" x14ac:dyDescent="0.3">
      <c r="D3678" s="83"/>
    </row>
    <row r="3679" spans="4:4" x14ac:dyDescent="0.3">
      <c r="D3679" s="83"/>
    </row>
    <row r="3680" spans="4:4" x14ac:dyDescent="0.3">
      <c r="D3680" s="83"/>
    </row>
    <row r="3681" spans="4:4" x14ac:dyDescent="0.3">
      <c r="D3681" s="83"/>
    </row>
    <row r="3682" spans="4:4" x14ac:dyDescent="0.3">
      <c r="D3682" s="83"/>
    </row>
    <row r="3683" spans="4:4" x14ac:dyDescent="0.3">
      <c r="D3683" s="83"/>
    </row>
    <row r="3684" spans="4:4" x14ac:dyDescent="0.3">
      <c r="D3684" s="83"/>
    </row>
    <row r="3685" spans="4:4" x14ac:dyDescent="0.3">
      <c r="D3685" s="83"/>
    </row>
    <row r="3686" spans="4:4" x14ac:dyDescent="0.3">
      <c r="D3686" s="83"/>
    </row>
    <row r="3687" spans="4:4" x14ac:dyDescent="0.3">
      <c r="D3687" s="83"/>
    </row>
    <row r="3688" spans="4:4" x14ac:dyDescent="0.3">
      <c r="D3688" s="83"/>
    </row>
    <row r="3689" spans="4:4" x14ac:dyDescent="0.3">
      <c r="D3689" s="83"/>
    </row>
    <row r="3690" spans="4:4" x14ac:dyDescent="0.3">
      <c r="D3690" s="83"/>
    </row>
    <row r="3691" spans="4:4" x14ac:dyDescent="0.3">
      <c r="D3691" s="83"/>
    </row>
    <row r="3692" spans="4:4" x14ac:dyDescent="0.3">
      <c r="D3692" s="83"/>
    </row>
    <row r="3693" spans="4:4" x14ac:dyDescent="0.3">
      <c r="D3693" s="83"/>
    </row>
    <row r="3694" spans="4:4" x14ac:dyDescent="0.3">
      <c r="D3694" s="83"/>
    </row>
    <row r="3695" spans="4:4" x14ac:dyDescent="0.3">
      <c r="D3695" s="83"/>
    </row>
    <row r="3696" spans="4:4" x14ac:dyDescent="0.3">
      <c r="D3696" s="83"/>
    </row>
    <row r="3697" spans="4:4" x14ac:dyDescent="0.3">
      <c r="D3697" s="83"/>
    </row>
    <row r="3698" spans="4:4" x14ac:dyDescent="0.3">
      <c r="D3698" s="83"/>
    </row>
    <row r="3699" spans="4:4" x14ac:dyDescent="0.3">
      <c r="D3699" s="83"/>
    </row>
    <row r="3700" spans="4:4" x14ac:dyDescent="0.3">
      <c r="D3700" s="83"/>
    </row>
    <row r="3701" spans="4:4" x14ac:dyDescent="0.3">
      <c r="D3701" s="83"/>
    </row>
    <row r="3702" spans="4:4" x14ac:dyDescent="0.3">
      <c r="D3702" s="83"/>
    </row>
    <row r="3703" spans="4:4" x14ac:dyDescent="0.3">
      <c r="D3703" s="83"/>
    </row>
    <row r="3704" spans="4:4" x14ac:dyDescent="0.3">
      <c r="D3704" s="83"/>
    </row>
    <row r="3705" spans="4:4" x14ac:dyDescent="0.3">
      <c r="D3705" s="83"/>
    </row>
    <row r="3706" spans="4:4" x14ac:dyDescent="0.3">
      <c r="D3706" s="83"/>
    </row>
    <row r="3707" spans="4:4" x14ac:dyDescent="0.3">
      <c r="D3707" s="83"/>
    </row>
    <row r="3708" spans="4:4" x14ac:dyDescent="0.3">
      <c r="D3708" s="83"/>
    </row>
    <row r="3709" spans="4:4" x14ac:dyDescent="0.3">
      <c r="D3709" s="83"/>
    </row>
    <row r="3710" spans="4:4" x14ac:dyDescent="0.3">
      <c r="D3710" s="83"/>
    </row>
    <row r="3711" spans="4:4" x14ac:dyDescent="0.3">
      <c r="D3711" s="83"/>
    </row>
    <row r="3712" spans="4:4" x14ac:dyDescent="0.3">
      <c r="D3712" s="83"/>
    </row>
    <row r="3713" spans="4:4" x14ac:dyDescent="0.3">
      <c r="D3713" s="83"/>
    </row>
    <row r="3714" spans="4:4" x14ac:dyDescent="0.3">
      <c r="D3714" s="83"/>
    </row>
    <row r="3715" spans="4:4" x14ac:dyDescent="0.3">
      <c r="D3715" s="83"/>
    </row>
    <row r="3716" spans="4:4" x14ac:dyDescent="0.3">
      <c r="D3716" s="83"/>
    </row>
    <row r="3717" spans="4:4" x14ac:dyDescent="0.3">
      <c r="D3717" s="83"/>
    </row>
    <row r="3718" spans="4:4" x14ac:dyDescent="0.3">
      <c r="D3718" s="83"/>
    </row>
    <row r="3719" spans="4:4" x14ac:dyDescent="0.3">
      <c r="D3719" s="83"/>
    </row>
    <row r="3720" spans="4:4" x14ac:dyDescent="0.3">
      <c r="D3720" s="83"/>
    </row>
    <row r="3721" spans="4:4" x14ac:dyDescent="0.3">
      <c r="D3721" s="83"/>
    </row>
    <row r="3722" spans="4:4" x14ac:dyDescent="0.3">
      <c r="D3722" s="83"/>
    </row>
    <row r="3723" spans="4:4" x14ac:dyDescent="0.3">
      <c r="D3723" s="83"/>
    </row>
    <row r="3724" spans="4:4" x14ac:dyDescent="0.3">
      <c r="D3724" s="83"/>
    </row>
    <row r="3725" spans="4:4" x14ac:dyDescent="0.3">
      <c r="D3725" s="83"/>
    </row>
    <row r="3726" spans="4:4" x14ac:dyDescent="0.3">
      <c r="D3726" s="83"/>
    </row>
    <row r="3727" spans="4:4" x14ac:dyDescent="0.3">
      <c r="D3727" s="83"/>
    </row>
    <row r="3728" spans="4:4" x14ac:dyDescent="0.3">
      <c r="D3728" s="83"/>
    </row>
    <row r="3729" spans="4:4" x14ac:dyDescent="0.3">
      <c r="D3729" s="83"/>
    </row>
    <row r="3730" spans="4:4" x14ac:dyDescent="0.3">
      <c r="D3730" s="83"/>
    </row>
    <row r="3731" spans="4:4" x14ac:dyDescent="0.3">
      <c r="D3731" s="83"/>
    </row>
    <row r="3732" spans="4:4" x14ac:dyDescent="0.3">
      <c r="D3732" s="83"/>
    </row>
    <row r="3733" spans="4:4" x14ac:dyDescent="0.3">
      <c r="D3733" s="83"/>
    </row>
    <row r="3734" spans="4:4" x14ac:dyDescent="0.3">
      <c r="D3734" s="83"/>
    </row>
    <row r="3735" spans="4:4" x14ac:dyDescent="0.3">
      <c r="D3735" s="83"/>
    </row>
    <row r="3736" spans="4:4" x14ac:dyDescent="0.3">
      <c r="D3736" s="83"/>
    </row>
    <row r="3737" spans="4:4" x14ac:dyDescent="0.3">
      <c r="D3737" s="83"/>
    </row>
    <row r="3738" spans="4:4" x14ac:dyDescent="0.3">
      <c r="D3738" s="83"/>
    </row>
    <row r="3739" spans="4:4" x14ac:dyDescent="0.3">
      <c r="D3739" s="83"/>
    </row>
    <row r="3740" spans="4:4" x14ac:dyDescent="0.3">
      <c r="D3740" s="83"/>
    </row>
    <row r="3741" spans="4:4" x14ac:dyDescent="0.3">
      <c r="D3741" s="83"/>
    </row>
    <row r="3742" spans="4:4" x14ac:dyDescent="0.3">
      <c r="D3742" s="83"/>
    </row>
    <row r="3743" spans="4:4" x14ac:dyDescent="0.3">
      <c r="D3743" s="83"/>
    </row>
    <row r="3744" spans="4:4" x14ac:dyDescent="0.3">
      <c r="D3744" s="83"/>
    </row>
    <row r="3745" spans="4:4" x14ac:dyDescent="0.3">
      <c r="D3745" s="83"/>
    </row>
    <row r="3746" spans="4:4" x14ac:dyDescent="0.3">
      <c r="D3746" s="83"/>
    </row>
    <row r="3747" spans="4:4" x14ac:dyDescent="0.3">
      <c r="D3747" s="83"/>
    </row>
    <row r="3748" spans="4:4" x14ac:dyDescent="0.3">
      <c r="D3748" s="83"/>
    </row>
    <row r="3749" spans="4:4" x14ac:dyDescent="0.3">
      <c r="D3749" s="83"/>
    </row>
    <row r="3750" spans="4:4" x14ac:dyDescent="0.3">
      <c r="D3750" s="83"/>
    </row>
    <row r="3751" spans="4:4" x14ac:dyDescent="0.3">
      <c r="D3751" s="83"/>
    </row>
    <row r="3752" spans="4:4" x14ac:dyDescent="0.3">
      <c r="D3752" s="83"/>
    </row>
    <row r="3753" spans="4:4" x14ac:dyDescent="0.3">
      <c r="D3753" s="83"/>
    </row>
    <row r="3754" spans="4:4" x14ac:dyDescent="0.3">
      <c r="D3754" s="83"/>
    </row>
    <row r="3755" spans="4:4" x14ac:dyDescent="0.3">
      <c r="D3755" s="83"/>
    </row>
    <row r="3756" spans="4:4" x14ac:dyDescent="0.3">
      <c r="D3756" s="83"/>
    </row>
    <row r="3757" spans="4:4" x14ac:dyDescent="0.3">
      <c r="D3757" s="83"/>
    </row>
    <row r="3758" spans="4:4" x14ac:dyDescent="0.3">
      <c r="D3758" s="83"/>
    </row>
    <row r="3759" spans="4:4" x14ac:dyDescent="0.3">
      <c r="D3759" s="83"/>
    </row>
    <row r="3760" spans="4:4" x14ac:dyDescent="0.3">
      <c r="D3760" s="83"/>
    </row>
    <row r="3761" spans="4:4" x14ac:dyDescent="0.3">
      <c r="D3761" s="83"/>
    </row>
    <row r="3762" spans="4:4" x14ac:dyDescent="0.3">
      <c r="D3762" s="83"/>
    </row>
    <row r="3763" spans="4:4" x14ac:dyDescent="0.3">
      <c r="D3763" s="83"/>
    </row>
    <row r="3764" spans="4:4" x14ac:dyDescent="0.3">
      <c r="D3764" s="83"/>
    </row>
    <row r="3765" spans="4:4" x14ac:dyDescent="0.3">
      <c r="D3765" s="83"/>
    </row>
    <row r="3766" spans="4:4" x14ac:dyDescent="0.3">
      <c r="D3766" s="83"/>
    </row>
    <row r="3767" spans="4:4" x14ac:dyDescent="0.3">
      <c r="D3767" s="83"/>
    </row>
    <row r="3768" spans="4:4" x14ac:dyDescent="0.3">
      <c r="D3768" s="83"/>
    </row>
    <row r="3769" spans="4:4" x14ac:dyDescent="0.3">
      <c r="D3769" s="83"/>
    </row>
    <row r="3770" spans="4:4" x14ac:dyDescent="0.3">
      <c r="D3770" s="83"/>
    </row>
    <row r="3771" spans="4:4" x14ac:dyDescent="0.3">
      <c r="D3771" s="83"/>
    </row>
    <row r="3772" spans="4:4" x14ac:dyDescent="0.3">
      <c r="D3772" s="83"/>
    </row>
    <row r="3773" spans="4:4" x14ac:dyDescent="0.3">
      <c r="D3773" s="83"/>
    </row>
    <row r="3774" spans="4:4" x14ac:dyDescent="0.3">
      <c r="D3774" s="83"/>
    </row>
    <row r="3775" spans="4:4" x14ac:dyDescent="0.3">
      <c r="D3775" s="83"/>
    </row>
    <row r="3776" spans="4:4" x14ac:dyDescent="0.3">
      <c r="D3776" s="83"/>
    </row>
    <row r="3777" spans="4:4" x14ac:dyDescent="0.3">
      <c r="D3777" s="83"/>
    </row>
    <row r="3778" spans="4:4" x14ac:dyDescent="0.3">
      <c r="D3778" s="83"/>
    </row>
    <row r="3779" spans="4:4" x14ac:dyDescent="0.3">
      <c r="D3779" s="83"/>
    </row>
    <row r="3780" spans="4:4" x14ac:dyDescent="0.3">
      <c r="D3780" s="83"/>
    </row>
    <row r="3781" spans="4:4" x14ac:dyDescent="0.3">
      <c r="D3781" s="83"/>
    </row>
    <row r="3782" spans="4:4" x14ac:dyDescent="0.3">
      <c r="D3782" s="83"/>
    </row>
    <row r="3783" spans="4:4" x14ac:dyDescent="0.3">
      <c r="D3783" s="83"/>
    </row>
    <row r="3784" spans="4:4" x14ac:dyDescent="0.3">
      <c r="D3784" s="83"/>
    </row>
    <row r="3785" spans="4:4" x14ac:dyDescent="0.3">
      <c r="D3785" s="83"/>
    </row>
    <row r="3786" spans="4:4" x14ac:dyDescent="0.3">
      <c r="D3786" s="83"/>
    </row>
    <row r="3787" spans="4:4" x14ac:dyDescent="0.3">
      <c r="D3787" s="83"/>
    </row>
    <row r="3788" spans="4:4" x14ac:dyDescent="0.3">
      <c r="D3788" s="83"/>
    </row>
    <row r="3789" spans="4:4" x14ac:dyDescent="0.3">
      <c r="D3789" s="83"/>
    </row>
    <row r="3790" spans="4:4" x14ac:dyDescent="0.3">
      <c r="D3790" s="83"/>
    </row>
    <row r="3791" spans="4:4" x14ac:dyDescent="0.3">
      <c r="D3791" s="83"/>
    </row>
    <row r="3792" spans="4:4" x14ac:dyDescent="0.3">
      <c r="D3792" s="83"/>
    </row>
    <row r="3793" spans="4:4" x14ac:dyDescent="0.3">
      <c r="D3793" s="83"/>
    </row>
    <row r="3794" spans="4:4" x14ac:dyDescent="0.3">
      <c r="D3794" s="83"/>
    </row>
    <row r="3795" spans="4:4" x14ac:dyDescent="0.3">
      <c r="D3795" s="83"/>
    </row>
    <row r="3796" spans="4:4" x14ac:dyDescent="0.3">
      <c r="D3796" s="83"/>
    </row>
    <row r="3797" spans="4:4" x14ac:dyDescent="0.3">
      <c r="D3797" s="83"/>
    </row>
    <row r="3798" spans="4:4" x14ac:dyDescent="0.3">
      <c r="D3798" s="83"/>
    </row>
    <row r="3799" spans="4:4" x14ac:dyDescent="0.3">
      <c r="D3799" s="83"/>
    </row>
    <row r="3800" spans="4:4" x14ac:dyDescent="0.3">
      <c r="D3800" s="83"/>
    </row>
    <row r="3801" spans="4:4" x14ac:dyDescent="0.3">
      <c r="D3801" s="83"/>
    </row>
    <row r="3802" spans="4:4" x14ac:dyDescent="0.3">
      <c r="D3802" s="83"/>
    </row>
    <row r="3803" spans="4:4" x14ac:dyDescent="0.3">
      <c r="D3803" s="83"/>
    </row>
    <row r="3804" spans="4:4" x14ac:dyDescent="0.3">
      <c r="D3804" s="83"/>
    </row>
    <row r="3805" spans="4:4" x14ac:dyDescent="0.3">
      <c r="D3805" s="83"/>
    </row>
    <row r="3806" spans="4:4" x14ac:dyDescent="0.3">
      <c r="D3806" s="83"/>
    </row>
    <row r="3807" spans="4:4" x14ac:dyDescent="0.3">
      <c r="D3807" s="83"/>
    </row>
    <row r="3808" spans="4:4" x14ac:dyDescent="0.3">
      <c r="D3808" s="83"/>
    </row>
    <row r="3809" spans="4:4" x14ac:dyDescent="0.3">
      <c r="D3809" s="83"/>
    </row>
    <row r="3810" spans="4:4" x14ac:dyDescent="0.3">
      <c r="D3810" s="83"/>
    </row>
    <row r="3811" spans="4:4" x14ac:dyDescent="0.3">
      <c r="D3811" s="83"/>
    </row>
    <row r="3812" spans="4:4" x14ac:dyDescent="0.3">
      <c r="D3812" s="83"/>
    </row>
    <row r="3813" spans="4:4" x14ac:dyDescent="0.3">
      <c r="D3813" s="83"/>
    </row>
    <row r="3814" spans="4:4" x14ac:dyDescent="0.3">
      <c r="D3814" s="83"/>
    </row>
    <row r="3815" spans="4:4" x14ac:dyDescent="0.3">
      <c r="D3815" s="83"/>
    </row>
    <row r="3816" spans="4:4" x14ac:dyDescent="0.3">
      <c r="D3816" s="83"/>
    </row>
    <row r="3817" spans="4:4" x14ac:dyDescent="0.3">
      <c r="D3817" s="83"/>
    </row>
    <row r="3818" spans="4:4" x14ac:dyDescent="0.3">
      <c r="D3818" s="83"/>
    </row>
    <row r="3819" spans="4:4" x14ac:dyDescent="0.3">
      <c r="D3819" s="83"/>
    </row>
    <row r="3820" spans="4:4" x14ac:dyDescent="0.3">
      <c r="D3820" s="83"/>
    </row>
    <row r="3821" spans="4:4" x14ac:dyDescent="0.3">
      <c r="D3821" s="83"/>
    </row>
    <row r="3822" spans="4:4" x14ac:dyDescent="0.3">
      <c r="D3822" s="83"/>
    </row>
    <row r="3823" spans="4:4" x14ac:dyDescent="0.3">
      <c r="D3823" s="83"/>
    </row>
    <row r="3824" spans="4:4" x14ac:dyDescent="0.3">
      <c r="D3824" s="83"/>
    </row>
    <row r="3825" spans="4:4" x14ac:dyDescent="0.3">
      <c r="D3825" s="83"/>
    </row>
    <row r="3826" spans="4:4" x14ac:dyDescent="0.3">
      <c r="D3826" s="83"/>
    </row>
    <row r="3827" spans="4:4" x14ac:dyDescent="0.3">
      <c r="D3827" s="83"/>
    </row>
    <row r="3828" spans="4:4" x14ac:dyDescent="0.3">
      <c r="D3828" s="83"/>
    </row>
    <row r="3829" spans="4:4" x14ac:dyDescent="0.3">
      <c r="D3829" s="83"/>
    </row>
    <row r="3830" spans="4:4" x14ac:dyDescent="0.3">
      <c r="D3830" s="83"/>
    </row>
    <row r="3831" spans="4:4" x14ac:dyDescent="0.3">
      <c r="D3831" s="83"/>
    </row>
    <row r="3832" spans="4:4" x14ac:dyDescent="0.3">
      <c r="D3832" s="83"/>
    </row>
    <row r="3833" spans="4:4" x14ac:dyDescent="0.3">
      <c r="D3833" s="83"/>
    </row>
    <row r="3834" spans="4:4" x14ac:dyDescent="0.3">
      <c r="D3834" s="83"/>
    </row>
    <row r="3835" spans="4:4" x14ac:dyDescent="0.3">
      <c r="D3835" s="83"/>
    </row>
    <row r="3836" spans="4:4" x14ac:dyDescent="0.3">
      <c r="D3836" s="83"/>
    </row>
    <row r="3837" spans="4:4" x14ac:dyDescent="0.3">
      <c r="D3837" s="83"/>
    </row>
    <row r="3838" spans="4:4" x14ac:dyDescent="0.3">
      <c r="D3838" s="83"/>
    </row>
    <row r="3839" spans="4:4" x14ac:dyDescent="0.3">
      <c r="D3839" s="83"/>
    </row>
    <row r="3840" spans="4:4" x14ac:dyDescent="0.3">
      <c r="D3840" s="83"/>
    </row>
    <row r="3841" spans="4:4" x14ac:dyDescent="0.3">
      <c r="D3841" s="83"/>
    </row>
    <row r="3842" spans="4:4" x14ac:dyDescent="0.3">
      <c r="D3842" s="83"/>
    </row>
    <row r="3843" spans="4:4" x14ac:dyDescent="0.3">
      <c r="D3843" s="83"/>
    </row>
    <row r="3844" spans="4:4" x14ac:dyDescent="0.3">
      <c r="D3844" s="83"/>
    </row>
    <row r="3845" spans="4:4" x14ac:dyDescent="0.3">
      <c r="D3845" s="83"/>
    </row>
    <row r="3846" spans="4:4" x14ac:dyDescent="0.3">
      <c r="D3846" s="83"/>
    </row>
    <row r="3847" spans="4:4" x14ac:dyDescent="0.3">
      <c r="D3847" s="83"/>
    </row>
    <row r="3848" spans="4:4" x14ac:dyDescent="0.3">
      <c r="D3848" s="83"/>
    </row>
    <row r="3849" spans="4:4" x14ac:dyDescent="0.3">
      <c r="D3849" s="83"/>
    </row>
    <row r="3850" spans="4:4" x14ac:dyDescent="0.3">
      <c r="D3850" s="83"/>
    </row>
    <row r="3851" spans="4:4" x14ac:dyDescent="0.3">
      <c r="D3851" s="83"/>
    </row>
    <row r="3852" spans="4:4" x14ac:dyDescent="0.3">
      <c r="D3852" s="83"/>
    </row>
    <row r="3853" spans="4:4" x14ac:dyDescent="0.3">
      <c r="D3853" s="83"/>
    </row>
    <row r="3854" spans="4:4" x14ac:dyDescent="0.3">
      <c r="D3854" s="83"/>
    </row>
    <row r="3855" spans="4:4" x14ac:dyDescent="0.3">
      <c r="D3855" s="83"/>
    </row>
    <row r="3856" spans="4:4" x14ac:dyDescent="0.3">
      <c r="D3856" s="83"/>
    </row>
    <row r="3857" spans="4:4" x14ac:dyDescent="0.3">
      <c r="D3857" s="83"/>
    </row>
    <row r="3858" spans="4:4" x14ac:dyDescent="0.3">
      <c r="D3858" s="83"/>
    </row>
    <row r="3859" spans="4:4" x14ac:dyDescent="0.3">
      <c r="D3859" s="83"/>
    </row>
    <row r="3860" spans="4:4" x14ac:dyDescent="0.3">
      <c r="D3860" s="83"/>
    </row>
    <row r="3861" spans="4:4" x14ac:dyDescent="0.3">
      <c r="D3861" s="83"/>
    </row>
    <row r="3862" spans="4:4" x14ac:dyDescent="0.3">
      <c r="D3862" s="83"/>
    </row>
    <row r="3863" spans="4:4" x14ac:dyDescent="0.3">
      <c r="D3863" s="83"/>
    </row>
    <row r="3864" spans="4:4" x14ac:dyDescent="0.3">
      <c r="D3864" s="83"/>
    </row>
    <row r="3865" spans="4:4" x14ac:dyDescent="0.3">
      <c r="D3865" s="83"/>
    </row>
    <row r="3866" spans="4:4" x14ac:dyDescent="0.3">
      <c r="D3866" s="83"/>
    </row>
    <row r="3867" spans="4:4" x14ac:dyDescent="0.3">
      <c r="D3867" s="83"/>
    </row>
    <row r="3868" spans="4:4" x14ac:dyDescent="0.3">
      <c r="D3868" s="83"/>
    </row>
    <row r="3869" spans="4:4" x14ac:dyDescent="0.3">
      <c r="D3869" s="83"/>
    </row>
    <row r="3870" spans="4:4" x14ac:dyDescent="0.3">
      <c r="D3870" s="83"/>
    </row>
    <row r="3871" spans="4:4" x14ac:dyDescent="0.3">
      <c r="D3871" s="83"/>
    </row>
    <row r="3872" spans="4:4" x14ac:dyDescent="0.3">
      <c r="D3872" s="83"/>
    </row>
    <row r="3873" spans="4:4" x14ac:dyDescent="0.3">
      <c r="D3873" s="83"/>
    </row>
    <row r="3874" spans="4:4" x14ac:dyDescent="0.3">
      <c r="D3874" s="83"/>
    </row>
    <row r="3875" spans="4:4" x14ac:dyDescent="0.3">
      <c r="D3875" s="83"/>
    </row>
    <row r="3876" spans="4:4" x14ac:dyDescent="0.3">
      <c r="D3876" s="83"/>
    </row>
    <row r="3877" spans="4:4" x14ac:dyDescent="0.3">
      <c r="D3877" s="83"/>
    </row>
    <row r="3878" spans="4:4" x14ac:dyDescent="0.3">
      <c r="D3878" s="83"/>
    </row>
    <row r="3879" spans="4:4" x14ac:dyDescent="0.3">
      <c r="D3879" s="83"/>
    </row>
    <row r="3880" spans="4:4" x14ac:dyDescent="0.3">
      <c r="D3880" s="83"/>
    </row>
    <row r="3881" spans="4:4" x14ac:dyDescent="0.3">
      <c r="D3881" s="83"/>
    </row>
    <row r="3882" spans="4:4" x14ac:dyDescent="0.3">
      <c r="D3882" s="83"/>
    </row>
    <row r="3883" spans="4:4" x14ac:dyDescent="0.3">
      <c r="D3883" s="83"/>
    </row>
    <row r="3884" spans="4:4" x14ac:dyDescent="0.3">
      <c r="D3884" s="83"/>
    </row>
    <row r="3885" spans="4:4" x14ac:dyDescent="0.3">
      <c r="D3885" s="83"/>
    </row>
    <row r="3886" spans="4:4" x14ac:dyDescent="0.3">
      <c r="D3886" s="83"/>
    </row>
    <row r="3887" spans="4:4" x14ac:dyDescent="0.3">
      <c r="D3887" s="83"/>
    </row>
    <row r="3888" spans="4:4" x14ac:dyDescent="0.3">
      <c r="D3888" s="83"/>
    </row>
    <row r="3889" spans="4:4" x14ac:dyDescent="0.3">
      <c r="D3889" s="83"/>
    </row>
    <row r="3890" spans="4:4" x14ac:dyDescent="0.3">
      <c r="D3890" s="83"/>
    </row>
    <row r="3891" spans="4:4" x14ac:dyDescent="0.3">
      <c r="D3891" s="83"/>
    </row>
    <row r="3892" spans="4:4" x14ac:dyDescent="0.3">
      <c r="D3892" s="83"/>
    </row>
    <row r="3893" spans="4:4" x14ac:dyDescent="0.3">
      <c r="D3893" s="83"/>
    </row>
    <row r="3894" spans="4:4" x14ac:dyDescent="0.3">
      <c r="D3894" s="83"/>
    </row>
    <row r="3895" spans="4:4" x14ac:dyDescent="0.3">
      <c r="D3895" s="83"/>
    </row>
    <row r="3896" spans="4:4" x14ac:dyDescent="0.3">
      <c r="D3896" s="83"/>
    </row>
    <row r="3897" spans="4:4" x14ac:dyDescent="0.3">
      <c r="D3897" s="83"/>
    </row>
    <row r="3898" spans="4:4" x14ac:dyDescent="0.3">
      <c r="D3898" s="83"/>
    </row>
    <row r="3899" spans="4:4" x14ac:dyDescent="0.3">
      <c r="D3899" s="83"/>
    </row>
    <row r="3900" spans="4:4" x14ac:dyDescent="0.3">
      <c r="D3900" s="83"/>
    </row>
    <row r="3901" spans="4:4" x14ac:dyDescent="0.3">
      <c r="D3901" s="83"/>
    </row>
    <row r="3902" spans="4:4" x14ac:dyDescent="0.3">
      <c r="D3902" s="83"/>
    </row>
    <row r="3903" spans="4:4" x14ac:dyDescent="0.3">
      <c r="D3903" s="83"/>
    </row>
    <row r="3904" spans="4:4" x14ac:dyDescent="0.3">
      <c r="D3904" s="83"/>
    </row>
    <row r="3905" spans="4:4" x14ac:dyDescent="0.3">
      <c r="D3905" s="83"/>
    </row>
    <row r="3906" spans="4:4" x14ac:dyDescent="0.3">
      <c r="D3906" s="83"/>
    </row>
    <row r="3907" spans="4:4" x14ac:dyDescent="0.3">
      <c r="D3907" s="83"/>
    </row>
    <row r="3908" spans="4:4" x14ac:dyDescent="0.3">
      <c r="D3908" s="83"/>
    </row>
    <row r="3909" spans="4:4" x14ac:dyDescent="0.3">
      <c r="D3909" s="83"/>
    </row>
    <row r="3910" spans="4:4" x14ac:dyDescent="0.3">
      <c r="D3910" s="83"/>
    </row>
    <row r="3911" spans="4:4" x14ac:dyDescent="0.3">
      <c r="D3911" s="83"/>
    </row>
    <row r="3912" spans="4:4" x14ac:dyDescent="0.3">
      <c r="D3912" s="83"/>
    </row>
    <row r="3913" spans="4:4" x14ac:dyDescent="0.3">
      <c r="D3913" s="83"/>
    </row>
    <row r="3914" spans="4:4" x14ac:dyDescent="0.3">
      <c r="D3914" s="83"/>
    </row>
    <row r="3915" spans="4:4" x14ac:dyDescent="0.3">
      <c r="D3915" s="83"/>
    </row>
    <row r="3916" spans="4:4" x14ac:dyDescent="0.3">
      <c r="D3916" s="83"/>
    </row>
    <row r="3917" spans="4:4" x14ac:dyDescent="0.3">
      <c r="D3917" s="83"/>
    </row>
    <row r="3918" spans="4:4" x14ac:dyDescent="0.3">
      <c r="D3918" s="83"/>
    </row>
    <row r="3919" spans="4:4" x14ac:dyDescent="0.3">
      <c r="D3919" s="83"/>
    </row>
    <row r="3920" spans="4:4" x14ac:dyDescent="0.3">
      <c r="D3920" s="83"/>
    </row>
    <row r="3921" spans="4:4" x14ac:dyDescent="0.3">
      <c r="D3921" s="83"/>
    </row>
    <row r="3922" spans="4:4" x14ac:dyDescent="0.3">
      <c r="D3922" s="83"/>
    </row>
    <row r="3923" spans="4:4" x14ac:dyDescent="0.3">
      <c r="D3923" s="83"/>
    </row>
    <row r="3924" spans="4:4" x14ac:dyDescent="0.3">
      <c r="D3924" s="83"/>
    </row>
    <row r="3925" spans="4:4" x14ac:dyDescent="0.3">
      <c r="D3925" s="83"/>
    </row>
    <row r="3926" spans="4:4" x14ac:dyDescent="0.3">
      <c r="D3926" s="83"/>
    </row>
    <row r="3927" spans="4:4" x14ac:dyDescent="0.3">
      <c r="D3927" s="83"/>
    </row>
    <row r="3928" spans="4:4" x14ac:dyDescent="0.3">
      <c r="D3928" s="83"/>
    </row>
    <row r="3929" spans="4:4" x14ac:dyDescent="0.3">
      <c r="D3929" s="83"/>
    </row>
    <row r="3930" spans="4:4" x14ac:dyDescent="0.3">
      <c r="D3930" s="83"/>
    </row>
    <row r="3931" spans="4:4" x14ac:dyDescent="0.3">
      <c r="D3931" s="83"/>
    </row>
    <row r="3932" spans="4:4" x14ac:dyDescent="0.3">
      <c r="D3932" s="83"/>
    </row>
    <row r="3933" spans="4:4" x14ac:dyDescent="0.3">
      <c r="D3933" s="83"/>
    </row>
    <row r="3934" spans="4:4" x14ac:dyDescent="0.3">
      <c r="D3934" s="83"/>
    </row>
    <row r="3935" spans="4:4" x14ac:dyDescent="0.3">
      <c r="D3935" s="83"/>
    </row>
    <row r="3936" spans="4:4" x14ac:dyDescent="0.3">
      <c r="D3936" s="83"/>
    </row>
    <row r="3937" spans="4:4" x14ac:dyDescent="0.3">
      <c r="D3937" s="83"/>
    </row>
    <row r="3938" spans="4:4" x14ac:dyDescent="0.3">
      <c r="D3938" s="83"/>
    </row>
    <row r="3939" spans="4:4" x14ac:dyDescent="0.3">
      <c r="D3939" s="83"/>
    </row>
    <row r="3940" spans="4:4" x14ac:dyDescent="0.3">
      <c r="D3940" s="83"/>
    </row>
    <row r="3941" spans="4:4" x14ac:dyDescent="0.3">
      <c r="D3941" s="83"/>
    </row>
    <row r="3942" spans="4:4" x14ac:dyDescent="0.3">
      <c r="D3942" s="83"/>
    </row>
    <row r="3943" spans="4:4" x14ac:dyDescent="0.3">
      <c r="D3943" s="83"/>
    </row>
    <row r="3944" spans="4:4" x14ac:dyDescent="0.3">
      <c r="D3944" s="83"/>
    </row>
    <row r="3945" spans="4:4" x14ac:dyDescent="0.3">
      <c r="D3945" s="83"/>
    </row>
    <row r="3946" spans="4:4" x14ac:dyDescent="0.3">
      <c r="D3946" s="83"/>
    </row>
    <row r="3947" spans="4:4" x14ac:dyDescent="0.3">
      <c r="D3947" s="83"/>
    </row>
    <row r="3948" spans="4:4" x14ac:dyDescent="0.3">
      <c r="D3948" s="83"/>
    </row>
    <row r="3949" spans="4:4" x14ac:dyDescent="0.3">
      <c r="D3949" s="83"/>
    </row>
    <row r="3950" spans="4:4" x14ac:dyDescent="0.3">
      <c r="D3950" s="83"/>
    </row>
    <row r="3951" spans="4:4" x14ac:dyDescent="0.3">
      <c r="D3951" s="83"/>
    </row>
    <row r="3952" spans="4:4" x14ac:dyDescent="0.3">
      <c r="D3952" s="83"/>
    </row>
    <row r="3953" spans="4:4" x14ac:dyDescent="0.3">
      <c r="D3953" s="83"/>
    </row>
    <row r="3954" spans="4:4" x14ac:dyDescent="0.3">
      <c r="D3954" s="83"/>
    </row>
    <row r="3955" spans="4:4" x14ac:dyDescent="0.3">
      <c r="D3955" s="83"/>
    </row>
    <row r="3956" spans="4:4" x14ac:dyDescent="0.3">
      <c r="D3956" s="83"/>
    </row>
    <row r="3957" spans="4:4" x14ac:dyDescent="0.3">
      <c r="D3957" s="83"/>
    </row>
    <row r="3958" spans="4:4" x14ac:dyDescent="0.3">
      <c r="D3958" s="83"/>
    </row>
    <row r="3959" spans="4:4" x14ac:dyDescent="0.3">
      <c r="D3959" s="83"/>
    </row>
    <row r="3960" spans="4:4" x14ac:dyDescent="0.3">
      <c r="D3960" s="83"/>
    </row>
    <row r="3961" spans="4:4" x14ac:dyDescent="0.3">
      <c r="D3961" s="83"/>
    </row>
    <row r="3962" spans="4:4" x14ac:dyDescent="0.3">
      <c r="D3962" s="83"/>
    </row>
    <row r="3963" spans="4:4" x14ac:dyDescent="0.3">
      <c r="D3963" s="83"/>
    </row>
    <row r="3964" spans="4:4" x14ac:dyDescent="0.3">
      <c r="D3964" s="83"/>
    </row>
    <row r="3965" spans="4:4" x14ac:dyDescent="0.3">
      <c r="D3965" s="83"/>
    </row>
    <row r="3966" spans="4:4" x14ac:dyDescent="0.3">
      <c r="D3966" s="83"/>
    </row>
    <row r="3967" spans="4:4" x14ac:dyDescent="0.3">
      <c r="D3967" s="83"/>
    </row>
    <row r="3968" spans="4:4" x14ac:dyDescent="0.3">
      <c r="D3968" s="83"/>
    </row>
    <row r="3969" spans="4:4" x14ac:dyDescent="0.3">
      <c r="D3969" s="83"/>
    </row>
    <row r="3970" spans="4:4" x14ac:dyDescent="0.3">
      <c r="D3970" s="83"/>
    </row>
    <row r="3971" spans="4:4" x14ac:dyDescent="0.3">
      <c r="D3971" s="83"/>
    </row>
    <row r="3972" spans="4:4" x14ac:dyDescent="0.3">
      <c r="D3972" s="83"/>
    </row>
    <row r="3973" spans="4:4" x14ac:dyDescent="0.3">
      <c r="D3973" s="83"/>
    </row>
    <row r="3974" spans="4:4" x14ac:dyDescent="0.3">
      <c r="D3974" s="83"/>
    </row>
    <row r="3975" spans="4:4" x14ac:dyDescent="0.3">
      <c r="D3975" s="83"/>
    </row>
    <row r="3976" spans="4:4" x14ac:dyDescent="0.3">
      <c r="D3976" s="83"/>
    </row>
    <row r="3977" spans="4:4" x14ac:dyDescent="0.3">
      <c r="D3977" s="83"/>
    </row>
    <row r="3978" spans="4:4" x14ac:dyDescent="0.3">
      <c r="D3978" s="83"/>
    </row>
    <row r="3979" spans="4:4" x14ac:dyDescent="0.3">
      <c r="D3979" s="83"/>
    </row>
    <row r="3980" spans="4:4" x14ac:dyDescent="0.3">
      <c r="D3980" s="83"/>
    </row>
    <row r="3981" spans="4:4" x14ac:dyDescent="0.3">
      <c r="D3981" s="83"/>
    </row>
    <row r="3982" spans="4:4" x14ac:dyDescent="0.3">
      <c r="D3982" s="83"/>
    </row>
    <row r="3983" spans="4:4" x14ac:dyDescent="0.3">
      <c r="D3983" s="83"/>
    </row>
    <row r="3984" spans="4:4" x14ac:dyDescent="0.3">
      <c r="D3984" s="83"/>
    </row>
    <row r="3985" spans="4:4" x14ac:dyDescent="0.3">
      <c r="D3985" s="83"/>
    </row>
    <row r="3986" spans="4:4" x14ac:dyDescent="0.3">
      <c r="D3986" s="83"/>
    </row>
    <row r="3987" spans="4:4" x14ac:dyDescent="0.3">
      <c r="D3987" s="83"/>
    </row>
    <row r="3988" spans="4:4" x14ac:dyDescent="0.3">
      <c r="D3988" s="83"/>
    </row>
    <row r="3989" spans="4:4" x14ac:dyDescent="0.3">
      <c r="D3989" s="83"/>
    </row>
    <row r="3990" spans="4:4" x14ac:dyDescent="0.3">
      <c r="D3990" s="83"/>
    </row>
    <row r="3991" spans="4:4" x14ac:dyDescent="0.3">
      <c r="D3991" s="83"/>
    </row>
    <row r="3992" spans="4:4" x14ac:dyDescent="0.3">
      <c r="D3992" s="83"/>
    </row>
    <row r="3993" spans="4:4" x14ac:dyDescent="0.3">
      <c r="D3993" s="83"/>
    </row>
    <row r="3994" spans="4:4" x14ac:dyDescent="0.3">
      <c r="D3994" s="83"/>
    </row>
    <row r="3995" spans="4:4" x14ac:dyDescent="0.3">
      <c r="D3995" s="83"/>
    </row>
    <row r="3996" spans="4:4" x14ac:dyDescent="0.3">
      <c r="D3996" s="83"/>
    </row>
    <row r="3997" spans="4:4" x14ac:dyDescent="0.3">
      <c r="D3997" s="83"/>
    </row>
    <row r="3998" spans="4:4" x14ac:dyDescent="0.3">
      <c r="D3998" s="83"/>
    </row>
    <row r="3999" spans="4:4" x14ac:dyDescent="0.3">
      <c r="D3999" s="83"/>
    </row>
    <row r="4000" spans="4:4" x14ac:dyDescent="0.3">
      <c r="D4000" s="83"/>
    </row>
    <row r="4001" spans="4:4" x14ac:dyDescent="0.3">
      <c r="D4001" s="83"/>
    </row>
    <row r="4002" spans="4:4" x14ac:dyDescent="0.3">
      <c r="D4002" s="83"/>
    </row>
    <row r="4003" spans="4:4" x14ac:dyDescent="0.3">
      <c r="D4003" s="83"/>
    </row>
    <row r="4004" spans="4:4" x14ac:dyDescent="0.3">
      <c r="D4004" s="83"/>
    </row>
    <row r="4005" spans="4:4" x14ac:dyDescent="0.3">
      <c r="D4005" s="83"/>
    </row>
    <row r="4006" spans="4:4" x14ac:dyDescent="0.3">
      <c r="D4006" s="83"/>
    </row>
    <row r="4007" spans="4:4" x14ac:dyDescent="0.3">
      <c r="D4007" s="83"/>
    </row>
    <row r="4008" spans="4:4" x14ac:dyDescent="0.3">
      <c r="D4008" s="83"/>
    </row>
    <row r="4009" spans="4:4" x14ac:dyDescent="0.3">
      <c r="D4009" s="83"/>
    </row>
    <row r="4010" spans="4:4" x14ac:dyDescent="0.3">
      <c r="D4010" s="83"/>
    </row>
    <row r="4011" spans="4:4" x14ac:dyDescent="0.3">
      <c r="D4011" s="83"/>
    </row>
    <row r="4012" spans="4:4" x14ac:dyDescent="0.3">
      <c r="D4012" s="83"/>
    </row>
    <row r="4013" spans="4:4" x14ac:dyDescent="0.3">
      <c r="D4013" s="83"/>
    </row>
    <row r="4014" spans="4:4" x14ac:dyDescent="0.3">
      <c r="D4014" s="83"/>
    </row>
    <row r="4015" spans="4:4" x14ac:dyDescent="0.3">
      <c r="D4015" s="83"/>
    </row>
    <row r="4016" spans="4:4" x14ac:dyDescent="0.3">
      <c r="D4016" s="83"/>
    </row>
    <row r="4017" spans="4:4" x14ac:dyDescent="0.3">
      <c r="D4017" s="83"/>
    </row>
    <row r="4018" spans="4:4" x14ac:dyDescent="0.3">
      <c r="D4018" s="83"/>
    </row>
    <row r="4019" spans="4:4" x14ac:dyDescent="0.3">
      <c r="D4019" s="83"/>
    </row>
    <row r="4020" spans="4:4" x14ac:dyDescent="0.3">
      <c r="D4020" s="83"/>
    </row>
    <row r="4021" spans="4:4" x14ac:dyDescent="0.3">
      <c r="D4021" s="83"/>
    </row>
    <row r="4022" spans="4:4" x14ac:dyDescent="0.3">
      <c r="D4022" s="83"/>
    </row>
    <row r="4023" spans="4:4" x14ac:dyDescent="0.3">
      <c r="D4023" s="83"/>
    </row>
    <row r="4024" spans="4:4" x14ac:dyDescent="0.3">
      <c r="D4024" s="83"/>
    </row>
    <row r="4025" spans="4:4" x14ac:dyDescent="0.3">
      <c r="D4025" s="83"/>
    </row>
    <row r="4026" spans="4:4" x14ac:dyDescent="0.3">
      <c r="D4026" s="83"/>
    </row>
    <row r="4027" spans="4:4" x14ac:dyDescent="0.3">
      <c r="D4027" s="83"/>
    </row>
    <row r="4028" spans="4:4" x14ac:dyDescent="0.3">
      <c r="D4028" s="83"/>
    </row>
    <row r="4029" spans="4:4" x14ac:dyDescent="0.3">
      <c r="D4029" s="83"/>
    </row>
    <row r="4030" spans="4:4" x14ac:dyDescent="0.3">
      <c r="D4030" s="83"/>
    </row>
    <row r="4031" spans="4:4" x14ac:dyDescent="0.3">
      <c r="D4031" s="83"/>
    </row>
    <row r="4032" spans="4:4" x14ac:dyDescent="0.3">
      <c r="D4032" s="83"/>
    </row>
    <row r="4033" spans="4:4" x14ac:dyDescent="0.3">
      <c r="D4033" s="83"/>
    </row>
    <row r="4034" spans="4:4" x14ac:dyDescent="0.3">
      <c r="D4034" s="83"/>
    </row>
    <row r="4035" spans="4:4" x14ac:dyDescent="0.3">
      <c r="D4035" s="83"/>
    </row>
    <row r="4036" spans="4:4" x14ac:dyDescent="0.3">
      <c r="D4036" s="83"/>
    </row>
    <row r="4037" spans="4:4" x14ac:dyDescent="0.3">
      <c r="D4037" s="83"/>
    </row>
    <row r="4038" spans="4:4" x14ac:dyDescent="0.3">
      <c r="D4038" s="83"/>
    </row>
    <row r="4039" spans="4:4" x14ac:dyDescent="0.3">
      <c r="D4039" s="83"/>
    </row>
    <row r="4040" spans="4:4" x14ac:dyDescent="0.3">
      <c r="D4040" s="83"/>
    </row>
    <row r="4041" spans="4:4" x14ac:dyDescent="0.3">
      <c r="D4041" s="83"/>
    </row>
    <row r="4042" spans="4:4" x14ac:dyDescent="0.3">
      <c r="D4042" s="83"/>
    </row>
    <row r="4043" spans="4:4" x14ac:dyDescent="0.3">
      <c r="D4043" s="83"/>
    </row>
    <row r="4044" spans="4:4" x14ac:dyDescent="0.3">
      <c r="D4044" s="83"/>
    </row>
    <row r="4045" spans="4:4" x14ac:dyDescent="0.3">
      <c r="D4045" s="83"/>
    </row>
    <row r="4046" spans="4:4" x14ac:dyDescent="0.3">
      <c r="D4046" s="83"/>
    </row>
    <row r="4047" spans="4:4" x14ac:dyDescent="0.3">
      <c r="D4047" s="83"/>
    </row>
    <row r="4048" spans="4:4" x14ac:dyDescent="0.3">
      <c r="D4048" s="83"/>
    </row>
    <row r="4049" spans="4:4" x14ac:dyDescent="0.3">
      <c r="D4049" s="83"/>
    </row>
    <row r="4050" spans="4:4" x14ac:dyDescent="0.3">
      <c r="D4050" s="83"/>
    </row>
    <row r="4051" spans="4:4" x14ac:dyDescent="0.3">
      <c r="D4051" s="83"/>
    </row>
    <row r="4052" spans="4:4" x14ac:dyDescent="0.3">
      <c r="D4052" s="83"/>
    </row>
    <row r="4053" spans="4:4" x14ac:dyDescent="0.3">
      <c r="D4053" s="83"/>
    </row>
    <row r="4054" spans="4:4" x14ac:dyDescent="0.3">
      <c r="D4054" s="83"/>
    </row>
    <row r="4055" spans="4:4" x14ac:dyDescent="0.3">
      <c r="D4055" s="83"/>
    </row>
    <row r="4056" spans="4:4" x14ac:dyDescent="0.3">
      <c r="D4056" s="83"/>
    </row>
    <row r="4057" spans="4:4" x14ac:dyDescent="0.3">
      <c r="D4057" s="83"/>
    </row>
    <row r="4058" spans="4:4" x14ac:dyDescent="0.3">
      <c r="D4058" s="83"/>
    </row>
    <row r="4059" spans="4:4" x14ac:dyDescent="0.3">
      <c r="D4059" s="83"/>
    </row>
    <row r="4060" spans="4:4" x14ac:dyDescent="0.3">
      <c r="D4060" s="83"/>
    </row>
    <row r="4061" spans="4:4" x14ac:dyDescent="0.3">
      <c r="D4061" s="83"/>
    </row>
    <row r="4062" spans="4:4" x14ac:dyDescent="0.3">
      <c r="D4062" s="83"/>
    </row>
    <row r="4063" spans="4:4" x14ac:dyDescent="0.3">
      <c r="D4063" s="83"/>
    </row>
    <row r="4064" spans="4:4" x14ac:dyDescent="0.3">
      <c r="D4064" s="83"/>
    </row>
    <row r="4065" spans="4:4" x14ac:dyDescent="0.3">
      <c r="D4065" s="83"/>
    </row>
    <row r="4066" spans="4:4" x14ac:dyDescent="0.3">
      <c r="D4066" s="83"/>
    </row>
    <row r="4067" spans="4:4" x14ac:dyDescent="0.3">
      <c r="D4067" s="83"/>
    </row>
    <row r="4068" spans="4:4" x14ac:dyDescent="0.3">
      <c r="D4068" s="83"/>
    </row>
    <row r="4069" spans="4:4" x14ac:dyDescent="0.3">
      <c r="D4069" s="83"/>
    </row>
    <row r="4070" spans="4:4" x14ac:dyDescent="0.3">
      <c r="D4070" s="83"/>
    </row>
    <row r="4071" spans="4:4" x14ac:dyDescent="0.3">
      <c r="D4071" s="83"/>
    </row>
    <row r="4072" spans="4:4" x14ac:dyDescent="0.3">
      <c r="D4072" s="83"/>
    </row>
    <row r="4073" spans="4:4" x14ac:dyDescent="0.3">
      <c r="D4073" s="83"/>
    </row>
    <row r="4074" spans="4:4" x14ac:dyDescent="0.3">
      <c r="D4074" s="83"/>
    </row>
    <row r="4075" spans="4:4" x14ac:dyDescent="0.3">
      <c r="D4075" s="83"/>
    </row>
    <row r="4076" spans="4:4" x14ac:dyDescent="0.3">
      <c r="D4076" s="83"/>
    </row>
    <row r="4077" spans="4:4" x14ac:dyDescent="0.3">
      <c r="D4077" s="83"/>
    </row>
    <row r="4078" spans="4:4" x14ac:dyDescent="0.3">
      <c r="D4078" s="83"/>
    </row>
    <row r="4079" spans="4:4" x14ac:dyDescent="0.3">
      <c r="D4079" s="83"/>
    </row>
    <row r="4080" spans="4:4" x14ac:dyDescent="0.3">
      <c r="D4080" s="83"/>
    </row>
    <row r="4081" spans="4:4" x14ac:dyDescent="0.3">
      <c r="D4081" s="83"/>
    </row>
    <row r="4082" spans="4:4" x14ac:dyDescent="0.3">
      <c r="D4082" s="83"/>
    </row>
    <row r="4083" spans="4:4" x14ac:dyDescent="0.3">
      <c r="D4083" s="83"/>
    </row>
    <row r="4084" spans="4:4" x14ac:dyDescent="0.3">
      <c r="D4084" s="83"/>
    </row>
    <row r="4085" spans="4:4" x14ac:dyDescent="0.3">
      <c r="D4085" s="83"/>
    </row>
    <row r="4086" spans="4:4" x14ac:dyDescent="0.3">
      <c r="D4086" s="83"/>
    </row>
    <row r="4087" spans="4:4" x14ac:dyDescent="0.3">
      <c r="D4087" s="83"/>
    </row>
    <row r="4088" spans="4:4" x14ac:dyDescent="0.3">
      <c r="D4088" s="83"/>
    </row>
    <row r="4089" spans="4:4" x14ac:dyDescent="0.3">
      <c r="D4089" s="83"/>
    </row>
    <row r="4090" spans="4:4" x14ac:dyDescent="0.3">
      <c r="D4090" s="83"/>
    </row>
    <row r="4091" spans="4:4" x14ac:dyDescent="0.3">
      <c r="D4091" s="83"/>
    </row>
    <row r="4092" spans="4:4" x14ac:dyDescent="0.3">
      <c r="D4092" s="83"/>
    </row>
    <row r="4093" spans="4:4" x14ac:dyDescent="0.3">
      <c r="D4093" s="83"/>
    </row>
    <row r="4094" spans="4:4" x14ac:dyDescent="0.3">
      <c r="D4094" s="83"/>
    </row>
    <row r="4095" spans="4:4" x14ac:dyDescent="0.3">
      <c r="D4095" s="83"/>
    </row>
    <row r="4096" spans="4:4" x14ac:dyDescent="0.3">
      <c r="D4096" s="83"/>
    </row>
    <row r="4097" spans="4:4" x14ac:dyDescent="0.3">
      <c r="D4097" s="83"/>
    </row>
    <row r="4098" spans="4:4" x14ac:dyDescent="0.3">
      <c r="D4098" s="83"/>
    </row>
    <row r="4099" spans="4:4" x14ac:dyDescent="0.3">
      <c r="D4099" s="83"/>
    </row>
    <row r="4100" spans="4:4" x14ac:dyDescent="0.3">
      <c r="D4100" s="83"/>
    </row>
    <row r="4101" spans="4:4" x14ac:dyDescent="0.3">
      <c r="D4101" s="83"/>
    </row>
    <row r="4102" spans="4:4" x14ac:dyDescent="0.3">
      <c r="D4102" s="83"/>
    </row>
    <row r="4103" spans="4:4" x14ac:dyDescent="0.3">
      <c r="D4103" s="83"/>
    </row>
    <row r="4104" spans="4:4" x14ac:dyDescent="0.3">
      <c r="D4104" s="83"/>
    </row>
    <row r="4105" spans="4:4" x14ac:dyDescent="0.3">
      <c r="D4105" s="83"/>
    </row>
    <row r="4106" spans="4:4" x14ac:dyDescent="0.3">
      <c r="D4106" s="83"/>
    </row>
    <row r="4107" spans="4:4" x14ac:dyDescent="0.3">
      <c r="D4107" s="83"/>
    </row>
    <row r="4108" spans="4:4" x14ac:dyDescent="0.3">
      <c r="D4108" s="83"/>
    </row>
    <row r="4109" spans="4:4" x14ac:dyDescent="0.3">
      <c r="D4109" s="83"/>
    </row>
    <row r="4110" spans="4:4" x14ac:dyDescent="0.3">
      <c r="D4110" s="83"/>
    </row>
    <row r="4111" spans="4:4" x14ac:dyDescent="0.3">
      <c r="D4111" s="83"/>
    </row>
    <row r="4112" spans="4:4" x14ac:dyDescent="0.3">
      <c r="D4112" s="83"/>
    </row>
    <row r="4113" spans="4:4" x14ac:dyDescent="0.3">
      <c r="D4113" s="83"/>
    </row>
    <row r="4114" spans="4:4" x14ac:dyDescent="0.3">
      <c r="D4114" s="83"/>
    </row>
    <row r="4115" spans="4:4" x14ac:dyDescent="0.3">
      <c r="D4115" s="83"/>
    </row>
    <row r="4116" spans="4:4" x14ac:dyDescent="0.3">
      <c r="D4116" s="83"/>
    </row>
    <row r="4117" spans="4:4" x14ac:dyDescent="0.3">
      <c r="D4117" s="83"/>
    </row>
    <row r="4118" spans="4:4" x14ac:dyDescent="0.3">
      <c r="D4118" s="83"/>
    </row>
    <row r="4119" spans="4:4" x14ac:dyDescent="0.3">
      <c r="D4119" s="83"/>
    </row>
    <row r="4120" spans="4:4" x14ac:dyDescent="0.3">
      <c r="D4120" s="83"/>
    </row>
    <row r="4121" spans="4:4" x14ac:dyDescent="0.3">
      <c r="D4121" s="83"/>
    </row>
    <row r="4122" spans="4:4" x14ac:dyDescent="0.3">
      <c r="D4122" s="83"/>
    </row>
    <row r="4123" spans="4:4" x14ac:dyDescent="0.3">
      <c r="D4123" s="83"/>
    </row>
    <row r="4124" spans="4:4" x14ac:dyDescent="0.3">
      <c r="D4124" s="83"/>
    </row>
    <row r="4125" spans="4:4" x14ac:dyDescent="0.3">
      <c r="D4125" s="83"/>
    </row>
    <row r="4126" spans="4:4" x14ac:dyDescent="0.3">
      <c r="D4126" s="83"/>
    </row>
    <row r="4127" spans="4:4" x14ac:dyDescent="0.3">
      <c r="D4127" s="83"/>
    </row>
    <row r="4128" spans="4:4" x14ac:dyDescent="0.3">
      <c r="D4128" s="83"/>
    </row>
    <row r="4129" spans="4:4" x14ac:dyDescent="0.3">
      <c r="D4129" s="83"/>
    </row>
    <row r="4130" spans="4:4" x14ac:dyDescent="0.3">
      <c r="D4130" s="83"/>
    </row>
    <row r="4131" spans="4:4" x14ac:dyDescent="0.3">
      <c r="D4131" s="83"/>
    </row>
    <row r="4132" spans="4:4" x14ac:dyDescent="0.3">
      <c r="D4132" s="83"/>
    </row>
    <row r="4133" spans="4:4" x14ac:dyDescent="0.3">
      <c r="D4133" s="83"/>
    </row>
    <row r="4134" spans="4:4" x14ac:dyDescent="0.3">
      <c r="D4134" s="83"/>
    </row>
    <row r="4135" spans="4:4" x14ac:dyDescent="0.3">
      <c r="D4135" s="83"/>
    </row>
    <row r="4136" spans="4:4" x14ac:dyDescent="0.3">
      <c r="D4136" s="83"/>
    </row>
    <row r="4137" spans="4:4" x14ac:dyDescent="0.3">
      <c r="D4137" s="83"/>
    </row>
    <row r="4138" spans="4:4" x14ac:dyDescent="0.3">
      <c r="D4138" s="83"/>
    </row>
    <row r="4139" spans="4:4" x14ac:dyDescent="0.3">
      <c r="D4139" s="83"/>
    </row>
    <row r="4140" spans="4:4" x14ac:dyDescent="0.3">
      <c r="D4140" s="83"/>
    </row>
    <row r="4141" spans="4:4" x14ac:dyDescent="0.3">
      <c r="D4141" s="83"/>
    </row>
    <row r="4142" spans="4:4" x14ac:dyDescent="0.3">
      <c r="D4142" s="83"/>
    </row>
    <row r="4143" spans="4:4" x14ac:dyDescent="0.3">
      <c r="D4143" s="83"/>
    </row>
    <row r="4144" spans="4:4" x14ac:dyDescent="0.3">
      <c r="D4144" s="83"/>
    </row>
    <row r="4145" spans="4:4" x14ac:dyDescent="0.3">
      <c r="D4145" s="83"/>
    </row>
    <row r="4146" spans="4:4" x14ac:dyDescent="0.3">
      <c r="D4146" s="83"/>
    </row>
    <row r="4147" spans="4:4" x14ac:dyDescent="0.3">
      <c r="D4147" s="83"/>
    </row>
    <row r="4148" spans="4:4" x14ac:dyDescent="0.3">
      <c r="D4148" s="83"/>
    </row>
    <row r="4149" spans="4:4" x14ac:dyDescent="0.3">
      <c r="D4149" s="83"/>
    </row>
    <row r="4150" spans="4:4" x14ac:dyDescent="0.3">
      <c r="D4150" s="83"/>
    </row>
    <row r="4151" spans="4:4" x14ac:dyDescent="0.3">
      <c r="D4151" s="83"/>
    </row>
    <row r="4152" spans="4:4" x14ac:dyDescent="0.3">
      <c r="D4152" s="83"/>
    </row>
    <row r="4153" spans="4:4" x14ac:dyDescent="0.3">
      <c r="D4153" s="83"/>
    </row>
    <row r="4154" spans="4:4" x14ac:dyDescent="0.3">
      <c r="D4154" s="83"/>
    </row>
    <row r="4155" spans="4:4" x14ac:dyDescent="0.3">
      <c r="D4155" s="83"/>
    </row>
    <row r="4156" spans="4:4" x14ac:dyDescent="0.3">
      <c r="D4156" s="83"/>
    </row>
    <row r="4157" spans="4:4" x14ac:dyDescent="0.3">
      <c r="D4157" s="83"/>
    </row>
    <row r="4158" spans="4:4" x14ac:dyDescent="0.3">
      <c r="D4158" s="83"/>
    </row>
    <row r="4159" spans="4:4" x14ac:dyDescent="0.3">
      <c r="D4159" s="83"/>
    </row>
    <row r="4160" spans="4:4" x14ac:dyDescent="0.3">
      <c r="D4160" s="83"/>
    </row>
    <row r="4161" spans="4:4" x14ac:dyDescent="0.3">
      <c r="D4161" s="83"/>
    </row>
    <row r="4162" spans="4:4" x14ac:dyDescent="0.3">
      <c r="D4162" s="83"/>
    </row>
    <row r="4163" spans="4:4" x14ac:dyDescent="0.3">
      <c r="D4163" s="83"/>
    </row>
    <row r="4164" spans="4:4" x14ac:dyDescent="0.3">
      <c r="D4164" s="83"/>
    </row>
    <row r="4165" spans="4:4" x14ac:dyDescent="0.3">
      <c r="D4165" s="83"/>
    </row>
    <row r="4166" spans="4:4" x14ac:dyDescent="0.3">
      <c r="D4166" s="83"/>
    </row>
    <row r="4167" spans="4:4" x14ac:dyDescent="0.3">
      <c r="D4167" s="83"/>
    </row>
    <row r="4168" spans="4:4" x14ac:dyDescent="0.3">
      <c r="D4168" s="83"/>
    </row>
    <row r="4169" spans="4:4" x14ac:dyDescent="0.3">
      <c r="D4169" s="83"/>
    </row>
    <row r="4170" spans="4:4" x14ac:dyDescent="0.3">
      <c r="D4170" s="83"/>
    </row>
    <row r="4171" spans="4:4" x14ac:dyDescent="0.3">
      <c r="D4171" s="83"/>
    </row>
    <row r="4172" spans="4:4" x14ac:dyDescent="0.3">
      <c r="D4172" s="83"/>
    </row>
    <row r="4173" spans="4:4" x14ac:dyDescent="0.3">
      <c r="D4173" s="83"/>
    </row>
    <row r="4174" spans="4:4" x14ac:dyDescent="0.3">
      <c r="D4174" s="83"/>
    </row>
    <row r="4175" spans="4:4" x14ac:dyDescent="0.3">
      <c r="D4175" s="83"/>
    </row>
    <row r="4176" spans="4:4" x14ac:dyDescent="0.3">
      <c r="D4176" s="83"/>
    </row>
    <row r="4177" spans="4:4" x14ac:dyDescent="0.3">
      <c r="D4177" s="83"/>
    </row>
    <row r="4178" spans="4:4" x14ac:dyDescent="0.3">
      <c r="D4178" s="83"/>
    </row>
    <row r="4179" spans="4:4" x14ac:dyDescent="0.3">
      <c r="D4179" s="83"/>
    </row>
    <row r="4180" spans="4:4" x14ac:dyDescent="0.3">
      <c r="D4180" s="83"/>
    </row>
    <row r="4181" spans="4:4" x14ac:dyDescent="0.3">
      <c r="D4181" s="83"/>
    </row>
    <row r="4182" spans="4:4" x14ac:dyDescent="0.3">
      <c r="D4182" s="83"/>
    </row>
    <row r="4183" spans="4:4" x14ac:dyDescent="0.3">
      <c r="D4183" s="83"/>
    </row>
    <row r="4184" spans="4:4" x14ac:dyDescent="0.3">
      <c r="D4184" s="83"/>
    </row>
    <row r="4185" spans="4:4" x14ac:dyDescent="0.3">
      <c r="D4185" s="83"/>
    </row>
    <row r="4186" spans="4:4" x14ac:dyDescent="0.3">
      <c r="D4186" s="83"/>
    </row>
    <row r="4187" spans="4:4" x14ac:dyDescent="0.3">
      <c r="D4187" s="83"/>
    </row>
    <row r="4188" spans="4:4" x14ac:dyDescent="0.3">
      <c r="D4188" s="83"/>
    </row>
    <row r="4189" spans="4:4" x14ac:dyDescent="0.3">
      <c r="D4189" s="83"/>
    </row>
    <row r="4190" spans="4:4" x14ac:dyDescent="0.3">
      <c r="D4190" s="83"/>
    </row>
    <row r="4191" spans="4:4" x14ac:dyDescent="0.3">
      <c r="D4191" s="83"/>
    </row>
    <row r="4192" spans="4:4" x14ac:dyDescent="0.3">
      <c r="D4192" s="83"/>
    </row>
    <row r="4193" spans="4:4" x14ac:dyDescent="0.3">
      <c r="D4193" s="83"/>
    </row>
    <row r="4194" spans="4:4" x14ac:dyDescent="0.3">
      <c r="D4194" s="83"/>
    </row>
    <row r="4195" spans="4:4" x14ac:dyDescent="0.3">
      <c r="D4195" s="83"/>
    </row>
    <row r="4196" spans="4:4" x14ac:dyDescent="0.3">
      <c r="D4196" s="83"/>
    </row>
    <row r="4197" spans="4:4" x14ac:dyDescent="0.3">
      <c r="D4197" s="83"/>
    </row>
    <row r="4198" spans="4:4" x14ac:dyDescent="0.3">
      <c r="D4198" s="83"/>
    </row>
    <row r="4199" spans="4:4" x14ac:dyDescent="0.3">
      <c r="D4199" s="83"/>
    </row>
    <row r="4200" spans="4:4" x14ac:dyDescent="0.3">
      <c r="D4200" s="83"/>
    </row>
    <row r="4201" spans="4:4" x14ac:dyDescent="0.3">
      <c r="D4201" s="83"/>
    </row>
    <row r="4202" spans="4:4" x14ac:dyDescent="0.3">
      <c r="D4202" s="83"/>
    </row>
    <row r="4203" spans="4:4" x14ac:dyDescent="0.3">
      <c r="D4203" s="83"/>
    </row>
    <row r="4204" spans="4:4" x14ac:dyDescent="0.3">
      <c r="D4204" s="83"/>
    </row>
    <row r="4205" spans="4:4" x14ac:dyDescent="0.3">
      <c r="D4205" s="83"/>
    </row>
    <row r="4206" spans="4:4" x14ac:dyDescent="0.3">
      <c r="D4206" s="83"/>
    </row>
    <row r="4207" spans="4:4" x14ac:dyDescent="0.3">
      <c r="D4207" s="83"/>
    </row>
    <row r="4208" spans="4:4" x14ac:dyDescent="0.3">
      <c r="D4208" s="83"/>
    </row>
    <row r="4209" spans="4:4" x14ac:dyDescent="0.3">
      <c r="D4209" s="83"/>
    </row>
    <row r="4210" spans="4:4" x14ac:dyDescent="0.3">
      <c r="D4210" s="83"/>
    </row>
    <row r="4211" spans="4:4" x14ac:dyDescent="0.3">
      <c r="D4211" s="83"/>
    </row>
    <row r="4212" spans="4:4" x14ac:dyDescent="0.3">
      <c r="D4212" s="83"/>
    </row>
    <row r="4213" spans="4:4" x14ac:dyDescent="0.3">
      <c r="D4213" s="83"/>
    </row>
    <row r="4214" spans="4:4" x14ac:dyDescent="0.3">
      <c r="D4214" s="83"/>
    </row>
    <row r="4215" spans="4:4" x14ac:dyDescent="0.3">
      <c r="D4215" s="83"/>
    </row>
    <row r="4216" spans="4:4" x14ac:dyDescent="0.3">
      <c r="D4216" s="83"/>
    </row>
    <row r="4217" spans="4:4" x14ac:dyDescent="0.3">
      <c r="D4217" s="83"/>
    </row>
    <row r="4218" spans="4:4" x14ac:dyDescent="0.3">
      <c r="D4218" s="83"/>
    </row>
    <row r="4219" spans="4:4" x14ac:dyDescent="0.3">
      <c r="D4219" s="83"/>
    </row>
    <row r="4220" spans="4:4" x14ac:dyDescent="0.3">
      <c r="D4220" s="83"/>
    </row>
    <row r="4221" spans="4:4" x14ac:dyDescent="0.3">
      <c r="D4221" s="83"/>
    </row>
    <row r="4222" spans="4:4" x14ac:dyDescent="0.3">
      <c r="D4222" s="83"/>
    </row>
    <row r="4223" spans="4:4" x14ac:dyDescent="0.3">
      <c r="D4223" s="83"/>
    </row>
    <row r="4224" spans="4:4" x14ac:dyDescent="0.3">
      <c r="D4224" s="83"/>
    </row>
    <row r="4225" spans="4:4" x14ac:dyDescent="0.3">
      <c r="D4225" s="83"/>
    </row>
    <row r="4226" spans="4:4" x14ac:dyDescent="0.3">
      <c r="D4226" s="83"/>
    </row>
    <row r="4227" spans="4:4" x14ac:dyDescent="0.3">
      <c r="D4227" s="83"/>
    </row>
    <row r="4228" spans="4:4" x14ac:dyDescent="0.3">
      <c r="D4228" s="83"/>
    </row>
    <row r="4229" spans="4:4" x14ac:dyDescent="0.3">
      <c r="D4229" s="83"/>
    </row>
    <row r="4230" spans="4:4" x14ac:dyDescent="0.3">
      <c r="D4230" s="83"/>
    </row>
    <row r="4231" spans="4:4" x14ac:dyDescent="0.3">
      <c r="D4231" s="83"/>
    </row>
    <row r="4232" spans="4:4" x14ac:dyDescent="0.3">
      <c r="D4232" s="83"/>
    </row>
    <row r="4233" spans="4:4" x14ac:dyDescent="0.3">
      <c r="D4233" s="83"/>
    </row>
    <row r="4234" spans="4:4" x14ac:dyDescent="0.3">
      <c r="D4234" s="83"/>
    </row>
    <row r="4235" spans="4:4" x14ac:dyDescent="0.3">
      <c r="D4235" s="83"/>
    </row>
    <row r="4236" spans="4:4" x14ac:dyDescent="0.3">
      <c r="D4236" s="83"/>
    </row>
    <row r="4237" spans="4:4" x14ac:dyDescent="0.3">
      <c r="D4237" s="83"/>
    </row>
    <row r="4238" spans="4:4" x14ac:dyDescent="0.3">
      <c r="D4238" s="83"/>
    </row>
    <row r="4239" spans="4:4" x14ac:dyDescent="0.3">
      <c r="D4239" s="83"/>
    </row>
    <row r="4240" spans="4:4" x14ac:dyDescent="0.3">
      <c r="D4240" s="83"/>
    </row>
    <row r="4241" spans="4:4" x14ac:dyDescent="0.3">
      <c r="D4241" s="83"/>
    </row>
    <row r="4242" spans="4:4" x14ac:dyDescent="0.3">
      <c r="D4242" s="83"/>
    </row>
    <row r="4243" spans="4:4" x14ac:dyDescent="0.3">
      <c r="D4243" s="83"/>
    </row>
    <row r="4244" spans="4:4" x14ac:dyDescent="0.3">
      <c r="D4244" s="83"/>
    </row>
    <row r="4245" spans="4:4" x14ac:dyDescent="0.3">
      <c r="D4245" s="83"/>
    </row>
    <row r="4246" spans="4:4" x14ac:dyDescent="0.3">
      <c r="D4246" s="83"/>
    </row>
    <row r="4247" spans="4:4" x14ac:dyDescent="0.3">
      <c r="D4247" s="83"/>
    </row>
    <row r="4248" spans="4:4" x14ac:dyDescent="0.3">
      <c r="D4248" s="83"/>
    </row>
    <row r="4249" spans="4:4" x14ac:dyDescent="0.3">
      <c r="D4249" s="83"/>
    </row>
    <row r="4250" spans="4:4" x14ac:dyDescent="0.3">
      <c r="D4250" s="83"/>
    </row>
    <row r="4251" spans="4:4" x14ac:dyDescent="0.3">
      <c r="D4251" s="83"/>
    </row>
    <row r="4252" spans="4:4" x14ac:dyDescent="0.3">
      <c r="D4252" s="83"/>
    </row>
    <row r="4253" spans="4:4" x14ac:dyDescent="0.3">
      <c r="D4253" s="83"/>
    </row>
    <row r="4254" spans="4:4" x14ac:dyDescent="0.3">
      <c r="D4254" s="83"/>
    </row>
    <row r="4255" spans="4:4" x14ac:dyDescent="0.3">
      <c r="D4255" s="83"/>
    </row>
    <row r="4256" spans="4:4" x14ac:dyDescent="0.3">
      <c r="D4256" s="83"/>
    </row>
    <row r="4257" spans="4:4" x14ac:dyDescent="0.3">
      <c r="D4257" s="83"/>
    </row>
    <row r="4258" spans="4:4" x14ac:dyDescent="0.3">
      <c r="D4258" s="83"/>
    </row>
    <row r="4259" spans="4:4" x14ac:dyDescent="0.3">
      <c r="D4259" s="83"/>
    </row>
    <row r="4260" spans="4:4" x14ac:dyDescent="0.3">
      <c r="D4260" s="83"/>
    </row>
    <row r="4261" spans="4:4" x14ac:dyDescent="0.3">
      <c r="D4261" s="83"/>
    </row>
    <row r="4262" spans="4:4" x14ac:dyDescent="0.3">
      <c r="D4262" s="83"/>
    </row>
    <row r="4263" spans="4:4" x14ac:dyDescent="0.3">
      <c r="D4263" s="83"/>
    </row>
    <row r="4264" spans="4:4" x14ac:dyDescent="0.3">
      <c r="D4264" s="83"/>
    </row>
    <row r="4265" spans="4:4" x14ac:dyDescent="0.3">
      <c r="D4265" s="83"/>
    </row>
    <row r="4266" spans="4:4" x14ac:dyDescent="0.3">
      <c r="D4266" s="83"/>
    </row>
    <row r="4267" spans="4:4" x14ac:dyDescent="0.3">
      <c r="D4267" s="83"/>
    </row>
    <row r="4268" spans="4:4" x14ac:dyDescent="0.3">
      <c r="D4268" s="83"/>
    </row>
    <row r="4269" spans="4:4" x14ac:dyDescent="0.3">
      <c r="D4269" s="83"/>
    </row>
    <row r="4270" spans="4:4" x14ac:dyDescent="0.3">
      <c r="D4270" s="83"/>
    </row>
    <row r="4271" spans="4:4" x14ac:dyDescent="0.3">
      <c r="D4271" s="83"/>
    </row>
    <row r="4272" spans="4:4" x14ac:dyDescent="0.3">
      <c r="D4272" s="83"/>
    </row>
    <row r="4273" spans="4:4" x14ac:dyDescent="0.3">
      <c r="D4273" s="83"/>
    </row>
    <row r="4274" spans="4:4" x14ac:dyDescent="0.3">
      <c r="D4274" s="83"/>
    </row>
    <row r="4275" spans="4:4" x14ac:dyDescent="0.3">
      <c r="D4275" s="83"/>
    </row>
    <row r="4276" spans="4:4" x14ac:dyDescent="0.3">
      <c r="D4276" s="83"/>
    </row>
    <row r="4277" spans="4:4" x14ac:dyDescent="0.3">
      <c r="D4277" s="83"/>
    </row>
    <row r="4278" spans="4:4" x14ac:dyDescent="0.3">
      <c r="D4278" s="83"/>
    </row>
    <row r="4279" spans="4:4" x14ac:dyDescent="0.3">
      <c r="D4279" s="83"/>
    </row>
    <row r="4280" spans="4:4" x14ac:dyDescent="0.3">
      <c r="D4280" s="83"/>
    </row>
    <row r="4281" spans="4:4" x14ac:dyDescent="0.3">
      <c r="D4281" s="83"/>
    </row>
    <row r="4282" spans="4:4" x14ac:dyDescent="0.3">
      <c r="D4282" s="83"/>
    </row>
    <row r="4283" spans="4:4" x14ac:dyDescent="0.3">
      <c r="D4283" s="83"/>
    </row>
    <row r="4284" spans="4:4" x14ac:dyDescent="0.3">
      <c r="D4284" s="83"/>
    </row>
    <row r="4285" spans="4:4" x14ac:dyDescent="0.3">
      <c r="D4285" s="83"/>
    </row>
    <row r="4286" spans="4:4" x14ac:dyDescent="0.3">
      <c r="D4286" s="83"/>
    </row>
    <row r="4287" spans="4:4" x14ac:dyDescent="0.3">
      <c r="D4287" s="83"/>
    </row>
    <row r="4288" spans="4:4" x14ac:dyDescent="0.3">
      <c r="D4288" s="83"/>
    </row>
    <row r="4289" spans="4:4" x14ac:dyDescent="0.3">
      <c r="D4289" s="83"/>
    </row>
    <row r="4290" spans="4:4" x14ac:dyDescent="0.3">
      <c r="D4290" s="83"/>
    </row>
    <row r="4291" spans="4:4" x14ac:dyDescent="0.3">
      <c r="D4291" s="83"/>
    </row>
    <row r="4292" spans="4:4" x14ac:dyDescent="0.3">
      <c r="D4292" s="83"/>
    </row>
    <row r="4293" spans="4:4" x14ac:dyDescent="0.3">
      <c r="D4293" s="83"/>
    </row>
    <row r="4294" spans="4:4" x14ac:dyDescent="0.3">
      <c r="D4294" s="83"/>
    </row>
    <row r="4295" spans="4:4" x14ac:dyDescent="0.3">
      <c r="D4295" s="83"/>
    </row>
    <row r="4296" spans="4:4" x14ac:dyDescent="0.3">
      <c r="D4296" s="83"/>
    </row>
    <row r="4297" spans="4:4" x14ac:dyDescent="0.3">
      <c r="D4297" s="83"/>
    </row>
    <row r="4298" spans="4:4" x14ac:dyDescent="0.3">
      <c r="D4298" s="83"/>
    </row>
    <row r="4299" spans="4:4" x14ac:dyDescent="0.3">
      <c r="D4299" s="83"/>
    </row>
    <row r="4300" spans="4:4" x14ac:dyDescent="0.3">
      <c r="D4300" s="83"/>
    </row>
    <row r="4301" spans="4:4" x14ac:dyDescent="0.3">
      <c r="D4301" s="83"/>
    </row>
    <row r="4302" spans="4:4" x14ac:dyDescent="0.3">
      <c r="D4302" s="83"/>
    </row>
    <row r="4303" spans="4:4" x14ac:dyDescent="0.3">
      <c r="D4303" s="83"/>
    </row>
    <row r="4304" spans="4:4" x14ac:dyDescent="0.3">
      <c r="D4304" s="83"/>
    </row>
    <row r="4305" spans="4:4" x14ac:dyDescent="0.3">
      <c r="D4305" s="83"/>
    </row>
    <row r="4306" spans="4:4" x14ac:dyDescent="0.3">
      <c r="D4306" s="83"/>
    </row>
    <row r="4307" spans="4:4" x14ac:dyDescent="0.3">
      <c r="D4307" s="83"/>
    </row>
    <row r="4308" spans="4:4" x14ac:dyDescent="0.3">
      <c r="D4308" s="83"/>
    </row>
    <row r="4309" spans="4:4" x14ac:dyDescent="0.3">
      <c r="D4309" s="83"/>
    </row>
    <row r="4310" spans="4:4" x14ac:dyDescent="0.3">
      <c r="D4310" s="83"/>
    </row>
    <row r="4311" spans="4:4" x14ac:dyDescent="0.3">
      <c r="D4311" s="83"/>
    </row>
    <row r="4312" spans="4:4" x14ac:dyDescent="0.3">
      <c r="D4312" s="83"/>
    </row>
    <row r="4313" spans="4:4" x14ac:dyDescent="0.3">
      <c r="D4313" s="83"/>
    </row>
    <row r="4314" spans="4:4" x14ac:dyDescent="0.3">
      <c r="D4314" s="83"/>
    </row>
    <row r="4315" spans="4:4" x14ac:dyDescent="0.3">
      <c r="D4315" s="83"/>
    </row>
    <row r="4316" spans="4:4" x14ac:dyDescent="0.3">
      <c r="D4316" s="83"/>
    </row>
    <row r="4317" spans="4:4" x14ac:dyDescent="0.3">
      <c r="D4317" s="83"/>
    </row>
    <row r="4318" spans="4:4" x14ac:dyDescent="0.3">
      <c r="D4318" s="83"/>
    </row>
    <row r="4319" spans="4:4" x14ac:dyDescent="0.3">
      <c r="D4319" s="83"/>
    </row>
    <row r="4320" spans="4:4" x14ac:dyDescent="0.3">
      <c r="D4320" s="83"/>
    </row>
    <row r="4321" spans="4:4" x14ac:dyDescent="0.3">
      <c r="D4321" s="83"/>
    </row>
    <row r="4322" spans="4:4" x14ac:dyDescent="0.3">
      <c r="D4322" s="83"/>
    </row>
    <row r="4323" spans="4:4" x14ac:dyDescent="0.3">
      <c r="D4323" s="83"/>
    </row>
    <row r="4324" spans="4:4" x14ac:dyDescent="0.3">
      <c r="D4324" s="83"/>
    </row>
    <row r="4325" spans="4:4" x14ac:dyDescent="0.3">
      <c r="D4325" s="83"/>
    </row>
    <row r="4326" spans="4:4" x14ac:dyDescent="0.3">
      <c r="D4326" s="83"/>
    </row>
    <row r="4327" spans="4:4" x14ac:dyDescent="0.3">
      <c r="D4327" s="83"/>
    </row>
    <row r="4328" spans="4:4" x14ac:dyDescent="0.3">
      <c r="D4328" s="83"/>
    </row>
    <row r="4329" spans="4:4" x14ac:dyDescent="0.3">
      <c r="D4329" s="83"/>
    </row>
    <row r="4330" spans="4:4" x14ac:dyDescent="0.3">
      <c r="D4330" s="83"/>
    </row>
    <row r="4331" spans="4:4" x14ac:dyDescent="0.3">
      <c r="D4331" s="83"/>
    </row>
    <row r="4332" spans="4:4" x14ac:dyDescent="0.3">
      <c r="D4332" s="83"/>
    </row>
    <row r="4333" spans="4:4" x14ac:dyDescent="0.3">
      <c r="D4333" s="83"/>
    </row>
    <row r="4334" spans="4:4" x14ac:dyDescent="0.3">
      <c r="D4334" s="83"/>
    </row>
    <row r="4335" spans="4:4" x14ac:dyDescent="0.3">
      <c r="D4335" s="83"/>
    </row>
    <row r="4336" spans="4:4" x14ac:dyDescent="0.3">
      <c r="D4336" s="83"/>
    </row>
    <row r="4337" spans="4:4" x14ac:dyDescent="0.3">
      <c r="D4337" s="83"/>
    </row>
    <row r="4338" spans="4:4" x14ac:dyDescent="0.3">
      <c r="D4338" s="83"/>
    </row>
    <row r="4339" spans="4:4" x14ac:dyDescent="0.3">
      <c r="D4339" s="83"/>
    </row>
    <row r="4340" spans="4:4" x14ac:dyDescent="0.3">
      <c r="D4340" s="83"/>
    </row>
    <row r="4341" spans="4:4" x14ac:dyDescent="0.3">
      <c r="D4341" s="83"/>
    </row>
    <row r="4342" spans="4:4" x14ac:dyDescent="0.3">
      <c r="D4342" s="83"/>
    </row>
    <row r="4343" spans="4:4" x14ac:dyDescent="0.3">
      <c r="D4343" s="83"/>
    </row>
    <row r="4344" spans="4:4" x14ac:dyDescent="0.3">
      <c r="D4344" s="83"/>
    </row>
    <row r="4345" spans="4:4" x14ac:dyDescent="0.3">
      <c r="D4345" s="83"/>
    </row>
    <row r="4346" spans="4:4" x14ac:dyDescent="0.3">
      <c r="D4346" s="83"/>
    </row>
    <row r="4347" spans="4:4" x14ac:dyDescent="0.3">
      <c r="D4347" s="83"/>
    </row>
    <row r="4348" spans="4:4" x14ac:dyDescent="0.3">
      <c r="D4348" s="83"/>
    </row>
    <row r="4349" spans="4:4" x14ac:dyDescent="0.3">
      <c r="D4349" s="83"/>
    </row>
    <row r="4350" spans="4:4" x14ac:dyDescent="0.3">
      <c r="D4350" s="83"/>
    </row>
    <row r="4351" spans="4:4" x14ac:dyDescent="0.3">
      <c r="D4351" s="83"/>
    </row>
    <row r="4352" spans="4:4" x14ac:dyDescent="0.3">
      <c r="D4352" s="83"/>
    </row>
    <row r="4353" spans="4:4" x14ac:dyDescent="0.3">
      <c r="D4353" s="83"/>
    </row>
    <row r="4354" spans="4:4" x14ac:dyDescent="0.3">
      <c r="D4354" s="83"/>
    </row>
    <row r="4355" spans="4:4" x14ac:dyDescent="0.3">
      <c r="D4355" s="83"/>
    </row>
    <row r="4356" spans="4:4" x14ac:dyDescent="0.3">
      <c r="D4356" s="83"/>
    </row>
    <row r="4357" spans="4:4" x14ac:dyDescent="0.3">
      <c r="D4357" s="83"/>
    </row>
    <row r="4358" spans="4:4" x14ac:dyDescent="0.3">
      <c r="D4358" s="83"/>
    </row>
    <row r="4359" spans="4:4" x14ac:dyDescent="0.3">
      <c r="D4359" s="83"/>
    </row>
    <row r="4360" spans="4:4" x14ac:dyDescent="0.3">
      <c r="D4360" s="83"/>
    </row>
    <row r="4361" spans="4:4" x14ac:dyDescent="0.3">
      <c r="D4361" s="83"/>
    </row>
    <row r="4362" spans="4:4" x14ac:dyDescent="0.3">
      <c r="D4362" s="83"/>
    </row>
    <row r="4363" spans="4:4" x14ac:dyDescent="0.3">
      <c r="D4363" s="83"/>
    </row>
    <row r="4364" spans="4:4" x14ac:dyDescent="0.3">
      <c r="D4364" s="83"/>
    </row>
    <row r="4365" spans="4:4" x14ac:dyDescent="0.3">
      <c r="D4365" s="83"/>
    </row>
    <row r="4366" spans="4:4" x14ac:dyDescent="0.3">
      <c r="D4366" s="83"/>
    </row>
    <row r="4367" spans="4:4" x14ac:dyDescent="0.3">
      <c r="D4367" s="83"/>
    </row>
    <row r="4368" spans="4:4" x14ac:dyDescent="0.3">
      <c r="D4368" s="83"/>
    </row>
    <row r="4369" spans="4:4" x14ac:dyDescent="0.3">
      <c r="D4369" s="83"/>
    </row>
    <row r="4370" spans="4:4" x14ac:dyDescent="0.3">
      <c r="D4370" s="83"/>
    </row>
    <row r="4371" spans="4:4" x14ac:dyDescent="0.3">
      <c r="D4371" s="83"/>
    </row>
    <row r="4372" spans="4:4" x14ac:dyDescent="0.3">
      <c r="D4372" s="83"/>
    </row>
    <row r="4373" spans="4:4" x14ac:dyDescent="0.3">
      <c r="D4373" s="83"/>
    </row>
    <row r="4374" spans="4:4" x14ac:dyDescent="0.3">
      <c r="D4374" s="83"/>
    </row>
    <row r="4375" spans="4:4" x14ac:dyDescent="0.3">
      <c r="D4375" s="83"/>
    </row>
    <row r="4376" spans="4:4" x14ac:dyDescent="0.3">
      <c r="D4376" s="83"/>
    </row>
    <row r="4377" spans="4:4" x14ac:dyDescent="0.3">
      <c r="D4377" s="83"/>
    </row>
    <row r="4378" spans="4:4" x14ac:dyDescent="0.3">
      <c r="D4378" s="83"/>
    </row>
    <row r="4379" spans="4:4" x14ac:dyDescent="0.3">
      <c r="D4379" s="83"/>
    </row>
    <row r="4380" spans="4:4" x14ac:dyDescent="0.3">
      <c r="D4380" s="83"/>
    </row>
    <row r="4381" spans="4:4" x14ac:dyDescent="0.3">
      <c r="D4381" s="83"/>
    </row>
    <row r="4382" spans="4:4" x14ac:dyDescent="0.3">
      <c r="D4382" s="83"/>
    </row>
    <row r="4383" spans="4:4" x14ac:dyDescent="0.3">
      <c r="D4383" s="83"/>
    </row>
    <row r="4384" spans="4:4" x14ac:dyDescent="0.3">
      <c r="D4384" s="83"/>
    </row>
    <row r="4385" spans="4:4" x14ac:dyDescent="0.3">
      <c r="D4385" s="83"/>
    </row>
    <row r="4386" spans="4:4" x14ac:dyDescent="0.3">
      <c r="D4386" s="83"/>
    </row>
    <row r="4387" spans="4:4" x14ac:dyDescent="0.3">
      <c r="D4387" s="83"/>
    </row>
    <row r="4388" spans="4:4" x14ac:dyDescent="0.3">
      <c r="D4388" s="83"/>
    </row>
    <row r="4389" spans="4:4" x14ac:dyDescent="0.3">
      <c r="D4389" s="83"/>
    </row>
    <row r="4390" spans="4:4" x14ac:dyDescent="0.3">
      <c r="D4390" s="83"/>
    </row>
    <row r="4391" spans="4:4" x14ac:dyDescent="0.3">
      <c r="D4391" s="83"/>
    </row>
    <row r="4392" spans="4:4" x14ac:dyDescent="0.3">
      <c r="D4392" s="83"/>
    </row>
    <row r="4393" spans="4:4" x14ac:dyDescent="0.3">
      <c r="D4393" s="83"/>
    </row>
    <row r="4394" spans="4:4" x14ac:dyDescent="0.3">
      <c r="D4394" s="83"/>
    </row>
    <row r="4395" spans="4:4" x14ac:dyDescent="0.3">
      <c r="D4395" s="83"/>
    </row>
    <row r="4396" spans="4:4" x14ac:dyDescent="0.3">
      <c r="D4396" s="83"/>
    </row>
    <row r="4397" spans="4:4" x14ac:dyDescent="0.3">
      <c r="D4397" s="83"/>
    </row>
    <row r="4398" spans="4:4" x14ac:dyDescent="0.3">
      <c r="D4398" s="83"/>
    </row>
    <row r="4399" spans="4:4" x14ac:dyDescent="0.3">
      <c r="D4399" s="83"/>
    </row>
    <row r="4400" spans="4:4" x14ac:dyDescent="0.3">
      <c r="D4400" s="83"/>
    </row>
    <row r="4401" spans="4:4" x14ac:dyDescent="0.3">
      <c r="D4401" s="83"/>
    </row>
    <row r="4402" spans="4:4" x14ac:dyDescent="0.3">
      <c r="D4402" s="83"/>
    </row>
    <row r="4403" spans="4:4" x14ac:dyDescent="0.3">
      <c r="D4403" s="83"/>
    </row>
    <row r="4404" spans="4:4" x14ac:dyDescent="0.3">
      <c r="D4404" s="83"/>
    </row>
    <row r="4405" spans="4:4" x14ac:dyDescent="0.3">
      <c r="D4405" s="83"/>
    </row>
    <row r="4406" spans="4:4" x14ac:dyDescent="0.3">
      <c r="D4406" s="83"/>
    </row>
    <row r="4407" spans="4:4" x14ac:dyDescent="0.3">
      <c r="D4407" s="83"/>
    </row>
    <row r="4408" spans="4:4" x14ac:dyDescent="0.3">
      <c r="D4408" s="83"/>
    </row>
    <row r="4409" spans="4:4" x14ac:dyDescent="0.3">
      <c r="D4409" s="83"/>
    </row>
    <row r="4410" spans="4:4" x14ac:dyDescent="0.3">
      <c r="D4410" s="83"/>
    </row>
    <row r="4411" spans="4:4" x14ac:dyDescent="0.3">
      <c r="D4411" s="83"/>
    </row>
    <row r="4412" spans="4:4" x14ac:dyDescent="0.3">
      <c r="D4412" s="83"/>
    </row>
    <row r="4413" spans="4:4" x14ac:dyDescent="0.3">
      <c r="D4413" s="83"/>
    </row>
    <row r="4414" spans="4:4" x14ac:dyDescent="0.3">
      <c r="D4414" s="83"/>
    </row>
    <row r="4415" spans="4:4" x14ac:dyDescent="0.3">
      <c r="D4415" s="83"/>
    </row>
    <row r="4416" spans="4:4" x14ac:dyDescent="0.3">
      <c r="D4416" s="83"/>
    </row>
    <row r="4417" spans="4:4" x14ac:dyDescent="0.3">
      <c r="D4417" s="83"/>
    </row>
    <row r="4418" spans="4:4" x14ac:dyDescent="0.3">
      <c r="D4418" s="83"/>
    </row>
    <row r="4419" spans="4:4" x14ac:dyDescent="0.3">
      <c r="D4419" s="83"/>
    </row>
    <row r="4420" spans="4:4" x14ac:dyDescent="0.3">
      <c r="D4420" s="83"/>
    </row>
    <row r="4421" spans="4:4" x14ac:dyDescent="0.3">
      <c r="D4421" s="83"/>
    </row>
    <row r="4422" spans="4:4" x14ac:dyDescent="0.3">
      <c r="D4422" s="83"/>
    </row>
    <row r="4423" spans="4:4" x14ac:dyDescent="0.3">
      <c r="D4423" s="83"/>
    </row>
    <row r="4424" spans="4:4" x14ac:dyDescent="0.3">
      <c r="D4424" s="83"/>
    </row>
    <row r="4425" spans="4:4" x14ac:dyDescent="0.3">
      <c r="D4425" s="83"/>
    </row>
    <row r="4426" spans="4:4" x14ac:dyDescent="0.3">
      <c r="D4426" s="83"/>
    </row>
    <row r="4427" spans="4:4" x14ac:dyDescent="0.3">
      <c r="D4427" s="83"/>
    </row>
    <row r="4428" spans="4:4" x14ac:dyDescent="0.3">
      <c r="D4428" s="83"/>
    </row>
    <row r="4429" spans="4:4" x14ac:dyDescent="0.3">
      <c r="D4429" s="83"/>
    </row>
    <row r="4430" spans="4:4" x14ac:dyDescent="0.3">
      <c r="D4430" s="83"/>
    </row>
    <row r="4431" spans="4:4" x14ac:dyDescent="0.3">
      <c r="D4431" s="83"/>
    </row>
    <row r="4432" spans="4:4" x14ac:dyDescent="0.3">
      <c r="D4432" s="83"/>
    </row>
    <row r="4433" spans="4:4" x14ac:dyDescent="0.3">
      <c r="D4433" s="83"/>
    </row>
    <row r="4434" spans="4:4" x14ac:dyDescent="0.3">
      <c r="D4434" s="83"/>
    </row>
    <row r="4435" spans="4:4" x14ac:dyDescent="0.3">
      <c r="D4435" s="83"/>
    </row>
    <row r="4436" spans="4:4" x14ac:dyDescent="0.3">
      <c r="D4436" s="83"/>
    </row>
    <row r="4437" spans="4:4" x14ac:dyDescent="0.3">
      <c r="D4437" s="83"/>
    </row>
    <row r="4438" spans="4:4" x14ac:dyDescent="0.3">
      <c r="D4438" s="83"/>
    </row>
    <row r="4439" spans="4:4" x14ac:dyDescent="0.3">
      <c r="D4439" s="83"/>
    </row>
    <row r="4440" spans="4:4" x14ac:dyDescent="0.3">
      <c r="D4440" s="83"/>
    </row>
    <row r="4441" spans="4:4" x14ac:dyDescent="0.3">
      <c r="D4441" s="83"/>
    </row>
    <row r="4442" spans="4:4" x14ac:dyDescent="0.3">
      <c r="D4442" s="83"/>
    </row>
    <row r="4443" spans="4:4" x14ac:dyDescent="0.3">
      <c r="D4443" s="83"/>
    </row>
    <row r="4444" spans="4:4" x14ac:dyDescent="0.3">
      <c r="D4444" s="83"/>
    </row>
    <row r="4445" spans="4:4" x14ac:dyDescent="0.3">
      <c r="D4445" s="83"/>
    </row>
    <row r="4446" spans="4:4" x14ac:dyDescent="0.3">
      <c r="D4446" s="83"/>
    </row>
    <row r="4447" spans="4:4" x14ac:dyDescent="0.3">
      <c r="D4447" s="83"/>
    </row>
    <row r="4448" spans="4:4" x14ac:dyDescent="0.3">
      <c r="D4448" s="83"/>
    </row>
    <row r="4449" spans="4:4" x14ac:dyDescent="0.3">
      <c r="D4449" s="83"/>
    </row>
    <row r="4450" spans="4:4" x14ac:dyDescent="0.3">
      <c r="D4450" s="83"/>
    </row>
    <row r="4451" spans="4:4" x14ac:dyDescent="0.3">
      <c r="D4451" s="83"/>
    </row>
    <row r="4452" spans="4:4" x14ac:dyDescent="0.3">
      <c r="D4452" s="83"/>
    </row>
    <row r="4453" spans="4:4" x14ac:dyDescent="0.3">
      <c r="D4453" s="83"/>
    </row>
    <row r="4454" spans="4:4" x14ac:dyDescent="0.3">
      <c r="D4454" s="83"/>
    </row>
    <row r="4455" spans="4:4" x14ac:dyDescent="0.3">
      <c r="D4455" s="83"/>
    </row>
    <row r="4456" spans="4:4" x14ac:dyDescent="0.3">
      <c r="D4456" s="83"/>
    </row>
    <row r="4457" spans="4:4" x14ac:dyDescent="0.3">
      <c r="D4457" s="83"/>
    </row>
    <row r="4458" spans="4:4" x14ac:dyDescent="0.3">
      <c r="D4458" s="83"/>
    </row>
    <row r="4459" spans="4:4" x14ac:dyDescent="0.3">
      <c r="D4459" s="83"/>
    </row>
    <row r="4460" spans="4:4" x14ac:dyDescent="0.3">
      <c r="D4460" s="83"/>
    </row>
    <row r="4461" spans="4:4" x14ac:dyDescent="0.3">
      <c r="D4461" s="83"/>
    </row>
    <row r="4462" spans="4:4" x14ac:dyDescent="0.3">
      <c r="D4462" s="83"/>
    </row>
    <row r="4463" spans="4:4" x14ac:dyDescent="0.3">
      <c r="D4463" s="83"/>
    </row>
    <row r="4464" spans="4:4" x14ac:dyDescent="0.3">
      <c r="D4464" s="83"/>
    </row>
    <row r="4465" spans="4:4" x14ac:dyDescent="0.3">
      <c r="D4465" s="83"/>
    </row>
    <row r="4466" spans="4:4" x14ac:dyDescent="0.3">
      <c r="D4466" s="83"/>
    </row>
    <row r="4467" spans="4:4" x14ac:dyDescent="0.3">
      <c r="D4467" s="83"/>
    </row>
    <row r="4468" spans="4:4" x14ac:dyDescent="0.3">
      <c r="D4468" s="83"/>
    </row>
    <row r="4469" spans="4:4" x14ac:dyDescent="0.3">
      <c r="D4469" s="83"/>
    </row>
    <row r="4470" spans="4:4" x14ac:dyDescent="0.3">
      <c r="D4470" s="83"/>
    </row>
    <row r="4471" spans="4:4" x14ac:dyDescent="0.3">
      <c r="D4471" s="83"/>
    </row>
    <row r="4472" spans="4:4" x14ac:dyDescent="0.3">
      <c r="D4472" s="83"/>
    </row>
    <row r="4473" spans="4:4" x14ac:dyDescent="0.3">
      <c r="D4473" s="83"/>
    </row>
    <row r="4474" spans="4:4" x14ac:dyDescent="0.3">
      <c r="D4474" s="83"/>
    </row>
    <row r="4475" spans="4:4" x14ac:dyDescent="0.3">
      <c r="D4475" s="83"/>
    </row>
    <row r="4476" spans="4:4" x14ac:dyDescent="0.3">
      <c r="D4476" s="83"/>
    </row>
    <row r="4477" spans="4:4" x14ac:dyDescent="0.3">
      <c r="D4477" s="83"/>
    </row>
    <row r="4478" spans="4:4" x14ac:dyDescent="0.3">
      <c r="D4478" s="83"/>
    </row>
    <row r="4479" spans="4:4" x14ac:dyDescent="0.3">
      <c r="D4479" s="83"/>
    </row>
    <row r="4480" spans="4:4" x14ac:dyDescent="0.3">
      <c r="D4480" s="83"/>
    </row>
    <row r="4481" spans="4:4" x14ac:dyDescent="0.3">
      <c r="D4481" s="83"/>
    </row>
    <row r="4482" spans="4:4" x14ac:dyDescent="0.3">
      <c r="D4482" s="83"/>
    </row>
    <row r="4483" spans="4:4" x14ac:dyDescent="0.3">
      <c r="D4483" s="83"/>
    </row>
    <row r="4484" spans="4:4" x14ac:dyDescent="0.3">
      <c r="D4484" s="83"/>
    </row>
    <row r="4485" spans="4:4" x14ac:dyDescent="0.3">
      <c r="D4485" s="83"/>
    </row>
    <row r="4486" spans="4:4" x14ac:dyDescent="0.3">
      <c r="D4486" s="83"/>
    </row>
    <row r="4487" spans="4:4" x14ac:dyDescent="0.3">
      <c r="D4487" s="83"/>
    </row>
    <row r="4488" spans="4:4" x14ac:dyDescent="0.3">
      <c r="D4488" s="83"/>
    </row>
    <row r="4489" spans="4:4" x14ac:dyDescent="0.3">
      <c r="D4489" s="83"/>
    </row>
    <row r="4490" spans="4:4" x14ac:dyDescent="0.3">
      <c r="D4490" s="83"/>
    </row>
    <row r="4491" spans="4:4" x14ac:dyDescent="0.3">
      <c r="D4491" s="83"/>
    </row>
    <row r="4492" spans="4:4" x14ac:dyDescent="0.3">
      <c r="D4492" s="83"/>
    </row>
    <row r="4493" spans="4:4" x14ac:dyDescent="0.3">
      <c r="D4493" s="83"/>
    </row>
    <row r="4494" spans="4:4" x14ac:dyDescent="0.3">
      <c r="D4494" s="83"/>
    </row>
    <row r="4495" spans="4:4" x14ac:dyDescent="0.3">
      <c r="D4495" s="83"/>
    </row>
    <row r="4496" spans="4:4" x14ac:dyDescent="0.3">
      <c r="D4496" s="83"/>
    </row>
    <row r="4497" spans="4:4" x14ac:dyDescent="0.3">
      <c r="D4497" s="83"/>
    </row>
    <row r="4498" spans="4:4" x14ac:dyDescent="0.3">
      <c r="D4498" s="83"/>
    </row>
    <row r="4499" spans="4:4" x14ac:dyDescent="0.3">
      <c r="D4499" s="83"/>
    </row>
    <row r="4500" spans="4:4" x14ac:dyDescent="0.3">
      <c r="D4500" s="83"/>
    </row>
    <row r="4501" spans="4:4" x14ac:dyDescent="0.3">
      <c r="D4501" s="83"/>
    </row>
    <row r="4502" spans="4:4" x14ac:dyDescent="0.3">
      <c r="D4502" s="83"/>
    </row>
    <row r="4503" spans="4:4" x14ac:dyDescent="0.3">
      <c r="D4503" s="83"/>
    </row>
    <row r="4504" spans="4:4" x14ac:dyDescent="0.3">
      <c r="D4504" s="83"/>
    </row>
    <row r="4505" spans="4:4" x14ac:dyDescent="0.3">
      <c r="D4505" s="83"/>
    </row>
    <row r="4506" spans="4:4" x14ac:dyDescent="0.3">
      <c r="D4506" s="83"/>
    </row>
    <row r="4507" spans="4:4" x14ac:dyDescent="0.3">
      <c r="D4507" s="83"/>
    </row>
    <row r="4508" spans="4:4" x14ac:dyDescent="0.3">
      <c r="D4508" s="83"/>
    </row>
    <row r="4509" spans="4:4" x14ac:dyDescent="0.3">
      <c r="D4509" s="83"/>
    </row>
    <row r="4510" spans="4:4" x14ac:dyDescent="0.3">
      <c r="D4510" s="83"/>
    </row>
    <row r="4511" spans="4:4" x14ac:dyDescent="0.3">
      <c r="D4511" s="83"/>
    </row>
    <row r="4512" spans="4:4" x14ac:dyDescent="0.3">
      <c r="D4512" s="83"/>
    </row>
    <row r="4513" spans="4:4" x14ac:dyDescent="0.3">
      <c r="D4513" s="83"/>
    </row>
    <row r="4514" spans="4:4" x14ac:dyDescent="0.3">
      <c r="D4514" s="83"/>
    </row>
    <row r="4515" spans="4:4" x14ac:dyDescent="0.3">
      <c r="D4515" s="83"/>
    </row>
    <row r="4516" spans="4:4" x14ac:dyDescent="0.3">
      <c r="D4516" s="83"/>
    </row>
    <row r="4517" spans="4:4" x14ac:dyDescent="0.3">
      <c r="D4517" s="83"/>
    </row>
    <row r="4518" spans="4:4" x14ac:dyDescent="0.3">
      <c r="D4518" s="83"/>
    </row>
    <row r="4519" spans="4:4" x14ac:dyDescent="0.3">
      <c r="D4519" s="83"/>
    </row>
    <row r="4520" spans="4:4" x14ac:dyDescent="0.3">
      <c r="D4520" s="83"/>
    </row>
    <row r="4521" spans="4:4" x14ac:dyDescent="0.3">
      <c r="D4521" s="83"/>
    </row>
    <row r="4522" spans="4:4" x14ac:dyDescent="0.3">
      <c r="D4522" s="83"/>
    </row>
    <row r="4523" spans="4:4" x14ac:dyDescent="0.3">
      <c r="D4523" s="83"/>
    </row>
    <row r="4524" spans="4:4" x14ac:dyDescent="0.3">
      <c r="D4524" s="83"/>
    </row>
    <row r="4525" spans="4:4" x14ac:dyDescent="0.3">
      <c r="D4525" s="83"/>
    </row>
    <row r="4526" spans="4:4" x14ac:dyDescent="0.3">
      <c r="D4526" s="83"/>
    </row>
    <row r="4527" spans="4:4" x14ac:dyDescent="0.3">
      <c r="D4527" s="83"/>
    </row>
    <row r="4528" spans="4:4" x14ac:dyDescent="0.3">
      <c r="D4528" s="83"/>
    </row>
    <row r="4529" spans="4:4" x14ac:dyDescent="0.3">
      <c r="D4529" s="83"/>
    </row>
    <row r="4530" spans="4:4" x14ac:dyDescent="0.3">
      <c r="D4530" s="83"/>
    </row>
    <row r="4531" spans="4:4" x14ac:dyDescent="0.3">
      <c r="D4531" s="83"/>
    </row>
    <row r="4532" spans="4:4" x14ac:dyDescent="0.3">
      <c r="D4532" s="83"/>
    </row>
    <row r="4533" spans="4:4" x14ac:dyDescent="0.3">
      <c r="D4533" s="83"/>
    </row>
    <row r="4534" spans="4:4" x14ac:dyDescent="0.3">
      <c r="D4534" s="83"/>
    </row>
    <row r="4535" spans="4:4" x14ac:dyDescent="0.3">
      <c r="D4535" s="83"/>
    </row>
    <row r="4536" spans="4:4" x14ac:dyDescent="0.3">
      <c r="D4536" s="83"/>
    </row>
    <row r="4537" spans="4:4" x14ac:dyDescent="0.3">
      <c r="D4537" s="83"/>
    </row>
    <row r="4538" spans="4:4" x14ac:dyDescent="0.3">
      <c r="D4538" s="83"/>
    </row>
    <row r="4539" spans="4:4" x14ac:dyDescent="0.3">
      <c r="D4539" s="83"/>
    </row>
    <row r="4540" spans="4:4" x14ac:dyDescent="0.3">
      <c r="D4540" s="83"/>
    </row>
    <row r="4541" spans="4:4" x14ac:dyDescent="0.3">
      <c r="D4541" s="83"/>
    </row>
    <row r="4542" spans="4:4" x14ac:dyDescent="0.3">
      <c r="D4542" s="83"/>
    </row>
    <row r="4543" spans="4:4" x14ac:dyDescent="0.3">
      <c r="D4543" s="83"/>
    </row>
    <row r="4544" spans="4:4" x14ac:dyDescent="0.3">
      <c r="D4544" s="83"/>
    </row>
    <row r="4545" spans="4:4" x14ac:dyDescent="0.3">
      <c r="D4545" s="83"/>
    </row>
    <row r="4546" spans="4:4" x14ac:dyDescent="0.3">
      <c r="D4546" s="83"/>
    </row>
    <row r="4547" spans="4:4" x14ac:dyDescent="0.3">
      <c r="D4547" s="83"/>
    </row>
    <row r="4548" spans="4:4" x14ac:dyDescent="0.3">
      <c r="D4548" s="83"/>
    </row>
    <row r="4549" spans="4:4" x14ac:dyDescent="0.3">
      <c r="D4549" s="83"/>
    </row>
    <row r="4550" spans="4:4" x14ac:dyDescent="0.3">
      <c r="D4550" s="83"/>
    </row>
    <row r="4551" spans="4:4" x14ac:dyDescent="0.3">
      <c r="D4551" s="83"/>
    </row>
    <row r="4552" spans="4:4" x14ac:dyDescent="0.3">
      <c r="D4552" s="83"/>
    </row>
    <row r="4553" spans="4:4" x14ac:dyDescent="0.3">
      <c r="D4553" s="83"/>
    </row>
    <row r="4554" spans="4:4" x14ac:dyDescent="0.3">
      <c r="D4554" s="83"/>
    </row>
    <row r="4555" spans="4:4" x14ac:dyDescent="0.3">
      <c r="D4555" s="83"/>
    </row>
    <row r="4556" spans="4:4" x14ac:dyDescent="0.3">
      <c r="D4556" s="83"/>
    </row>
    <row r="4557" spans="4:4" x14ac:dyDescent="0.3">
      <c r="D4557" s="83"/>
    </row>
    <row r="4558" spans="4:4" x14ac:dyDescent="0.3">
      <c r="D4558" s="83"/>
    </row>
    <row r="4559" spans="4:4" x14ac:dyDescent="0.3">
      <c r="D4559" s="83"/>
    </row>
    <row r="4560" spans="4:4" x14ac:dyDescent="0.3">
      <c r="D4560" s="83"/>
    </row>
    <row r="4561" spans="4:4" x14ac:dyDescent="0.3">
      <c r="D4561" s="83"/>
    </row>
    <row r="4562" spans="4:4" x14ac:dyDescent="0.3">
      <c r="D4562" s="83"/>
    </row>
    <row r="4563" spans="4:4" x14ac:dyDescent="0.3">
      <c r="D4563" s="83"/>
    </row>
    <row r="4564" spans="4:4" x14ac:dyDescent="0.3">
      <c r="D4564" s="83"/>
    </row>
    <row r="4565" spans="4:4" x14ac:dyDescent="0.3">
      <c r="D4565" s="83"/>
    </row>
    <row r="4566" spans="4:4" x14ac:dyDescent="0.3">
      <c r="D4566" s="83"/>
    </row>
    <row r="4567" spans="4:4" x14ac:dyDescent="0.3">
      <c r="D4567" s="83"/>
    </row>
    <row r="4568" spans="4:4" x14ac:dyDescent="0.3">
      <c r="D4568" s="83"/>
    </row>
    <row r="4569" spans="4:4" x14ac:dyDescent="0.3">
      <c r="D4569" s="83"/>
    </row>
    <row r="4570" spans="4:4" x14ac:dyDescent="0.3">
      <c r="D4570" s="83"/>
    </row>
    <row r="4571" spans="4:4" x14ac:dyDescent="0.3">
      <c r="D4571" s="83"/>
    </row>
    <row r="4572" spans="4:4" x14ac:dyDescent="0.3">
      <c r="D4572" s="83"/>
    </row>
    <row r="4573" spans="4:4" x14ac:dyDescent="0.3">
      <c r="D4573" s="83"/>
    </row>
    <row r="4574" spans="4:4" x14ac:dyDescent="0.3">
      <c r="D4574" s="83"/>
    </row>
    <row r="4575" spans="4:4" x14ac:dyDescent="0.3">
      <c r="D4575" s="83"/>
    </row>
    <row r="4576" spans="4:4" x14ac:dyDescent="0.3">
      <c r="D4576" s="83"/>
    </row>
    <row r="4577" spans="4:4" x14ac:dyDescent="0.3">
      <c r="D4577" s="83"/>
    </row>
    <row r="4578" spans="4:4" x14ac:dyDescent="0.3">
      <c r="D4578" s="83"/>
    </row>
    <row r="4579" spans="4:4" x14ac:dyDescent="0.3">
      <c r="D4579" s="83"/>
    </row>
    <row r="4580" spans="4:4" x14ac:dyDescent="0.3">
      <c r="D4580" s="83"/>
    </row>
    <row r="4581" spans="4:4" x14ac:dyDescent="0.3">
      <c r="D4581" s="83"/>
    </row>
    <row r="4582" spans="4:4" x14ac:dyDescent="0.3">
      <c r="D4582" s="83"/>
    </row>
    <row r="4583" spans="4:4" x14ac:dyDescent="0.3">
      <c r="D4583" s="83"/>
    </row>
    <row r="4584" spans="4:4" x14ac:dyDescent="0.3">
      <c r="D4584" s="83"/>
    </row>
    <row r="4585" spans="4:4" x14ac:dyDescent="0.3">
      <c r="D4585" s="83"/>
    </row>
    <row r="4586" spans="4:4" x14ac:dyDescent="0.3">
      <c r="D4586" s="83"/>
    </row>
    <row r="4587" spans="4:4" x14ac:dyDescent="0.3">
      <c r="D4587" s="83"/>
    </row>
    <row r="4588" spans="4:4" x14ac:dyDescent="0.3">
      <c r="D4588" s="83"/>
    </row>
    <row r="4589" spans="4:4" x14ac:dyDescent="0.3">
      <c r="D4589" s="83"/>
    </row>
    <row r="4590" spans="4:4" x14ac:dyDescent="0.3">
      <c r="D4590" s="83"/>
    </row>
    <row r="4591" spans="4:4" x14ac:dyDescent="0.3">
      <c r="D4591" s="83"/>
    </row>
    <row r="4592" spans="4:4" x14ac:dyDescent="0.3">
      <c r="D4592" s="83"/>
    </row>
    <row r="4593" spans="4:4" x14ac:dyDescent="0.3">
      <c r="D4593" s="83"/>
    </row>
    <row r="4594" spans="4:4" x14ac:dyDescent="0.3">
      <c r="D4594" s="83"/>
    </row>
    <row r="4595" spans="4:4" x14ac:dyDescent="0.3">
      <c r="D4595" s="83"/>
    </row>
    <row r="4596" spans="4:4" x14ac:dyDescent="0.3">
      <c r="D4596" s="83"/>
    </row>
    <row r="4597" spans="4:4" x14ac:dyDescent="0.3">
      <c r="D4597" s="83"/>
    </row>
    <row r="4598" spans="4:4" x14ac:dyDescent="0.3">
      <c r="D4598" s="83"/>
    </row>
    <row r="4599" spans="4:4" x14ac:dyDescent="0.3">
      <c r="D4599" s="83"/>
    </row>
    <row r="4600" spans="4:4" x14ac:dyDescent="0.3">
      <c r="D4600" s="83"/>
    </row>
    <row r="4601" spans="4:4" x14ac:dyDescent="0.3">
      <c r="D4601" s="83"/>
    </row>
    <row r="4602" spans="4:4" x14ac:dyDescent="0.3">
      <c r="D4602" s="83"/>
    </row>
    <row r="4603" spans="4:4" x14ac:dyDescent="0.3">
      <c r="D4603" s="83"/>
    </row>
    <row r="4604" spans="4:4" x14ac:dyDescent="0.3">
      <c r="D4604" s="83"/>
    </row>
    <row r="4605" spans="4:4" x14ac:dyDescent="0.3">
      <c r="D4605" s="83"/>
    </row>
    <row r="4606" spans="4:4" x14ac:dyDescent="0.3">
      <c r="D4606" s="83"/>
    </row>
    <row r="4607" spans="4:4" x14ac:dyDescent="0.3">
      <c r="D4607" s="83"/>
    </row>
    <row r="4608" spans="4:4" x14ac:dyDescent="0.3">
      <c r="D4608" s="83"/>
    </row>
    <row r="4609" spans="4:4" x14ac:dyDescent="0.3">
      <c r="D4609" s="83"/>
    </row>
    <row r="4610" spans="4:4" x14ac:dyDescent="0.3">
      <c r="D4610" s="83"/>
    </row>
    <row r="4611" spans="4:4" x14ac:dyDescent="0.3">
      <c r="D4611" s="83"/>
    </row>
    <row r="4612" spans="4:4" x14ac:dyDescent="0.3">
      <c r="D4612" s="83"/>
    </row>
    <row r="4613" spans="4:4" x14ac:dyDescent="0.3">
      <c r="D4613" s="83"/>
    </row>
    <row r="4614" spans="4:4" x14ac:dyDescent="0.3">
      <c r="D4614" s="83"/>
    </row>
    <row r="4615" spans="4:4" x14ac:dyDescent="0.3">
      <c r="D4615" s="83"/>
    </row>
    <row r="4616" spans="4:4" x14ac:dyDescent="0.3">
      <c r="D4616" s="83"/>
    </row>
    <row r="4617" spans="4:4" x14ac:dyDescent="0.3">
      <c r="D4617" s="83"/>
    </row>
    <row r="4618" spans="4:4" x14ac:dyDescent="0.3">
      <c r="D4618" s="83"/>
    </row>
    <row r="4619" spans="4:4" x14ac:dyDescent="0.3">
      <c r="D4619" s="83"/>
    </row>
    <row r="4620" spans="4:4" x14ac:dyDescent="0.3">
      <c r="D4620" s="83"/>
    </row>
    <row r="4621" spans="4:4" x14ac:dyDescent="0.3">
      <c r="D4621" s="83"/>
    </row>
    <row r="4622" spans="4:4" x14ac:dyDescent="0.3">
      <c r="D4622" s="83"/>
    </row>
    <row r="4623" spans="4:4" x14ac:dyDescent="0.3">
      <c r="D4623" s="83"/>
    </row>
    <row r="4624" spans="4:4" x14ac:dyDescent="0.3">
      <c r="D4624" s="83"/>
    </row>
    <row r="4625" spans="4:4" x14ac:dyDescent="0.3">
      <c r="D4625" s="83"/>
    </row>
    <row r="4626" spans="4:4" x14ac:dyDescent="0.3">
      <c r="D4626" s="83"/>
    </row>
    <row r="4627" spans="4:4" x14ac:dyDescent="0.3">
      <c r="D4627" s="83"/>
    </row>
    <row r="4628" spans="4:4" x14ac:dyDescent="0.3">
      <c r="D4628" s="83"/>
    </row>
    <row r="4629" spans="4:4" x14ac:dyDescent="0.3">
      <c r="D4629" s="83"/>
    </row>
    <row r="4630" spans="4:4" x14ac:dyDescent="0.3">
      <c r="D4630" s="83"/>
    </row>
    <row r="4631" spans="4:4" x14ac:dyDescent="0.3">
      <c r="D4631" s="83"/>
    </row>
    <row r="4632" spans="4:4" x14ac:dyDescent="0.3">
      <c r="D4632" s="83"/>
    </row>
    <row r="4633" spans="4:4" x14ac:dyDescent="0.3">
      <c r="D4633" s="83"/>
    </row>
    <row r="4634" spans="4:4" x14ac:dyDescent="0.3">
      <c r="D4634" s="83"/>
    </row>
    <row r="4635" spans="4:4" x14ac:dyDescent="0.3">
      <c r="D4635" s="83"/>
    </row>
    <row r="4636" spans="4:4" x14ac:dyDescent="0.3">
      <c r="D4636" s="83"/>
    </row>
    <row r="4637" spans="4:4" x14ac:dyDescent="0.3">
      <c r="D4637" s="83"/>
    </row>
    <row r="4638" spans="4:4" x14ac:dyDescent="0.3">
      <c r="D4638" s="83"/>
    </row>
    <row r="4639" spans="4:4" x14ac:dyDescent="0.3">
      <c r="D4639" s="83"/>
    </row>
    <row r="4640" spans="4:4" x14ac:dyDescent="0.3">
      <c r="D4640" s="83"/>
    </row>
    <row r="4641" spans="4:4" x14ac:dyDescent="0.3">
      <c r="D4641" s="83"/>
    </row>
    <row r="4642" spans="4:4" x14ac:dyDescent="0.3">
      <c r="D4642" s="83"/>
    </row>
    <row r="4643" spans="4:4" x14ac:dyDescent="0.3">
      <c r="D4643" s="83"/>
    </row>
    <row r="4644" spans="4:4" x14ac:dyDescent="0.3">
      <c r="D4644" s="83"/>
    </row>
    <row r="4645" spans="4:4" x14ac:dyDescent="0.3">
      <c r="D4645" s="83"/>
    </row>
    <row r="4646" spans="4:4" x14ac:dyDescent="0.3">
      <c r="D4646" s="83"/>
    </row>
    <row r="4647" spans="4:4" x14ac:dyDescent="0.3">
      <c r="D4647" s="83"/>
    </row>
    <row r="4648" spans="4:4" x14ac:dyDescent="0.3">
      <c r="D4648" s="83"/>
    </row>
    <row r="4649" spans="4:4" x14ac:dyDescent="0.3">
      <c r="D4649" s="83"/>
    </row>
    <row r="4650" spans="4:4" x14ac:dyDescent="0.3">
      <c r="D4650" s="83"/>
    </row>
    <row r="4651" spans="4:4" x14ac:dyDescent="0.3">
      <c r="D4651" s="83"/>
    </row>
    <row r="4652" spans="4:4" x14ac:dyDescent="0.3">
      <c r="D4652" s="83"/>
    </row>
    <row r="4653" spans="4:4" x14ac:dyDescent="0.3">
      <c r="D4653" s="83"/>
    </row>
    <row r="4654" spans="4:4" x14ac:dyDescent="0.3">
      <c r="D4654" s="83"/>
    </row>
    <row r="4655" spans="4:4" x14ac:dyDescent="0.3">
      <c r="D4655" s="83"/>
    </row>
    <row r="4656" spans="4:4" x14ac:dyDescent="0.3">
      <c r="D4656" s="83"/>
    </row>
    <row r="4657" spans="4:4" x14ac:dyDescent="0.3">
      <c r="D4657" s="83"/>
    </row>
    <row r="4658" spans="4:4" x14ac:dyDescent="0.3">
      <c r="D4658" s="83"/>
    </row>
    <row r="4659" spans="4:4" x14ac:dyDescent="0.3">
      <c r="D4659" s="83"/>
    </row>
    <row r="4660" spans="4:4" x14ac:dyDescent="0.3">
      <c r="D4660" s="83"/>
    </row>
    <row r="4661" spans="4:4" x14ac:dyDescent="0.3">
      <c r="D4661" s="83"/>
    </row>
    <row r="4662" spans="4:4" x14ac:dyDescent="0.3">
      <c r="D4662" s="83"/>
    </row>
    <row r="4663" spans="4:4" x14ac:dyDescent="0.3">
      <c r="D4663" s="83"/>
    </row>
    <row r="4664" spans="4:4" x14ac:dyDescent="0.3">
      <c r="D4664" s="83"/>
    </row>
    <row r="4665" spans="4:4" x14ac:dyDescent="0.3">
      <c r="D4665" s="83"/>
    </row>
    <row r="4666" spans="4:4" x14ac:dyDescent="0.3">
      <c r="D4666" s="83"/>
    </row>
    <row r="4667" spans="4:4" x14ac:dyDescent="0.3">
      <c r="D4667" s="83"/>
    </row>
    <row r="4668" spans="4:4" x14ac:dyDescent="0.3">
      <c r="D4668" s="83"/>
    </row>
    <row r="4669" spans="4:4" x14ac:dyDescent="0.3">
      <c r="D4669" s="83"/>
    </row>
    <row r="4670" spans="4:4" x14ac:dyDescent="0.3">
      <c r="D4670" s="83"/>
    </row>
    <row r="4671" spans="4:4" x14ac:dyDescent="0.3">
      <c r="D4671" s="83"/>
    </row>
    <row r="4672" spans="4:4" x14ac:dyDescent="0.3">
      <c r="D4672" s="83"/>
    </row>
    <row r="4673" spans="4:4" x14ac:dyDescent="0.3">
      <c r="D4673" s="83"/>
    </row>
    <row r="4674" spans="4:4" x14ac:dyDescent="0.3">
      <c r="D4674" s="83"/>
    </row>
    <row r="4675" spans="4:4" x14ac:dyDescent="0.3">
      <c r="D4675" s="83"/>
    </row>
    <row r="4676" spans="4:4" x14ac:dyDescent="0.3">
      <c r="D4676" s="83"/>
    </row>
    <row r="4677" spans="4:4" x14ac:dyDescent="0.3">
      <c r="D4677" s="83"/>
    </row>
    <row r="4678" spans="4:4" x14ac:dyDescent="0.3">
      <c r="D4678" s="83"/>
    </row>
    <row r="4679" spans="4:4" x14ac:dyDescent="0.3">
      <c r="D4679" s="83"/>
    </row>
    <row r="4680" spans="4:4" x14ac:dyDescent="0.3">
      <c r="D4680" s="83"/>
    </row>
    <row r="4681" spans="4:4" x14ac:dyDescent="0.3">
      <c r="D4681" s="83"/>
    </row>
    <row r="4682" spans="4:4" x14ac:dyDescent="0.3">
      <c r="D4682" s="83"/>
    </row>
    <row r="4683" spans="4:4" x14ac:dyDescent="0.3">
      <c r="D4683" s="83"/>
    </row>
    <row r="4684" spans="4:4" x14ac:dyDescent="0.3">
      <c r="D4684" s="83"/>
    </row>
    <row r="4685" spans="4:4" x14ac:dyDescent="0.3">
      <c r="D4685" s="83"/>
    </row>
    <row r="4686" spans="4:4" x14ac:dyDescent="0.3">
      <c r="D4686" s="83"/>
    </row>
    <row r="4687" spans="4:4" x14ac:dyDescent="0.3">
      <c r="D4687" s="83"/>
    </row>
    <row r="4688" spans="4:4" x14ac:dyDescent="0.3">
      <c r="D4688" s="83"/>
    </row>
    <row r="4689" spans="4:4" x14ac:dyDescent="0.3">
      <c r="D4689" s="83"/>
    </row>
    <row r="4690" spans="4:4" x14ac:dyDescent="0.3">
      <c r="D4690" s="83"/>
    </row>
    <row r="4691" spans="4:4" x14ac:dyDescent="0.3">
      <c r="D4691" s="83"/>
    </row>
    <row r="4692" spans="4:4" x14ac:dyDescent="0.3">
      <c r="D4692" s="83"/>
    </row>
    <row r="4693" spans="4:4" x14ac:dyDescent="0.3">
      <c r="D4693" s="83"/>
    </row>
    <row r="4694" spans="4:4" x14ac:dyDescent="0.3">
      <c r="D4694" s="83"/>
    </row>
    <row r="4695" spans="4:4" x14ac:dyDescent="0.3">
      <c r="D4695" s="83"/>
    </row>
    <row r="4696" spans="4:4" x14ac:dyDescent="0.3">
      <c r="D4696" s="83"/>
    </row>
    <row r="4697" spans="4:4" x14ac:dyDescent="0.3">
      <c r="D4697" s="83"/>
    </row>
    <row r="4698" spans="4:4" x14ac:dyDescent="0.3">
      <c r="D4698" s="83"/>
    </row>
    <row r="4699" spans="4:4" x14ac:dyDescent="0.3">
      <c r="D4699" s="83"/>
    </row>
    <row r="4700" spans="4:4" x14ac:dyDescent="0.3">
      <c r="D4700" s="83"/>
    </row>
    <row r="4701" spans="4:4" x14ac:dyDescent="0.3">
      <c r="D4701" s="83"/>
    </row>
    <row r="4702" spans="4:4" x14ac:dyDescent="0.3">
      <c r="D4702" s="83"/>
    </row>
    <row r="4703" spans="4:4" x14ac:dyDescent="0.3">
      <c r="D4703" s="83"/>
    </row>
    <row r="4704" spans="4:4" x14ac:dyDescent="0.3">
      <c r="D4704" s="83"/>
    </row>
    <row r="4705" spans="4:4" x14ac:dyDescent="0.3">
      <c r="D4705" s="83"/>
    </row>
    <row r="4706" spans="4:4" x14ac:dyDescent="0.3">
      <c r="D4706" s="83"/>
    </row>
    <row r="4707" spans="4:4" x14ac:dyDescent="0.3">
      <c r="D4707" s="83"/>
    </row>
    <row r="4708" spans="4:4" x14ac:dyDescent="0.3">
      <c r="D4708" s="83"/>
    </row>
    <row r="4709" spans="4:4" x14ac:dyDescent="0.3">
      <c r="D4709" s="83"/>
    </row>
    <row r="4710" spans="4:4" x14ac:dyDescent="0.3">
      <c r="D4710" s="83"/>
    </row>
    <row r="4711" spans="4:4" x14ac:dyDescent="0.3">
      <c r="D4711" s="83"/>
    </row>
    <row r="4712" spans="4:4" x14ac:dyDescent="0.3">
      <c r="D4712" s="83"/>
    </row>
    <row r="4713" spans="4:4" x14ac:dyDescent="0.3">
      <c r="D4713" s="83"/>
    </row>
    <row r="4714" spans="4:4" x14ac:dyDescent="0.3">
      <c r="D4714" s="83"/>
    </row>
    <row r="4715" spans="4:4" x14ac:dyDescent="0.3">
      <c r="D4715" s="83"/>
    </row>
    <row r="4716" spans="4:4" x14ac:dyDescent="0.3">
      <c r="D4716" s="83"/>
    </row>
    <row r="4717" spans="4:4" x14ac:dyDescent="0.3">
      <c r="D4717" s="83"/>
    </row>
    <row r="4718" spans="4:4" x14ac:dyDescent="0.3">
      <c r="D4718" s="83"/>
    </row>
    <row r="4719" spans="4:4" x14ac:dyDescent="0.3">
      <c r="D4719" s="83"/>
    </row>
    <row r="4720" spans="4:4" x14ac:dyDescent="0.3">
      <c r="D4720" s="83"/>
    </row>
    <row r="4721" spans="4:4" x14ac:dyDescent="0.3">
      <c r="D4721" s="83"/>
    </row>
    <row r="4722" spans="4:4" x14ac:dyDescent="0.3">
      <c r="D4722" s="83"/>
    </row>
    <row r="4723" spans="4:4" x14ac:dyDescent="0.3">
      <c r="D4723" s="83"/>
    </row>
    <row r="4724" spans="4:4" x14ac:dyDescent="0.3">
      <c r="D4724" s="83"/>
    </row>
    <row r="4725" spans="4:4" x14ac:dyDescent="0.3">
      <c r="D4725" s="83"/>
    </row>
    <row r="4726" spans="4:4" x14ac:dyDescent="0.3">
      <c r="D4726" s="83"/>
    </row>
    <row r="4727" spans="4:4" x14ac:dyDescent="0.3">
      <c r="D4727" s="83"/>
    </row>
    <row r="4728" spans="4:4" x14ac:dyDescent="0.3">
      <c r="D4728" s="83"/>
    </row>
    <row r="4729" spans="4:4" x14ac:dyDescent="0.3">
      <c r="D4729" s="83"/>
    </row>
    <row r="4730" spans="4:4" x14ac:dyDescent="0.3">
      <c r="D4730" s="83"/>
    </row>
    <row r="4731" spans="4:4" x14ac:dyDescent="0.3">
      <c r="D4731" s="83"/>
    </row>
    <row r="4732" spans="4:4" x14ac:dyDescent="0.3">
      <c r="D4732" s="83"/>
    </row>
    <row r="4733" spans="4:4" x14ac:dyDescent="0.3">
      <c r="D4733" s="83"/>
    </row>
    <row r="4734" spans="4:4" x14ac:dyDescent="0.3">
      <c r="D4734" s="83"/>
    </row>
    <row r="4735" spans="4:4" x14ac:dyDescent="0.3">
      <c r="D4735" s="83"/>
    </row>
    <row r="4736" spans="4:4" x14ac:dyDescent="0.3">
      <c r="D4736" s="83"/>
    </row>
    <row r="4737" spans="4:4" x14ac:dyDescent="0.3">
      <c r="D4737" s="83"/>
    </row>
    <row r="4738" spans="4:4" x14ac:dyDescent="0.3">
      <c r="D4738" s="83"/>
    </row>
    <row r="4739" spans="4:4" x14ac:dyDescent="0.3">
      <c r="D4739" s="83"/>
    </row>
    <row r="4740" spans="4:4" x14ac:dyDescent="0.3">
      <c r="D4740" s="83"/>
    </row>
    <row r="4741" spans="4:4" x14ac:dyDescent="0.3">
      <c r="D4741" s="83"/>
    </row>
    <row r="4742" spans="4:4" x14ac:dyDescent="0.3">
      <c r="D4742" s="83"/>
    </row>
    <row r="4743" spans="4:4" x14ac:dyDescent="0.3">
      <c r="D4743" s="83"/>
    </row>
    <row r="4744" spans="4:4" x14ac:dyDescent="0.3">
      <c r="D4744" s="83"/>
    </row>
    <row r="4745" spans="4:4" x14ac:dyDescent="0.3">
      <c r="D4745" s="83"/>
    </row>
    <row r="4746" spans="4:4" x14ac:dyDescent="0.3">
      <c r="D4746" s="83"/>
    </row>
    <row r="4747" spans="4:4" x14ac:dyDescent="0.3">
      <c r="D4747" s="83"/>
    </row>
    <row r="4748" spans="4:4" x14ac:dyDescent="0.3">
      <c r="D4748" s="83"/>
    </row>
    <row r="4749" spans="4:4" x14ac:dyDescent="0.3">
      <c r="D4749" s="83"/>
    </row>
    <row r="4750" spans="4:4" x14ac:dyDescent="0.3">
      <c r="D4750" s="83"/>
    </row>
    <row r="4751" spans="4:4" x14ac:dyDescent="0.3">
      <c r="D4751" s="83"/>
    </row>
    <row r="4752" spans="4:4" x14ac:dyDescent="0.3">
      <c r="D4752" s="83"/>
    </row>
    <row r="4753" spans="4:4" x14ac:dyDescent="0.3">
      <c r="D4753" s="83"/>
    </row>
    <row r="4754" spans="4:4" x14ac:dyDescent="0.3">
      <c r="D4754" s="83"/>
    </row>
    <row r="4755" spans="4:4" x14ac:dyDescent="0.3">
      <c r="D4755" s="83"/>
    </row>
    <row r="4756" spans="4:4" x14ac:dyDescent="0.3">
      <c r="D4756" s="83"/>
    </row>
    <row r="4757" spans="4:4" x14ac:dyDescent="0.3">
      <c r="D4757" s="83"/>
    </row>
    <row r="4758" spans="4:4" x14ac:dyDescent="0.3">
      <c r="D4758" s="83"/>
    </row>
    <row r="4759" spans="4:4" x14ac:dyDescent="0.3">
      <c r="D4759" s="83"/>
    </row>
    <row r="4760" spans="4:4" x14ac:dyDescent="0.3">
      <c r="D4760" s="83"/>
    </row>
    <row r="4761" spans="4:4" x14ac:dyDescent="0.3">
      <c r="D4761" s="83"/>
    </row>
    <row r="4762" spans="4:4" x14ac:dyDescent="0.3">
      <c r="D4762" s="83"/>
    </row>
    <row r="4763" spans="4:4" x14ac:dyDescent="0.3">
      <c r="D4763" s="83"/>
    </row>
    <row r="4764" spans="4:4" x14ac:dyDescent="0.3">
      <c r="D4764" s="83"/>
    </row>
    <row r="4765" spans="4:4" x14ac:dyDescent="0.3">
      <c r="D4765" s="83"/>
    </row>
    <row r="4766" spans="4:4" x14ac:dyDescent="0.3">
      <c r="D4766" s="83"/>
    </row>
    <row r="4767" spans="4:4" x14ac:dyDescent="0.3">
      <c r="D4767" s="83"/>
    </row>
    <row r="4768" spans="4:4" x14ac:dyDescent="0.3">
      <c r="D4768" s="83"/>
    </row>
    <row r="4769" spans="4:4" x14ac:dyDescent="0.3">
      <c r="D4769" s="83"/>
    </row>
    <row r="4770" spans="4:4" x14ac:dyDescent="0.3">
      <c r="D4770" s="83"/>
    </row>
    <row r="4771" spans="4:4" x14ac:dyDescent="0.3">
      <c r="D4771" s="83"/>
    </row>
    <row r="4772" spans="4:4" x14ac:dyDescent="0.3">
      <c r="D4772" s="83"/>
    </row>
    <row r="4773" spans="4:4" x14ac:dyDescent="0.3">
      <c r="D4773" s="83"/>
    </row>
    <row r="4774" spans="4:4" x14ac:dyDescent="0.3">
      <c r="D4774" s="83"/>
    </row>
    <row r="4775" spans="4:4" x14ac:dyDescent="0.3">
      <c r="D4775" s="83"/>
    </row>
    <row r="4776" spans="4:4" x14ac:dyDescent="0.3">
      <c r="D4776" s="83"/>
    </row>
    <row r="4777" spans="4:4" x14ac:dyDescent="0.3">
      <c r="D4777" s="83"/>
    </row>
    <row r="4778" spans="4:4" x14ac:dyDescent="0.3">
      <c r="D4778" s="83"/>
    </row>
    <row r="4779" spans="4:4" x14ac:dyDescent="0.3">
      <c r="D4779" s="83"/>
    </row>
    <row r="4780" spans="4:4" x14ac:dyDescent="0.3">
      <c r="D4780" s="83"/>
    </row>
    <row r="4781" spans="4:4" x14ac:dyDescent="0.3">
      <c r="D4781" s="83"/>
    </row>
    <row r="4782" spans="4:4" x14ac:dyDescent="0.3">
      <c r="D4782" s="83"/>
    </row>
    <row r="4783" spans="4:4" x14ac:dyDescent="0.3">
      <c r="D4783" s="83"/>
    </row>
    <row r="4784" spans="4:4" x14ac:dyDescent="0.3">
      <c r="D4784" s="83"/>
    </row>
    <row r="4785" spans="4:4" x14ac:dyDescent="0.3">
      <c r="D4785" s="83"/>
    </row>
    <row r="4786" spans="4:4" x14ac:dyDescent="0.3">
      <c r="D4786" s="83"/>
    </row>
    <row r="4787" spans="4:4" x14ac:dyDescent="0.3">
      <c r="D4787" s="83"/>
    </row>
    <row r="4788" spans="4:4" x14ac:dyDescent="0.3">
      <c r="D4788" s="83"/>
    </row>
    <row r="4789" spans="4:4" x14ac:dyDescent="0.3">
      <c r="D4789" s="83"/>
    </row>
    <row r="4790" spans="4:4" x14ac:dyDescent="0.3">
      <c r="D4790" s="83"/>
    </row>
    <row r="4791" spans="4:4" x14ac:dyDescent="0.3">
      <c r="D4791" s="83"/>
    </row>
    <row r="4792" spans="4:4" x14ac:dyDescent="0.3">
      <c r="D4792" s="83"/>
    </row>
    <row r="4793" spans="4:4" x14ac:dyDescent="0.3">
      <c r="D4793" s="83"/>
    </row>
    <row r="4794" spans="4:4" x14ac:dyDescent="0.3">
      <c r="D4794" s="83"/>
    </row>
    <row r="4795" spans="4:4" x14ac:dyDescent="0.3">
      <c r="D4795" s="83"/>
    </row>
    <row r="4796" spans="4:4" x14ac:dyDescent="0.3">
      <c r="D4796" s="83"/>
    </row>
    <row r="4797" spans="4:4" x14ac:dyDescent="0.3">
      <c r="D4797" s="83"/>
    </row>
    <row r="4798" spans="4:4" x14ac:dyDescent="0.3">
      <c r="D4798" s="83"/>
    </row>
    <row r="4799" spans="4:4" x14ac:dyDescent="0.3">
      <c r="D4799" s="83"/>
    </row>
    <row r="4800" spans="4:4" x14ac:dyDescent="0.3">
      <c r="D4800" s="83"/>
    </row>
    <row r="4801" spans="4:4" x14ac:dyDescent="0.3">
      <c r="D4801" s="83"/>
    </row>
    <row r="4802" spans="4:4" x14ac:dyDescent="0.3">
      <c r="D4802" s="83"/>
    </row>
    <row r="4803" spans="4:4" x14ac:dyDescent="0.3">
      <c r="D4803" s="83"/>
    </row>
    <row r="4804" spans="4:4" x14ac:dyDescent="0.3">
      <c r="D4804" s="83"/>
    </row>
    <row r="4805" spans="4:4" x14ac:dyDescent="0.3">
      <c r="D4805" s="83"/>
    </row>
    <row r="4806" spans="4:4" x14ac:dyDescent="0.3">
      <c r="D4806" s="83"/>
    </row>
    <row r="4807" spans="4:4" x14ac:dyDescent="0.3">
      <c r="D4807" s="83"/>
    </row>
    <row r="4808" spans="4:4" x14ac:dyDescent="0.3">
      <c r="D4808" s="83"/>
    </row>
    <row r="4809" spans="4:4" x14ac:dyDescent="0.3">
      <c r="D4809" s="83"/>
    </row>
    <row r="4810" spans="4:4" x14ac:dyDescent="0.3">
      <c r="D4810" s="83"/>
    </row>
    <row r="4811" spans="4:4" x14ac:dyDescent="0.3">
      <c r="D4811" s="83"/>
    </row>
    <row r="4812" spans="4:4" x14ac:dyDescent="0.3">
      <c r="D4812" s="83"/>
    </row>
    <row r="4813" spans="4:4" x14ac:dyDescent="0.3">
      <c r="D4813" s="83"/>
    </row>
    <row r="4814" spans="4:4" x14ac:dyDescent="0.3">
      <c r="D4814" s="83"/>
    </row>
    <row r="4815" spans="4:4" x14ac:dyDescent="0.3">
      <c r="D4815" s="83"/>
    </row>
    <row r="4816" spans="4:4" x14ac:dyDescent="0.3">
      <c r="D4816" s="83"/>
    </row>
    <row r="4817" spans="4:4" x14ac:dyDescent="0.3">
      <c r="D4817" s="83"/>
    </row>
    <row r="4818" spans="4:4" x14ac:dyDescent="0.3">
      <c r="D4818" s="83"/>
    </row>
    <row r="4819" spans="4:4" x14ac:dyDescent="0.3">
      <c r="D4819" s="83"/>
    </row>
    <row r="4820" spans="4:4" x14ac:dyDescent="0.3">
      <c r="D4820" s="83"/>
    </row>
    <row r="4821" spans="4:4" x14ac:dyDescent="0.3">
      <c r="D4821" s="83"/>
    </row>
    <row r="4822" spans="4:4" x14ac:dyDescent="0.3">
      <c r="D4822" s="83"/>
    </row>
    <row r="4823" spans="4:4" x14ac:dyDescent="0.3">
      <c r="D4823" s="83"/>
    </row>
    <row r="4824" spans="4:4" x14ac:dyDescent="0.3">
      <c r="D4824" s="83"/>
    </row>
    <row r="4825" spans="4:4" x14ac:dyDescent="0.3">
      <c r="D4825" s="83"/>
    </row>
    <row r="4826" spans="4:4" x14ac:dyDescent="0.3">
      <c r="D4826" s="83"/>
    </row>
    <row r="4827" spans="4:4" x14ac:dyDescent="0.3">
      <c r="D4827" s="83"/>
    </row>
    <row r="4828" spans="4:4" x14ac:dyDescent="0.3">
      <c r="D4828" s="83"/>
    </row>
    <row r="4829" spans="4:4" x14ac:dyDescent="0.3">
      <c r="D4829" s="83"/>
    </row>
    <row r="4830" spans="4:4" x14ac:dyDescent="0.3">
      <c r="D4830" s="83"/>
    </row>
    <row r="4831" spans="4:4" x14ac:dyDescent="0.3">
      <c r="D4831" s="83"/>
    </row>
    <row r="4832" spans="4:4" x14ac:dyDescent="0.3">
      <c r="D4832" s="83"/>
    </row>
    <row r="4833" spans="4:4" x14ac:dyDescent="0.3">
      <c r="D4833" s="83"/>
    </row>
    <row r="4834" spans="4:4" x14ac:dyDescent="0.3">
      <c r="D4834" s="83"/>
    </row>
    <row r="4835" spans="4:4" x14ac:dyDescent="0.3">
      <c r="D4835" s="83"/>
    </row>
    <row r="4836" spans="4:4" x14ac:dyDescent="0.3">
      <c r="D4836" s="83"/>
    </row>
    <row r="4837" spans="4:4" x14ac:dyDescent="0.3">
      <c r="D4837" s="83"/>
    </row>
    <row r="4838" spans="4:4" x14ac:dyDescent="0.3">
      <c r="D4838" s="83"/>
    </row>
    <row r="4839" spans="4:4" x14ac:dyDescent="0.3">
      <c r="D4839" s="83"/>
    </row>
    <row r="4840" spans="4:4" x14ac:dyDescent="0.3">
      <c r="D4840" s="83"/>
    </row>
    <row r="4841" spans="4:4" x14ac:dyDescent="0.3">
      <c r="D4841" s="83"/>
    </row>
    <row r="4842" spans="4:4" x14ac:dyDescent="0.3">
      <c r="D4842" s="83"/>
    </row>
    <row r="4843" spans="4:4" x14ac:dyDescent="0.3">
      <c r="D4843" s="83"/>
    </row>
    <row r="4844" spans="4:4" x14ac:dyDescent="0.3">
      <c r="D4844" s="83"/>
    </row>
    <row r="4845" spans="4:4" x14ac:dyDescent="0.3">
      <c r="D4845" s="83"/>
    </row>
    <row r="4846" spans="4:4" x14ac:dyDescent="0.3">
      <c r="D4846" s="83"/>
    </row>
    <row r="4847" spans="4:4" x14ac:dyDescent="0.3">
      <c r="D4847" s="83"/>
    </row>
    <row r="4848" spans="4:4" x14ac:dyDescent="0.3">
      <c r="D4848" s="83"/>
    </row>
    <row r="4849" spans="4:4" x14ac:dyDescent="0.3">
      <c r="D4849" s="83"/>
    </row>
    <row r="4850" spans="4:4" x14ac:dyDescent="0.3">
      <c r="D4850" s="83"/>
    </row>
    <row r="4851" spans="4:4" x14ac:dyDescent="0.3">
      <c r="D4851" s="83"/>
    </row>
    <row r="4852" spans="4:4" x14ac:dyDescent="0.3">
      <c r="D4852" s="83"/>
    </row>
    <row r="4853" spans="4:4" x14ac:dyDescent="0.3">
      <c r="D4853" s="83"/>
    </row>
    <row r="4854" spans="4:4" x14ac:dyDescent="0.3">
      <c r="D4854" s="83"/>
    </row>
    <row r="4855" spans="4:4" x14ac:dyDescent="0.3">
      <c r="D4855" s="83"/>
    </row>
    <row r="4856" spans="4:4" x14ac:dyDescent="0.3">
      <c r="D4856" s="83"/>
    </row>
    <row r="4857" spans="4:4" x14ac:dyDescent="0.3">
      <c r="D4857" s="83"/>
    </row>
    <row r="4858" spans="4:4" x14ac:dyDescent="0.3">
      <c r="D4858" s="83"/>
    </row>
    <row r="4859" spans="4:4" x14ac:dyDescent="0.3">
      <c r="D4859" s="83"/>
    </row>
    <row r="4860" spans="4:4" x14ac:dyDescent="0.3">
      <c r="D4860" s="83"/>
    </row>
    <row r="4861" spans="4:4" x14ac:dyDescent="0.3">
      <c r="D4861" s="83"/>
    </row>
    <row r="4862" spans="4:4" x14ac:dyDescent="0.3">
      <c r="D4862" s="83"/>
    </row>
    <row r="4863" spans="4:4" x14ac:dyDescent="0.3">
      <c r="D4863" s="83"/>
    </row>
    <row r="4864" spans="4:4" x14ac:dyDescent="0.3">
      <c r="D4864" s="83"/>
    </row>
    <row r="4865" spans="4:4" x14ac:dyDescent="0.3">
      <c r="D4865" s="83"/>
    </row>
    <row r="4866" spans="4:4" x14ac:dyDescent="0.3">
      <c r="D4866" s="83"/>
    </row>
    <row r="4867" spans="4:4" x14ac:dyDescent="0.3">
      <c r="D4867" s="83"/>
    </row>
    <row r="4868" spans="4:4" x14ac:dyDescent="0.3">
      <c r="D4868" s="83"/>
    </row>
    <row r="4869" spans="4:4" x14ac:dyDescent="0.3">
      <c r="D4869" s="83"/>
    </row>
    <row r="4870" spans="4:4" x14ac:dyDescent="0.3">
      <c r="D4870" s="83"/>
    </row>
    <row r="4871" spans="4:4" x14ac:dyDescent="0.3">
      <c r="D4871" s="83"/>
    </row>
    <row r="4872" spans="4:4" x14ac:dyDescent="0.3">
      <c r="D4872" s="83"/>
    </row>
    <row r="4873" spans="4:4" x14ac:dyDescent="0.3">
      <c r="D4873" s="83"/>
    </row>
    <row r="4874" spans="4:4" x14ac:dyDescent="0.3">
      <c r="D4874" s="83"/>
    </row>
    <row r="4875" spans="4:4" x14ac:dyDescent="0.3">
      <c r="D4875" s="83"/>
    </row>
    <row r="4876" spans="4:4" x14ac:dyDescent="0.3">
      <c r="D4876" s="83"/>
    </row>
    <row r="4877" spans="4:4" x14ac:dyDescent="0.3">
      <c r="D4877" s="83"/>
    </row>
    <row r="4878" spans="4:4" x14ac:dyDescent="0.3">
      <c r="D4878" s="83"/>
    </row>
    <row r="4879" spans="4:4" x14ac:dyDescent="0.3">
      <c r="D4879" s="83"/>
    </row>
    <row r="4880" spans="4:4" x14ac:dyDescent="0.3">
      <c r="D4880" s="83"/>
    </row>
    <row r="4881" spans="4:4" x14ac:dyDescent="0.3">
      <c r="D4881" s="83"/>
    </row>
    <row r="4882" spans="4:4" x14ac:dyDescent="0.3">
      <c r="D4882" s="83"/>
    </row>
    <row r="4883" spans="4:4" x14ac:dyDescent="0.3">
      <c r="D4883" s="83"/>
    </row>
    <row r="4884" spans="4:4" x14ac:dyDescent="0.3">
      <c r="D4884" s="83"/>
    </row>
    <row r="4885" spans="4:4" x14ac:dyDescent="0.3">
      <c r="D4885" s="83"/>
    </row>
    <row r="4886" spans="4:4" x14ac:dyDescent="0.3">
      <c r="D4886" s="83"/>
    </row>
    <row r="4887" spans="4:4" x14ac:dyDescent="0.3">
      <c r="D4887" s="83"/>
    </row>
    <row r="4888" spans="4:4" x14ac:dyDescent="0.3">
      <c r="D4888" s="83"/>
    </row>
    <row r="4889" spans="4:4" x14ac:dyDescent="0.3">
      <c r="D4889" s="83"/>
    </row>
    <row r="4890" spans="4:4" x14ac:dyDescent="0.3">
      <c r="D4890" s="83"/>
    </row>
    <row r="4891" spans="4:4" x14ac:dyDescent="0.3">
      <c r="D4891" s="83"/>
    </row>
    <row r="4892" spans="4:4" x14ac:dyDescent="0.3">
      <c r="D4892" s="83"/>
    </row>
    <row r="4893" spans="4:4" x14ac:dyDescent="0.3">
      <c r="D4893" s="83"/>
    </row>
    <row r="4894" spans="4:4" x14ac:dyDescent="0.3">
      <c r="D4894" s="83"/>
    </row>
    <row r="4895" spans="4:4" x14ac:dyDescent="0.3">
      <c r="D4895" s="83"/>
    </row>
    <row r="4896" spans="4:4" x14ac:dyDescent="0.3">
      <c r="D4896" s="83"/>
    </row>
    <row r="4897" spans="4:4" x14ac:dyDescent="0.3">
      <c r="D4897" s="83"/>
    </row>
    <row r="4898" spans="4:4" x14ac:dyDescent="0.3">
      <c r="D4898" s="83"/>
    </row>
    <row r="4899" spans="4:4" x14ac:dyDescent="0.3">
      <c r="D4899" s="83"/>
    </row>
    <row r="4900" spans="4:4" x14ac:dyDescent="0.3">
      <c r="D4900" s="83"/>
    </row>
    <row r="4901" spans="4:4" x14ac:dyDescent="0.3">
      <c r="D4901" s="83"/>
    </row>
    <row r="4902" spans="4:4" x14ac:dyDescent="0.3">
      <c r="D4902" s="83"/>
    </row>
    <row r="4903" spans="4:4" x14ac:dyDescent="0.3">
      <c r="D4903" s="83"/>
    </row>
    <row r="4904" spans="4:4" x14ac:dyDescent="0.3">
      <c r="D4904" s="83"/>
    </row>
    <row r="4905" spans="4:4" x14ac:dyDescent="0.3">
      <c r="D4905" s="83"/>
    </row>
    <row r="4906" spans="4:4" x14ac:dyDescent="0.3">
      <c r="D4906" s="83"/>
    </row>
    <row r="4907" spans="4:4" x14ac:dyDescent="0.3">
      <c r="D4907" s="83"/>
    </row>
    <row r="4908" spans="4:4" x14ac:dyDescent="0.3">
      <c r="D4908" s="83"/>
    </row>
    <row r="4909" spans="4:4" x14ac:dyDescent="0.3">
      <c r="D4909" s="83"/>
    </row>
    <row r="4910" spans="4:4" x14ac:dyDescent="0.3">
      <c r="D4910" s="83"/>
    </row>
    <row r="4911" spans="4:4" x14ac:dyDescent="0.3">
      <c r="D4911" s="83"/>
    </row>
    <row r="4912" spans="4:4" x14ac:dyDescent="0.3">
      <c r="D4912" s="83"/>
    </row>
    <row r="4913" spans="4:4" x14ac:dyDescent="0.3">
      <c r="D4913" s="83"/>
    </row>
    <row r="4914" spans="4:4" x14ac:dyDescent="0.3">
      <c r="D4914" s="83"/>
    </row>
    <row r="4915" spans="4:4" x14ac:dyDescent="0.3">
      <c r="D4915" s="83"/>
    </row>
    <row r="4916" spans="4:4" x14ac:dyDescent="0.3">
      <c r="D4916" s="83"/>
    </row>
    <row r="4917" spans="4:4" x14ac:dyDescent="0.3">
      <c r="D4917" s="83"/>
    </row>
    <row r="4918" spans="4:4" x14ac:dyDescent="0.3">
      <c r="D4918" s="83"/>
    </row>
    <row r="4919" spans="4:4" x14ac:dyDescent="0.3">
      <c r="D4919" s="83"/>
    </row>
    <row r="4920" spans="4:4" x14ac:dyDescent="0.3">
      <c r="D4920" s="83"/>
    </row>
    <row r="4921" spans="4:4" x14ac:dyDescent="0.3">
      <c r="D4921" s="83"/>
    </row>
    <row r="4922" spans="4:4" x14ac:dyDescent="0.3">
      <c r="D4922" s="83"/>
    </row>
    <row r="4923" spans="4:4" x14ac:dyDescent="0.3">
      <c r="D4923" s="83"/>
    </row>
    <row r="4924" spans="4:4" x14ac:dyDescent="0.3">
      <c r="D4924" s="83"/>
    </row>
    <row r="4925" spans="4:4" x14ac:dyDescent="0.3">
      <c r="D4925" s="83"/>
    </row>
    <row r="4926" spans="4:4" x14ac:dyDescent="0.3">
      <c r="D4926" s="83"/>
    </row>
    <row r="4927" spans="4:4" x14ac:dyDescent="0.3">
      <c r="D4927" s="83"/>
    </row>
    <row r="4928" spans="4:4" x14ac:dyDescent="0.3">
      <c r="D4928" s="83"/>
    </row>
    <row r="4929" spans="4:4" x14ac:dyDescent="0.3">
      <c r="D4929" s="83"/>
    </row>
    <row r="4930" spans="4:4" x14ac:dyDescent="0.3">
      <c r="D4930" s="83"/>
    </row>
    <row r="4931" spans="4:4" x14ac:dyDescent="0.3">
      <c r="D4931" s="83"/>
    </row>
    <row r="4932" spans="4:4" x14ac:dyDescent="0.3">
      <c r="D4932" s="83"/>
    </row>
    <row r="4933" spans="4:4" x14ac:dyDescent="0.3">
      <c r="D4933" s="83"/>
    </row>
    <row r="4934" spans="4:4" x14ac:dyDescent="0.3">
      <c r="D4934" s="83"/>
    </row>
    <row r="4935" spans="4:4" x14ac:dyDescent="0.3">
      <c r="D4935" s="83"/>
    </row>
    <row r="4936" spans="4:4" x14ac:dyDescent="0.3">
      <c r="D4936" s="83"/>
    </row>
    <row r="4937" spans="4:4" x14ac:dyDescent="0.3">
      <c r="D4937" s="83"/>
    </row>
    <row r="4938" spans="4:4" x14ac:dyDescent="0.3">
      <c r="D4938" s="83"/>
    </row>
    <row r="4939" spans="4:4" x14ac:dyDescent="0.3">
      <c r="D4939" s="83"/>
    </row>
    <row r="4940" spans="4:4" x14ac:dyDescent="0.3">
      <c r="D4940" s="83"/>
    </row>
    <row r="4941" spans="4:4" x14ac:dyDescent="0.3">
      <c r="D4941" s="83"/>
    </row>
    <row r="4942" spans="4:4" x14ac:dyDescent="0.3">
      <c r="D4942" s="83"/>
    </row>
    <row r="4943" spans="4:4" x14ac:dyDescent="0.3">
      <c r="D4943" s="83"/>
    </row>
    <row r="4944" spans="4:4" x14ac:dyDescent="0.3">
      <c r="D4944" s="83"/>
    </row>
    <row r="4945" spans="4:4" x14ac:dyDescent="0.3">
      <c r="D4945" s="83"/>
    </row>
    <row r="4946" spans="4:4" x14ac:dyDescent="0.3">
      <c r="D4946" s="83"/>
    </row>
    <row r="4947" spans="4:4" x14ac:dyDescent="0.3">
      <c r="D4947" s="83"/>
    </row>
    <row r="4948" spans="4:4" x14ac:dyDescent="0.3">
      <c r="D4948" s="83"/>
    </row>
    <row r="4949" spans="4:4" x14ac:dyDescent="0.3">
      <c r="D4949" s="83"/>
    </row>
    <row r="4950" spans="4:4" x14ac:dyDescent="0.3">
      <c r="D4950" s="83"/>
    </row>
    <row r="4951" spans="4:4" x14ac:dyDescent="0.3">
      <c r="D4951" s="83"/>
    </row>
    <row r="4952" spans="4:4" x14ac:dyDescent="0.3">
      <c r="D4952" s="83"/>
    </row>
    <row r="4953" spans="4:4" x14ac:dyDescent="0.3">
      <c r="D4953" s="83"/>
    </row>
    <row r="4954" spans="4:4" x14ac:dyDescent="0.3">
      <c r="D4954" s="83"/>
    </row>
    <row r="4955" spans="4:4" x14ac:dyDescent="0.3">
      <c r="D4955" s="83"/>
    </row>
    <row r="4956" spans="4:4" x14ac:dyDescent="0.3">
      <c r="D4956" s="83"/>
    </row>
    <row r="4957" spans="4:4" x14ac:dyDescent="0.3">
      <c r="D4957" s="83"/>
    </row>
    <row r="4958" spans="4:4" x14ac:dyDescent="0.3">
      <c r="D4958" s="83"/>
    </row>
    <row r="4959" spans="4:4" x14ac:dyDescent="0.3">
      <c r="D4959" s="83"/>
    </row>
    <row r="4960" spans="4:4" x14ac:dyDescent="0.3">
      <c r="D4960" s="83"/>
    </row>
    <row r="4961" spans="4:4" x14ac:dyDescent="0.3">
      <c r="D4961" s="83"/>
    </row>
    <row r="4962" spans="4:4" x14ac:dyDescent="0.3">
      <c r="D4962" s="83"/>
    </row>
    <row r="4963" spans="4:4" x14ac:dyDescent="0.3">
      <c r="D4963" s="83"/>
    </row>
    <row r="4964" spans="4:4" x14ac:dyDescent="0.3">
      <c r="D4964" s="83"/>
    </row>
    <row r="4965" spans="4:4" x14ac:dyDescent="0.3">
      <c r="D4965" s="83"/>
    </row>
    <row r="4966" spans="4:4" x14ac:dyDescent="0.3">
      <c r="D4966" s="83"/>
    </row>
    <row r="4967" spans="4:4" x14ac:dyDescent="0.3">
      <c r="D4967" s="83"/>
    </row>
    <row r="4968" spans="4:4" x14ac:dyDescent="0.3">
      <c r="D4968" s="83"/>
    </row>
    <row r="4969" spans="4:4" x14ac:dyDescent="0.3">
      <c r="D4969" s="83"/>
    </row>
    <row r="4970" spans="4:4" x14ac:dyDescent="0.3">
      <c r="D4970" s="83"/>
    </row>
    <row r="4971" spans="4:4" x14ac:dyDescent="0.3">
      <c r="D4971" s="83"/>
    </row>
    <row r="4972" spans="4:4" x14ac:dyDescent="0.3">
      <c r="D4972" s="83"/>
    </row>
    <row r="4973" spans="4:4" x14ac:dyDescent="0.3">
      <c r="D4973" s="83"/>
    </row>
    <row r="4974" spans="4:4" x14ac:dyDescent="0.3">
      <c r="D4974" s="83"/>
    </row>
    <row r="4975" spans="4:4" x14ac:dyDescent="0.3">
      <c r="D4975" s="83"/>
    </row>
    <row r="4976" spans="4:4" x14ac:dyDescent="0.3">
      <c r="D4976" s="83"/>
    </row>
    <row r="4977" spans="4:4" x14ac:dyDescent="0.3">
      <c r="D4977" s="83"/>
    </row>
    <row r="4978" spans="4:4" x14ac:dyDescent="0.3">
      <c r="D4978" s="83"/>
    </row>
    <row r="4979" spans="4:4" x14ac:dyDescent="0.3">
      <c r="D4979" s="83"/>
    </row>
    <row r="4980" spans="4:4" x14ac:dyDescent="0.3">
      <c r="D4980" s="83"/>
    </row>
    <row r="4981" spans="4:4" x14ac:dyDescent="0.3">
      <c r="D4981" s="83"/>
    </row>
    <row r="4982" spans="4:4" x14ac:dyDescent="0.3">
      <c r="D4982" s="83"/>
    </row>
    <row r="4983" spans="4:4" x14ac:dyDescent="0.3">
      <c r="D4983" s="83"/>
    </row>
    <row r="4984" spans="4:4" x14ac:dyDescent="0.3">
      <c r="D4984" s="83"/>
    </row>
    <row r="4985" spans="4:4" x14ac:dyDescent="0.3">
      <c r="D4985" s="83"/>
    </row>
    <row r="4986" spans="4:4" x14ac:dyDescent="0.3">
      <c r="D4986" s="83"/>
    </row>
    <row r="4987" spans="4:4" x14ac:dyDescent="0.3">
      <c r="D4987" s="83"/>
    </row>
    <row r="4988" spans="4:4" x14ac:dyDescent="0.3">
      <c r="D4988" s="83"/>
    </row>
    <row r="4989" spans="4:4" x14ac:dyDescent="0.3">
      <c r="D4989" s="83"/>
    </row>
    <row r="4990" spans="4:4" x14ac:dyDescent="0.3">
      <c r="D4990" s="83"/>
    </row>
    <row r="4991" spans="4:4" x14ac:dyDescent="0.3">
      <c r="D4991" s="83"/>
    </row>
    <row r="4992" spans="4:4" x14ac:dyDescent="0.3">
      <c r="D4992" s="83"/>
    </row>
    <row r="4993" spans="4:4" x14ac:dyDescent="0.3">
      <c r="D4993" s="83"/>
    </row>
    <row r="4994" spans="4:4" x14ac:dyDescent="0.3">
      <c r="D4994" s="83"/>
    </row>
    <row r="4995" spans="4:4" x14ac:dyDescent="0.3">
      <c r="D4995" s="83"/>
    </row>
    <row r="4996" spans="4:4" x14ac:dyDescent="0.3">
      <c r="D4996" s="83"/>
    </row>
    <row r="4997" spans="4:4" x14ac:dyDescent="0.3">
      <c r="D4997" s="83"/>
    </row>
    <row r="4998" spans="4:4" x14ac:dyDescent="0.3">
      <c r="D4998" s="83"/>
    </row>
    <row r="4999" spans="4:4" x14ac:dyDescent="0.3">
      <c r="D4999" s="83"/>
    </row>
    <row r="5000" spans="4:4" x14ac:dyDescent="0.3">
      <c r="D5000" s="83"/>
    </row>
  </sheetData>
  <sheetProtection algorithmName="SHA-512" hashValue="8F8tObtD04ky+d/dxg6nWayWGKtEChpKubsew6T0dRVQjSHeww3KgQFgUPerZAINaC1AyL1xtEEoFbJPio4s/w==" saltValue="+5BHL0h4HPylwJstPR098w==" spinCount="100000" sheet="1" objects="1" scenarios="1"/>
  <protectedRanges>
    <protectedRange sqref="F9" name="Oblast1"/>
  </protectedRanges>
  <mergeCells count="4">
    <mergeCell ref="A1:G1"/>
    <mergeCell ref="C2:G2"/>
    <mergeCell ref="C3:G3"/>
    <mergeCell ref="C4:G4"/>
  </mergeCells>
  <pageMargins left="0.59027779999999996" right="0.1965278" top="0.78749999999999998" bottom="0.78749999999999998" header="0.3" footer="0.3"/>
  <pageSetup paperSize="9" scale="95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37"/>
  <sheetViews>
    <sheetView zoomScale="60" zoomScaleNormal="60" workbookViewId="0">
      <selection activeCell="G23" sqref="G23:H23"/>
    </sheetView>
  </sheetViews>
  <sheetFormatPr defaultColWidth="11.5" defaultRowHeight="12.75" x14ac:dyDescent="0.3"/>
  <cols>
    <col min="1" max="1" width="9.33203125" style="193" customWidth="1"/>
    <col min="2" max="2" width="12.83203125" style="193" customWidth="1"/>
    <col min="3" max="3" width="22.83203125" style="193" customWidth="1"/>
    <col min="4" max="4" width="10.1640625" style="193" customWidth="1"/>
    <col min="5" max="5" width="14.1640625" style="193" customWidth="1"/>
    <col min="6" max="6" width="22.83203125" style="193" customWidth="1"/>
    <col min="7" max="7" width="9.33203125" style="193" customWidth="1"/>
    <col min="8" max="8" width="12.83203125" style="193" customWidth="1"/>
    <col min="9" max="9" width="22.83203125" style="193" customWidth="1"/>
    <col min="10" max="256" width="11.5" style="193"/>
    <col min="257" max="257" width="9.33203125" style="193" customWidth="1"/>
    <col min="258" max="258" width="12.83203125" style="193" customWidth="1"/>
    <col min="259" max="259" width="22.83203125" style="193" customWidth="1"/>
    <col min="260" max="260" width="10.1640625" style="193" customWidth="1"/>
    <col min="261" max="261" width="14.1640625" style="193" customWidth="1"/>
    <col min="262" max="262" width="22.83203125" style="193" customWidth="1"/>
    <col min="263" max="263" width="9.33203125" style="193" customWidth="1"/>
    <col min="264" max="264" width="12.83203125" style="193" customWidth="1"/>
    <col min="265" max="265" width="22.83203125" style="193" customWidth="1"/>
    <col min="266" max="512" width="11.5" style="193"/>
    <col min="513" max="513" width="9.33203125" style="193" customWidth="1"/>
    <col min="514" max="514" width="12.83203125" style="193" customWidth="1"/>
    <col min="515" max="515" width="22.83203125" style="193" customWidth="1"/>
    <col min="516" max="516" width="10.1640625" style="193" customWidth="1"/>
    <col min="517" max="517" width="14.1640625" style="193" customWidth="1"/>
    <col min="518" max="518" width="22.83203125" style="193" customWidth="1"/>
    <col min="519" max="519" width="9.33203125" style="193" customWidth="1"/>
    <col min="520" max="520" width="12.83203125" style="193" customWidth="1"/>
    <col min="521" max="521" width="22.83203125" style="193" customWidth="1"/>
    <col min="522" max="768" width="11.5" style="193"/>
    <col min="769" max="769" width="9.33203125" style="193" customWidth="1"/>
    <col min="770" max="770" width="12.83203125" style="193" customWidth="1"/>
    <col min="771" max="771" width="22.83203125" style="193" customWidth="1"/>
    <col min="772" max="772" width="10.1640625" style="193" customWidth="1"/>
    <col min="773" max="773" width="14.1640625" style="193" customWidth="1"/>
    <col min="774" max="774" width="22.83203125" style="193" customWidth="1"/>
    <col min="775" max="775" width="9.33203125" style="193" customWidth="1"/>
    <col min="776" max="776" width="12.83203125" style="193" customWidth="1"/>
    <col min="777" max="777" width="22.83203125" style="193" customWidth="1"/>
    <col min="778" max="1024" width="11.5" style="193"/>
    <col min="1025" max="1025" width="9.33203125" style="193" customWidth="1"/>
    <col min="1026" max="1026" width="12.83203125" style="193" customWidth="1"/>
    <col min="1027" max="1027" width="22.83203125" style="193" customWidth="1"/>
    <col min="1028" max="1028" width="10.1640625" style="193" customWidth="1"/>
    <col min="1029" max="1029" width="14.1640625" style="193" customWidth="1"/>
    <col min="1030" max="1030" width="22.83203125" style="193" customWidth="1"/>
    <col min="1031" max="1031" width="9.33203125" style="193" customWidth="1"/>
    <col min="1032" max="1032" width="12.83203125" style="193" customWidth="1"/>
    <col min="1033" max="1033" width="22.83203125" style="193" customWidth="1"/>
    <col min="1034" max="1280" width="11.5" style="193"/>
    <col min="1281" max="1281" width="9.33203125" style="193" customWidth="1"/>
    <col min="1282" max="1282" width="12.83203125" style="193" customWidth="1"/>
    <col min="1283" max="1283" width="22.83203125" style="193" customWidth="1"/>
    <col min="1284" max="1284" width="10.1640625" style="193" customWidth="1"/>
    <col min="1285" max="1285" width="14.1640625" style="193" customWidth="1"/>
    <col min="1286" max="1286" width="22.83203125" style="193" customWidth="1"/>
    <col min="1287" max="1287" width="9.33203125" style="193" customWidth="1"/>
    <col min="1288" max="1288" width="12.83203125" style="193" customWidth="1"/>
    <col min="1289" max="1289" width="22.83203125" style="193" customWidth="1"/>
    <col min="1290" max="1536" width="11.5" style="193"/>
    <col min="1537" max="1537" width="9.33203125" style="193" customWidth="1"/>
    <col min="1538" max="1538" width="12.83203125" style="193" customWidth="1"/>
    <col min="1539" max="1539" width="22.83203125" style="193" customWidth="1"/>
    <col min="1540" max="1540" width="10.1640625" style="193" customWidth="1"/>
    <col min="1541" max="1541" width="14.1640625" style="193" customWidth="1"/>
    <col min="1542" max="1542" width="22.83203125" style="193" customWidth="1"/>
    <col min="1543" max="1543" width="9.33203125" style="193" customWidth="1"/>
    <col min="1544" max="1544" width="12.83203125" style="193" customWidth="1"/>
    <col min="1545" max="1545" width="22.83203125" style="193" customWidth="1"/>
    <col min="1546" max="1792" width="11.5" style="193"/>
    <col min="1793" max="1793" width="9.33203125" style="193" customWidth="1"/>
    <col min="1794" max="1794" width="12.83203125" style="193" customWidth="1"/>
    <col min="1795" max="1795" width="22.83203125" style="193" customWidth="1"/>
    <col min="1796" max="1796" width="10.1640625" style="193" customWidth="1"/>
    <col min="1797" max="1797" width="14.1640625" style="193" customWidth="1"/>
    <col min="1798" max="1798" width="22.83203125" style="193" customWidth="1"/>
    <col min="1799" max="1799" width="9.33203125" style="193" customWidth="1"/>
    <col min="1800" max="1800" width="12.83203125" style="193" customWidth="1"/>
    <col min="1801" max="1801" width="22.83203125" style="193" customWidth="1"/>
    <col min="1802" max="2048" width="11.5" style="193"/>
    <col min="2049" max="2049" width="9.33203125" style="193" customWidth="1"/>
    <col min="2050" max="2050" width="12.83203125" style="193" customWidth="1"/>
    <col min="2051" max="2051" width="22.83203125" style="193" customWidth="1"/>
    <col min="2052" max="2052" width="10.1640625" style="193" customWidth="1"/>
    <col min="2053" max="2053" width="14.1640625" style="193" customWidth="1"/>
    <col min="2054" max="2054" width="22.83203125" style="193" customWidth="1"/>
    <col min="2055" max="2055" width="9.33203125" style="193" customWidth="1"/>
    <col min="2056" max="2056" width="12.83203125" style="193" customWidth="1"/>
    <col min="2057" max="2057" width="22.83203125" style="193" customWidth="1"/>
    <col min="2058" max="2304" width="11.5" style="193"/>
    <col min="2305" max="2305" width="9.33203125" style="193" customWidth="1"/>
    <col min="2306" max="2306" width="12.83203125" style="193" customWidth="1"/>
    <col min="2307" max="2307" width="22.83203125" style="193" customWidth="1"/>
    <col min="2308" max="2308" width="10.1640625" style="193" customWidth="1"/>
    <col min="2309" max="2309" width="14.1640625" style="193" customWidth="1"/>
    <col min="2310" max="2310" width="22.83203125" style="193" customWidth="1"/>
    <col min="2311" max="2311" width="9.33203125" style="193" customWidth="1"/>
    <col min="2312" max="2312" width="12.83203125" style="193" customWidth="1"/>
    <col min="2313" max="2313" width="22.83203125" style="193" customWidth="1"/>
    <col min="2314" max="2560" width="11.5" style="193"/>
    <col min="2561" max="2561" width="9.33203125" style="193" customWidth="1"/>
    <col min="2562" max="2562" width="12.83203125" style="193" customWidth="1"/>
    <col min="2563" max="2563" width="22.83203125" style="193" customWidth="1"/>
    <col min="2564" max="2564" width="10.1640625" style="193" customWidth="1"/>
    <col min="2565" max="2565" width="14.1640625" style="193" customWidth="1"/>
    <col min="2566" max="2566" width="22.83203125" style="193" customWidth="1"/>
    <col min="2567" max="2567" width="9.33203125" style="193" customWidth="1"/>
    <col min="2568" max="2568" width="12.83203125" style="193" customWidth="1"/>
    <col min="2569" max="2569" width="22.83203125" style="193" customWidth="1"/>
    <col min="2570" max="2816" width="11.5" style="193"/>
    <col min="2817" max="2817" width="9.33203125" style="193" customWidth="1"/>
    <col min="2818" max="2818" width="12.83203125" style="193" customWidth="1"/>
    <col min="2819" max="2819" width="22.83203125" style="193" customWidth="1"/>
    <col min="2820" max="2820" width="10.1640625" style="193" customWidth="1"/>
    <col min="2821" max="2821" width="14.1640625" style="193" customWidth="1"/>
    <col min="2822" max="2822" width="22.83203125" style="193" customWidth="1"/>
    <col min="2823" max="2823" width="9.33203125" style="193" customWidth="1"/>
    <col min="2824" max="2824" width="12.83203125" style="193" customWidth="1"/>
    <col min="2825" max="2825" width="22.83203125" style="193" customWidth="1"/>
    <col min="2826" max="3072" width="11.5" style="193"/>
    <col min="3073" max="3073" width="9.33203125" style="193" customWidth="1"/>
    <col min="3074" max="3074" width="12.83203125" style="193" customWidth="1"/>
    <col min="3075" max="3075" width="22.83203125" style="193" customWidth="1"/>
    <col min="3076" max="3076" width="10.1640625" style="193" customWidth="1"/>
    <col min="3077" max="3077" width="14.1640625" style="193" customWidth="1"/>
    <col min="3078" max="3078" width="22.83203125" style="193" customWidth="1"/>
    <col min="3079" max="3079" width="9.33203125" style="193" customWidth="1"/>
    <col min="3080" max="3080" width="12.83203125" style="193" customWidth="1"/>
    <col min="3081" max="3081" width="22.83203125" style="193" customWidth="1"/>
    <col min="3082" max="3328" width="11.5" style="193"/>
    <col min="3329" max="3329" width="9.33203125" style="193" customWidth="1"/>
    <col min="3330" max="3330" width="12.83203125" style="193" customWidth="1"/>
    <col min="3331" max="3331" width="22.83203125" style="193" customWidth="1"/>
    <col min="3332" max="3332" width="10.1640625" style="193" customWidth="1"/>
    <col min="3333" max="3333" width="14.1640625" style="193" customWidth="1"/>
    <col min="3334" max="3334" width="22.83203125" style="193" customWidth="1"/>
    <col min="3335" max="3335" width="9.33203125" style="193" customWidth="1"/>
    <col min="3336" max="3336" width="12.83203125" style="193" customWidth="1"/>
    <col min="3337" max="3337" width="22.83203125" style="193" customWidth="1"/>
    <col min="3338" max="3584" width="11.5" style="193"/>
    <col min="3585" max="3585" width="9.33203125" style="193" customWidth="1"/>
    <col min="3586" max="3586" width="12.83203125" style="193" customWidth="1"/>
    <col min="3587" max="3587" width="22.83203125" style="193" customWidth="1"/>
    <col min="3588" max="3588" width="10.1640625" style="193" customWidth="1"/>
    <col min="3589" max="3589" width="14.1640625" style="193" customWidth="1"/>
    <col min="3590" max="3590" width="22.83203125" style="193" customWidth="1"/>
    <col min="3591" max="3591" width="9.33203125" style="193" customWidth="1"/>
    <col min="3592" max="3592" width="12.83203125" style="193" customWidth="1"/>
    <col min="3593" max="3593" width="22.83203125" style="193" customWidth="1"/>
    <col min="3594" max="3840" width="11.5" style="193"/>
    <col min="3841" max="3841" width="9.33203125" style="193" customWidth="1"/>
    <col min="3842" max="3842" width="12.83203125" style="193" customWidth="1"/>
    <col min="3843" max="3843" width="22.83203125" style="193" customWidth="1"/>
    <col min="3844" max="3844" width="10.1640625" style="193" customWidth="1"/>
    <col min="3845" max="3845" width="14.1640625" style="193" customWidth="1"/>
    <col min="3846" max="3846" width="22.83203125" style="193" customWidth="1"/>
    <col min="3847" max="3847" width="9.33203125" style="193" customWidth="1"/>
    <col min="3848" max="3848" width="12.83203125" style="193" customWidth="1"/>
    <col min="3849" max="3849" width="22.83203125" style="193" customWidth="1"/>
    <col min="3850" max="4096" width="11.5" style="193"/>
    <col min="4097" max="4097" width="9.33203125" style="193" customWidth="1"/>
    <col min="4098" max="4098" width="12.83203125" style="193" customWidth="1"/>
    <col min="4099" max="4099" width="22.83203125" style="193" customWidth="1"/>
    <col min="4100" max="4100" width="10.1640625" style="193" customWidth="1"/>
    <col min="4101" max="4101" width="14.1640625" style="193" customWidth="1"/>
    <col min="4102" max="4102" width="22.83203125" style="193" customWidth="1"/>
    <col min="4103" max="4103" width="9.33203125" style="193" customWidth="1"/>
    <col min="4104" max="4104" width="12.83203125" style="193" customWidth="1"/>
    <col min="4105" max="4105" width="22.83203125" style="193" customWidth="1"/>
    <col min="4106" max="4352" width="11.5" style="193"/>
    <col min="4353" max="4353" width="9.33203125" style="193" customWidth="1"/>
    <col min="4354" max="4354" width="12.83203125" style="193" customWidth="1"/>
    <col min="4355" max="4355" width="22.83203125" style="193" customWidth="1"/>
    <col min="4356" max="4356" width="10.1640625" style="193" customWidth="1"/>
    <col min="4357" max="4357" width="14.1640625" style="193" customWidth="1"/>
    <col min="4358" max="4358" width="22.83203125" style="193" customWidth="1"/>
    <col min="4359" max="4359" width="9.33203125" style="193" customWidth="1"/>
    <col min="4360" max="4360" width="12.83203125" style="193" customWidth="1"/>
    <col min="4361" max="4361" width="22.83203125" style="193" customWidth="1"/>
    <col min="4362" max="4608" width="11.5" style="193"/>
    <col min="4609" max="4609" width="9.33203125" style="193" customWidth="1"/>
    <col min="4610" max="4610" width="12.83203125" style="193" customWidth="1"/>
    <col min="4611" max="4611" width="22.83203125" style="193" customWidth="1"/>
    <col min="4612" max="4612" width="10.1640625" style="193" customWidth="1"/>
    <col min="4613" max="4613" width="14.1640625" style="193" customWidth="1"/>
    <col min="4614" max="4614" width="22.83203125" style="193" customWidth="1"/>
    <col min="4615" max="4615" width="9.33203125" style="193" customWidth="1"/>
    <col min="4616" max="4616" width="12.83203125" style="193" customWidth="1"/>
    <col min="4617" max="4617" width="22.83203125" style="193" customWidth="1"/>
    <col min="4618" max="4864" width="11.5" style="193"/>
    <col min="4865" max="4865" width="9.33203125" style="193" customWidth="1"/>
    <col min="4866" max="4866" width="12.83203125" style="193" customWidth="1"/>
    <col min="4867" max="4867" width="22.83203125" style="193" customWidth="1"/>
    <col min="4868" max="4868" width="10.1640625" style="193" customWidth="1"/>
    <col min="4869" max="4869" width="14.1640625" style="193" customWidth="1"/>
    <col min="4870" max="4870" width="22.83203125" style="193" customWidth="1"/>
    <col min="4871" max="4871" width="9.33203125" style="193" customWidth="1"/>
    <col min="4872" max="4872" width="12.83203125" style="193" customWidth="1"/>
    <col min="4873" max="4873" width="22.83203125" style="193" customWidth="1"/>
    <col min="4874" max="5120" width="11.5" style="193"/>
    <col min="5121" max="5121" width="9.33203125" style="193" customWidth="1"/>
    <col min="5122" max="5122" width="12.83203125" style="193" customWidth="1"/>
    <col min="5123" max="5123" width="22.83203125" style="193" customWidth="1"/>
    <col min="5124" max="5124" width="10.1640625" style="193" customWidth="1"/>
    <col min="5125" max="5125" width="14.1640625" style="193" customWidth="1"/>
    <col min="5126" max="5126" width="22.83203125" style="193" customWidth="1"/>
    <col min="5127" max="5127" width="9.33203125" style="193" customWidth="1"/>
    <col min="5128" max="5128" width="12.83203125" style="193" customWidth="1"/>
    <col min="5129" max="5129" width="22.83203125" style="193" customWidth="1"/>
    <col min="5130" max="5376" width="11.5" style="193"/>
    <col min="5377" max="5377" width="9.33203125" style="193" customWidth="1"/>
    <col min="5378" max="5378" width="12.83203125" style="193" customWidth="1"/>
    <col min="5379" max="5379" width="22.83203125" style="193" customWidth="1"/>
    <col min="5380" max="5380" width="10.1640625" style="193" customWidth="1"/>
    <col min="5381" max="5381" width="14.1640625" style="193" customWidth="1"/>
    <col min="5382" max="5382" width="22.83203125" style="193" customWidth="1"/>
    <col min="5383" max="5383" width="9.33203125" style="193" customWidth="1"/>
    <col min="5384" max="5384" width="12.83203125" style="193" customWidth="1"/>
    <col min="5385" max="5385" width="22.83203125" style="193" customWidth="1"/>
    <col min="5386" max="5632" width="11.5" style="193"/>
    <col min="5633" max="5633" width="9.33203125" style="193" customWidth="1"/>
    <col min="5634" max="5634" width="12.83203125" style="193" customWidth="1"/>
    <col min="5635" max="5635" width="22.83203125" style="193" customWidth="1"/>
    <col min="5636" max="5636" width="10.1640625" style="193" customWidth="1"/>
    <col min="5637" max="5637" width="14.1640625" style="193" customWidth="1"/>
    <col min="5638" max="5638" width="22.83203125" style="193" customWidth="1"/>
    <col min="5639" max="5639" width="9.33203125" style="193" customWidth="1"/>
    <col min="5640" max="5640" width="12.83203125" style="193" customWidth="1"/>
    <col min="5641" max="5641" width="22.83203125" style="193" customWidth="1"/>
    <col min="5642" max="5888" width="11.5" style="193"/>
    <col min="5889" max="5889" width="9.33203125" style="193" customWidth="1"/>
    <col min="5890" max="5890" width="12.83203125" style="193" customWidth="1"/>
    <col min="5891" max="5891" width="22.83203125" style="193" customWidth="1"/>
    <col min="5892" max="5892" width="10.1640625" style="193" customWidth="1"/>
    <col min="5893" max="5893" width="14.1640625" style="193" customWidth="1"/>
    <col min="5894" max="5894" width="22.83203125" style="193" customWidth="1"/>
    <col min="5895" max="5895" width="9.33203125" style="193" customWidth="1"/>
    <col min="5896" max="5896" width="12.83203125" style="193" customWidth="1"/>
    <col min="5897" max="5897" width="22.83203125" style="193" customWidth="1"/>
    <col min="5898" max="6144" width="11.5" style="193"/>
    <col min="6145" max="6145" width="9.33203125" style="193" customWidth="1"/>
    <col min="6146" max="6146" width="12.83203125" style="193" customWidth="1"/>
    <col min="6147" max="6147" width="22.83203125" style="193" customWidth="1"/>
    <col min="6148" max="6148" width="10.1640625" style="193" customWidth="1"/>
    <col min="6149" max="6149" width="14.1640625" style="193" customWidth="1"/>
    <col min="6150" max="6150" width="22.83203125" style="193" customWidth="1"/>
    <col min="6151" max="6151" width="9.33203125" style="193" customWidth="1"/>
    <col min="6152" max="6152" width="12.83203125" style="193" customWidth="1"/>
    <col min="6153" max="6153" width="22.83203125" style="193" customWidth="1"/>
    <col min="6154" max="6400" width="11.5" style="193"/>
    <col min="6401" max="6401" width="9.33203125" style="193" customWidth="1"/>
    <col min="6402" max="6402" width="12.83203125" style="193" customWidth="1"/>
    <col min="6403" max="6403" width="22.83203125" style="193" customWidth="1"/>
    <col min="6404" max="6404" width="10.1640625" style="193" customWidth="1"/>
    <col min="6405" max="6405" width="14.1640625" style="193" customWidth="1"/>
    <col min="6406" max="6406" width="22.83203125" style="193" customWidth="1"/>
    <col min="6407" max="6407" width="9.33203125" style="193" customWidth="1"/>
    <col min="6408" max="6408" width="12.83203125" style="193" customWidth="1"/>
    <col min="6409" max="6409" width="22.83203125" style="193" customWidth="1"/>
    <col min="6410" max="6656" width="11.5" style="193"/>
    <col min="6657" max="6657" width="9.33203125" style="193" customWidth="1"/>
    <col min="6658" max="6658" width="12.83203125" style="193" customWidth="1"/>
    <col min="6659" max="6659" width="22.83203125" style="193" customWidth="1"/>
    <col min="6660" max="6660" width="10.1640625" style="193" customWidth="1"/>
    <col min="6661" max="6661" width="14.1640625" style="193" customWidth="1"/>
    <col min="6662" max="6662" width="22.83203125" style="193" customWidth="1"/>
    <col min="6663" max="6663" width="9.33203125" style="193" customWidth="1"/>
    <col min="6664" max="6664" width="12.83203125" style="193" customWidth="1"/>
    <col min="6665" max="6665" width="22.83203125" style="193" customWidth="1"/>
    <col min="6666" max="6912" width="11.5" style="193"/>
    <col min="6913" max="6913" width="9.33203125" style="193" customWidth="1"/>
    <col min="6914" max="6914" width="12.83203125" style="193" customWidth="1"/>
    <col min="6915" max="6915" width="22.83203125" style="193" customWidth="1"/>
    <col min="6916" max="6916" width="10.1640625" style="193" customWidth="1"/>
    <col min="6917" max="6917" width="14.1640625" style="193" customWidth="1"/>
    <col min="6918" max="6918" width="22.83203125" style="193" customWidth="1"/>
    <col min="6919" max="6919" width="9.33203125" style="193" customWidth="1"/>
    <col min="6920" max="6920" width="12.83203125" style="193" customWidth="1"/>
    <col min="6921" max="6921" width="22.83203125" style="193" customWidth="1"/>
    <col min="6922" max="7168" width="11.5" style="193"/>
    <col min="7169" max="7169" width="9.33203125" style="193" customWidth="1"/>
    <col min="7170" max="7170" width="12.83203125" style="193" customWidth="1"/>
    <col min="7171" max="7171" width="22.83203125" style="193" customWidth="1"/>
    <col min="7172" max="7172" width="10.1640625" style="193" customWidth="1"/>
    <col min="7173" max="7173" width="14.1640625" style="193" customWidth="1"/>
    <col min="7174" max="7174" width="22.83203125" style="193" customWidth="1"/>
    <col min="7175" max="7175" width="9.33203125" style="193" customWidth="1"/>
    <col min="7176" max="7176" width="12.83203125" style="193" customWidth="1"/>
    <col min="7177" max="7177" width="22.83203125" style="193" customWidth="1"/>
    <col min="7178" max="7424" width="11.5" style="193"/>
    <col min="7425" max="7425" width="9.33203125" style="193" customWidth="1"/>
    <col min="7426" max="7426" width="12.83203125" style="193" customWidth="1"/>
    <col min="7427" max="7427" width="22.83203125" style="193" customWidth="1"/>
    <col min="7428" max="7428" width="10.1640625" style="193" customWidth="1"/>
    <col min="7429" max="7429" width="14.1640625" style="193" customWidth="1"/>
    <col min="7430" max="7430" width="22.83203125" style="193" customWidth="1"/>
    <col min="7431" max="7431" width="9.33203125" style="193" customWidth="1"/>
    <col min="7432" max="7432" width="12.83203125" style="193" customWidth="1"/>
    <col min="7433" max="7433" width="22.83203125" style="193" customWidth="1"/>
    <col min="7434" max="7680" width="11.5" style="193"/>
    <col min="7681" max="7681" width="9.33203125" style="193" customWidth="1"/>
    <col min="7682" max="7682" width="12.83203125" style="193" customWidth="1"/>
    <col min="7683" max="7683" width="22.83203125" style="193" customWidth="1"/>
    <col min="7684" max="7684" width="10.1640625" style="193" customWidth="1"/>
    <col min="7685" max="7685" width="14.1640625" style="193" customWidth="1"/>
    <col min="7686" max="7686" width="22.83203125" style="193" customWidth="1"/>
    <col min="7687" max="7687" width="9.33203125" style="193" customWidth="1"/>
    <col min="7688" max="7688" width="12.83203125" style="193" customWidth="1"/>
    <col min="7689" max="7689" width="22.83203125" style="193" customWidth="1"/>
    <col min="7690" max="7936" width="11.5" style="193"/>
    <col min="7937" max="7937" width="9.33203125" style="193" customWidth="1"/>
    <col min="7938" max="7938" width="12.83203125" style="193" customWidth="1"/>
    <col min="7939" max="7939" width="22.83203125" style="193" customWidth="1"/>
    <col min="7940" max="7940" width="10.1640625" style="193" customWidth="1"/>
    <col min="7941" max="7941" width="14.1640625" style="193" customWidth="1"/>
    <col min="7942" max="7942" width="22.83203125" style="193" customWidth="1"/>
    <col min="7943" max="7943" width="9.33203125" style="193" customWidth="1"/>
    <col min="7944" max="7944" width="12.83203125" style="193" customWidth="1"/>
    <col min="7945" max="7945" width="22.83203125" style="193" customWidth="1"/>
    <col min="7946" max="8192" width="11.5" style="193"/>
    <col min="8193" max="8193" width="9.33203125" style="193" customWidth="1"/>
    <col min="8194" max="8194" width="12.83203125" style="193" customWidth="1"/>
    <col min="8195" max="8195" width="22.83203125" style="193" customWidth="1"/>
    <col min="8196" max="8196" width="10.1640625" style="193" customWidth="1"/>
    <col min="8197" max="8197" width="14.1640625" style="193" customWidth="1"/>
    <col min="8198" max="8198" width="22.83203125" style="193" customWidth="1"/>
    <col min="8199" max="8199" width="9.33203125" style="193" customWidth="1"/>
    <col min="8200" max="8200" width="12.83203125" style="193" customWidth="1"/>
    <col min="8201" max="8201" width="22.83203125" style="193" customWidth="1"/>
    <col min="8202" max="8448" width="11.5" style="193"/>
    <col min="8449" max="8449" width="9.33203125" style="193" customWidth="1"/>
    <col min="8450" max="8450" width="12.83203125" style="193" customWidth="1"/>
    <col min="8451" max="8451" width="22.83203125" style="193" customWidth="1"/>
    <col min="8452" max="8452" width="10.1640625" style="193" customWidth="1"/>
    <col min="8453" max="8453" width="14.1640625" style="193" customWidth="1"/>
    <col min="8454" max="8454" width="22.83203125" style="193" customWidth="1"/>
    <col min="8455" max="8455" width="9.33203125" style="193" customWidth="1"/>
    <col min="8456" max="8456" width="12.83203125" style="193" customWidth="1"/>
    <col min="8457" max="8457" width="22.83203125" style="193" customWidth="1"/>
    <col min="8458" max="8704" width="11.5" style="193"/>
    <col min="8705" max="8705" width="9.33203125" style="193" customWidth="1"/>
    <col min="8706" max="8706" width="12.83203125" style="193" customWidth="1"/>
    <col min="8707" max="8707" width="22.83203125" style="193" customWidth="1"/>
    <col min="8708" max="8708" width="10.1640625" style="193" customWidth="1"/>
    <col min="8709" max="8709" width="14.1640625" style="193" customWidth="1"/>
    <col min="8710" max="8710" width="22.83203125" style="193" customWidth="1"/>
    <col min="8711" max="8711" width="9.33203125" style="193" customWidth="1"/>
    <col min="8712" max="8712" width="12.83203125" style="193" customWidth="1"/>
    <col min="8713" max="8713" width="22.83203125" style="193" customWidth="1"/>
    <col min="8714" max="8960" width="11.5" style="193"/>
    <col min="8961" max="8961" width="9.33203125" style="193" customWidth="1"/>
    <col min="8962" max="8962" width="12.83203125" style="193" customWidth="1"/>
    <col min="8963" max="8963" width="22.83203125" style="193" customWidth="1"/>
    <col min="8964" max="8964" width="10.1640625" style="193" customWidth="1"/>
    <col min="8965" max="8965" width="14.1640625" style="193" customWidth="1"/>
    <col min="8966" max="8966" width="22.83203125" style="193" customWidth="1"/>
    <col min="8967" max="8967" width="9.33203125" style="193" customWidth="1"/>
    <col min="8968" max="8968" width="12.83203125" style="193" customWidth="1"/>
    <col min="8969" max="8969" width="22.83203125" style="193" customWidth="1"/>
    <col min="8970" max="9216" width="11.5" style="193"/>
    <col min="9217" max="9217" width="9.33203125" style="193" customWidth="1"/>
    <col min="9218" max="9218" width="12.83203125" style="193" customWidth="1"/>
    <col min="9219" max="9219" width="22.83203125" style="193" customWidth="1"/>
    <col min="9220" max="9220" width="10.1640625" style="193" customWidth="1"/>
    <col min="9221" max="9221" width="14.1640625" style="193" customWidth="1"/>
    <col min="9222" max="9222" width="22.83203125" style="193" customWidth="1"/>
    <col min="9223" max="9223" width="9.33203125" style="193" customWidth="1"/>
    <col min="9224" max="9224" width="12.83203125" style="193" customWidth="1"/>
    <col min="9225" max="9225" width="22.83203125" style="193" customWidth="1"/>
    <col min="9226" max="9472" width="11.5" style="193"/>
    <col min="9473" max="9473" width="9.33203125" style="193" customWidth="1"/>
    <col min="9474" max="9474" width="12.83203125" style="193" customWidth="1"/>
    <col min="9475" max="9475" width="22.83203125" style="193" customWidth="1"/>
    <col min="9476" max="9476" width="10.1640625" style="193" customWidth="1"/>
    <col min="9477" max="9477" width="14.1640625" style="193" customWidth="1"/>
    <col min="9478" max="9478" width="22.83203125" style="193" customWidth="1"/>
    <col min="9479" max="9479" width="9.33203125" style="193" customWidth="1"/>
    <col min="9480" max="9480" width="12.83203125" style="193" customWidth="1"/>
    <col min="9481" max="9481" width="22.83203125" style="193" customWidth="1"/>
    <col min="9482" max="9728" width="11.5" style="193"/>
    <col min="9729" max="9729" width="9.33203125" style="193" customWidth="1"/>
    <col min="9730" max="9730" width="12.83203125" style="193" customWidth="1"/>
    <col min="9731" max="9731" width="22.83203125" style="193" customWidth="1"/>
    <col min="9732" max="9732" width="10.1640625" style="193" customWidth="1"/>
    <col min="9733" max="9733" width="14.1640625" style="193" customWidth="1"/>
    <col min="9734" max="9734" width="22.83203125" style="193" customWidth="1"/>
    <col min="9735" max="9735" width="9.33203125" style="193" customWidth="1"/>
    <col min="9736" max="9736" width="12.83203125" style="193" customWidth="1"/>
    <col min="9737" max="9737" width="22.83203125" style="193" customWidth="1"/>
    <col min="9738" max="9984" width="11.5" style="193"/>
    <col min="9985" max="9985" width="9.33203125" style="193" customWidth="1"/>
    <col min="9986" max="9986" width="12.83203125" style="193" customWidth="1"/>
    <col min="9987" max="9987" width="22.83203125" style="193" customWidth="1"/>
    <col min="9988" max="9988" width="10.1640625" style="193" customWidth="1"/>
    <col min="9989" max="9989" width="14.1640625" style="193" customWidth="1"/>
    <col min="9990" max="9990" width="22.83203125" style="193" customWidth="1"/>
    <col min="9991" max="9991" width="9.33203125" style="193" customWidth="1"/>
    <col min="9992" max="9992" width="12.83203125" style="193" customWidth="1"/>
    <col min="9993" max="9993" width="22.83203125" style="193" customWidth="1"/>
    <col min="9994" max="10240" width="11.5" style="193"/>
    <col min="10241" max="10241" width="9.33203125" style="193" customWidth="1"/>
    <col min="10242" max="10242" width="12.83203125" style="193" customWidth="1"/>
    <col min="10243" max="10243" width="22.83203125" style="193" customWidth="1"/>
    <col min="10244" max="10244" width="10.1640625" style="193" customWidth="1"/>
    <col min="10245" max="10245" width="14.1640625" style="193" customWidth="1"/>
    <col min="10246" max="10246" width="22.83203125" style="193" customWidth="1"/>
    <col min="10247" max="10247" width="9.33203125" style="193" customWidth="1"/>
    <col min="10248" max="10248" width="12.83203125" style="193" customWidth="1"/>
    <col min="10249" max="10249" width="22.83203125" style="193" customWidth="1"/>
    <col min="10250" max="10496" width="11.5" style="193"/>
    <col min="10497" max="10497" width="9.33203125" style="193" customWidth="1"/>
    <col min="10498" max="10498" width="12.83203125" style="193" customWidth="1"/>
    <col min="10499" max="10499" width="22.83203125" style="193" customWidth="1"/>
    <col min="10500" max="10500" width="10.1640625" style="193" customWidth="1"/>
    <col min="10501" max="10501" width="14.1640625" style="193" customWidth="1"/>
    <col min="10502" max="10502" width="22.83203125" style="193" customWidth="1"/>
    <col min="10503" max="10503" width="9.33203125" style="193" customWidth="1"/>
    <col min="10504" max="10504" width="12.83203125" style="193" customWidth="1"/>
    <col min="10505" max="10505" width="22.83203125" style="193" customWidth="1"/>
    <col min="10506" max="10752" width="11.5" style="193"/>
    <col min="10753" max="10753" width="9.33203125" style="193" customWidth="1"/>
    <col min="10754" max="10754" width="12.83203125" style="193" customWidth="1"/>
    <col min="10755" max="10755" width="22.83203125" style="193" customWidth="1"/>
    <col min="10756" max="10756" width="10.1640625" style="193" customWidth="1"/>
    <col min="10757" max="10757" width="14.1640625" style="193" customWidth="1"/>
    <col min="10758" max="10758" width="22.83203125" style="193" customWidth="1"/>
    <col min="10759" max="10759" width="9.33203125" style="193" customWidth="1"/>
    <col min="10760" max="10760" width="12.83203125" style="193" customWidth="1"/>
    <col min="10761" max="10761" width="22.83203125" style="193" customWidth="1"/>
    <col min="10762" max="11008" width="11.5" style="193"/>
    <col min="11009" max="11009" width="9.33203125" style="193" customWidth="1"/>
    <col min="11010" max="11010" width="12.83203125" style="193" customWidth="1"/>
    <col min="11011" max="11011" width="22.83203125" style="193" customWidth="1"/>
    <col min="11012" max="11012" width="10.1640625" style="193" customWidth="1"/>
    <col min="11013" max="11013" width="14.1640625" style="193" customWidth="1"/>
    <col min="11014" max="11014" width="22.83203125" style="193" customWidth="1"/>
    <col min="11015" max="11015" width="9.33203125" style="193" customWidth="1"/>
    <col min="11016" max="11016" width="12.83203125" style="193" customWidth="1"/>
    <col min="11017" max="11017" width="22.83203125" style="193" customWidth="1"/>
    <col min="11018" max="11264" width="11.5" style="193"/>
    <col min="11265" max="11265" width="9.33203125" style="193" customWidth="1"/>
    <col min="11266" max="11266" width="12.83203125" style="193" customWidth="1"/>
    <col min="11267" max="11267" width="22.83203125" style="193" customWidth="1"/>
    <col min="11268" max="11268" width="10.1640625" style="193" customWidth="1"/>
    <col min="11269" max="11269" width="14.1640625" style="193" customWidth="1"/>
    <col min="11270" max="11270" width="22.83203125" style="193" customWidth="1"/>
    <col min="11271" max="11271" width="9.33203125" style="193" customWidth="1"/>
    <col min="11272" max="11272" width="12.83203125" style="193" customWidth="1"/>
    <col min="11273" max="11273" width="22.83203125" style="193" customWidth="1"/>
    <col min="11274" max="11520" width="11.5" style="193"/>
    <col min="11521" max="11521" width="9.33203125" style="193" customWidth="1"/>
    <col min="11522" max="11522" width="12.83203125" style="193" customWidth="1"/>
    <col min="11523" max="11523" width="22.83203125" style="193" customWidth="1"/>
    <col min="11524" max="11524" width="10.1640625" style="193" customWidth="1"/>
    <col min="11525" max="11525" width="14.1640625" style="193" customWidth="1"/>
    <col min="11526" max="11526" width="22.83203125" style="193" customWidth="1"/>
    <col min="11527" max="11527" width="9.33203125" style="193" customWidth="1"/>
    <col min="11528" max="11528" width="12.83203125" style="193" customWidth="1"/>
    <col min="11529" max="11529" width="22.83203125" style="193" customWidth="1"/>
    <col min="11530" max="11776" width="11.5" style="193"/>
    <col min="11777" max="11777" width="9.33203125" style="193" customWidth="1"/>
    <col min="11778" max="11778" width="12.83203125" style="193" customWidth="1"/>
    <col min="11779" max="11779" width="22.83203125" style="193" customWidth="1"/>
    <col min="11780" max="11780" width="10.1640625" style="193" customWidth="1"/>
    <col min="11781" max="11781" width="14.1640625" style="193" customWidth="1"/>
    <col min="11782" max="11782" width="22.83203125" style="193" customWidth="1"/>
    <col min="11783" max="11783" width="9.33203125" style="193" customWidth="1"/>
    <col min="11784" max="11784" width="12.83203125" style="193" customWidth="1"/>
    <col min="11785" max="11785" width="22.83203125" style="193" customWidth="1"/>
    <col min="11786" max="12032" width="11.5" style="193"/>
    <col min="12033" max="12033" width="9.33203125" style="193" customWidth="1"/>
    <col min="12034" max="12034" width="12.83203125" style="193" customWidth="1"/>
    <col min="12035" max="12035" width="22.83203125" style="193" customWidth="1"/>
    <col min="12036" max="12036" width="10.1640625" style="193" customWidth="1"/>
    <col min="12037" max="12037" width="14.1640625" style="193" customWidth="1"/>
    <col min="12038" max="12038" width="22.83203125" style="193" customWidth="1"/>
    <col min="12039" max="12039" width="9.33203125" style="193" customWidth="1"/>
    <col min="12040" max="12040" width="12.83203125" style="193" customWidth="1"/>
    <col min="12041" max="12041" width="22.83203125" style="193" customWidth="1"/>
    <col min="12042" max="12288" width="11.5" style="193"/>
    <col min="12289" max="12289" width="9.33203125" style="193" customWidth="1"/>
    <col min="12290" max="12290" width="12.83203125" style="193" customWidth="1"/>
    <col min="12291" max="12291" width="22.83203125" style="193" customWidth="1"/>
    <col min="12292" max="12292" width="10.1640625" style="193" customWidth="1"/>
    <col min="12293" max="12293" width="14.1640625" style="193" customWidth="1"/>
    <col min="12294" max="12294" width="22.83203125" style="193" customWidth="1"/>
    <col min="12295" max="12295" width="9.33203125" style="193" customWidth="1"/>
    <col min="12296" max="12296" width="12.83203125" style="193" customWidth="1"/>
    <col min="12297" max="12297" width="22.83203125" style="193" customWidth="1"/>
    <col min="12298" max="12544" width="11.5" style="193"/>
    <col min="12545" max="12545" width="9.33203125" style="193" customWidth="1"/>
    <col min="12546" max="12546" width="12.83203125" style="193" customWidth="1"/>
    <col min="12547" max="12547" width="22.83203125" style="193" customWidth="1"/>
    <col min="12548" max="12548" width="10.1640625" style="193" customWidth="1"/>
    <col min="12549" max="12549" width="14.1640625" style="193" customWidth="1"/>
    <col min="12550" max="12550" width="22.83203125" style="193" customWidth="1"/>
    <col min="12551" max="12551" width="9.33203125" style="193" customWidth="1"/>
    <col min="12552" max="12552" width="12.83203125" style="193" customWidth="1"/>
    <col min="12553" max="12553" width="22.83203125" style="193" customWidth="1"/>
    <col min="12554" max="12800" width="11.5" style="193"/>
    <col min="12801" max="12801" width="9.33203125" style="193" customWidth="1"/>
    <col min="12802" max="12802" width="12.83203125" style="193" customWidth="1"/>
    <col min="12803" max="12803" width="22.83203125" style="193" customWidth="1"/>
    <col min="12804" max="12804" width="10.1640625" style="193" customWidth="1"/>
    <col min="12805" max="12805" width="14.1640625" style="193" customWidth="1"/>
    <col min="12806" max="12806" width="22.83203125" style="193" customWidth="1"/>
    <col min="12807" max="12807" width="9.33203125" style="193" customWidth="1"/>
    <col min="12808" max="12808" width="12.83203125" style="193" customWidth="1"/>
    <col min="12809" max="12809" width="22.83203125" style="193" customWidth="1"/>
    <col min="12810" max="13056" width="11.5" style="193"/>
    <col min="13057" max="13057" width="9.33203125" style="193" customWidth="1"/>
    <col min="13058" max="13058" width="12.83203125" style="193" customWidth="1"/>
    <col min="13059" max="13059" width="22.83203125" style="193" customWidth="1"/>
    <col min="13060" max="13060" width="10.1640625" style="193" customWidth="1"/>
    <col min="13061" max="13061" width="14.1640625" style="193" customWidth="1"/>
    <col min="13062" max="13062" width="22.83203125" style="193" customWidth="1"/>
    <col min="13063" max="13063" width="9.33203125" style="193" customWidth="1"/>
    <col min="13064" max="13064" width="12.83203125" style="193" customWidth="1"/>
    <col min="13065" max="13065" width="22.83203125" style="193" customWidth="1"/>
    <col min="13066" max="13312" width="11.5" style="193"/>
    <col min="13313" max="13313" width="9.33203125" style="193" customWidth="1"/>
    <col min="13314" max="13314" width="12.83203125" style="193" customWidth="1"/>
    <col min="13315" max="13315" width="22.83203125" style="193" customWidth="1"/>
    <col min="13316" max="13316" width="10.1640625" style="193" customWidth="1"/>
    <col min="13317" max="13317" width="14.1640625" style="193" customWidth="1"/>
    <col min="13318" max="13318" width="22.83203125" style="193" customWidth="1"/>
    <col min="13319" max="13319" width="9.33203125" style="193" customWidth="1"/>
    <col min="13320" max="13320" width="12.83203125" style="193" customWidth="1"/>
    <col min="13321" max="13321" width="22.83203125" style="193" customWidth="1"/>
    <col min="13322" max="13568" width="11.5" style="193"/>
    <col min="13569" max="13569" width="9.33203125" style="193" customWidth="1"/>
    <col min="13570" max="13570" width="12.83203125" style="193" customWidth="1"/>
    <col min="13571" max="13571" width="22.83203125" style="193" customWidth="1"/>
    <col min="13572" max="13572" width="10.1640625" style="193" customWidth="1"/>
    <col min="13573" max="13573" width="14.1640625" style="193" customWidth="1"/>
    <col min="13574" max="13574" width="22.83203125" style="193" customWidth="1"/>
    <col min="13575" max="13575" width="9.33203125" style="193" customWidth="1"/>
    <col min="13576" max="13576" width="12.83203125" style="193" customWidth="1"/>
    <col min="13577" max="13577" width="22.83203125" style="193" customWidth="1"/>
    <col min="13578" max="13824" width="11.5" style="193"/>
    <col min="13825" max="13825" width="9.33203125" style="193" customWidth="1"/>
    <col min="13826" max="13826" width="12.83203125" style="193" customWidth="1"/>
    <col min="13827" max="13827" width="22.83203125" style="193" customWidth="1"/>
    <col min="13828" max="13828" width="10.1640625" style="193" customWidth="1"/>
    <col min="13829" max="13829" width="14.1640625" style="193" customWidth="1"/>
    <col min="13830" max="13830" width="22.83203125" style="193" customWidth="1"/>
    <col min="13831" max="13831" width="9.33203125" style="193" customWidth="1"/>
    <col min="13832" max="13832" width="12.83203125" style="193" customWidth="1"/>
    <col min="13833" max="13833" width="22.83203125" style="193" customWidth="1"/>
    <col min="13834" max="14080" width="11.5" style="193"/>
    <col min="14081" max="14081" width="9.33203125" style="193" customWidth="1"/>
    <col min="14082" max="14082" width="12.83203125" style="193" customWidth="1"/>
    <col min="14083" max="14083" width="22.83203125" style="193" customWidth="1"/>
    <col min="14084" max="14084" width="10.1640625" style="193" customWidth="1"/>
    <col min="14085" max="14085" width="14.1640625" style="193" customWidth="1"/>
    <col min="14086" max="14086" width="22.83203125" style="193" customWidth="1"/>
    <col min="14087" max="14087" width="9.33203125" style="193" customWidth="1"/>
    <col min="14088" max="14088" width="12.83203125" style="193" customWidth="1"/>
    <col min="14089" max="14089" width="22.83203125" style="193" customWidth="1"/>
    <col min="14090" max="14336" width="11.5" style="193"/>
    <col min="14337" max="14337" width="9.33203125" style="193" customWidth="1"/>
    <col min="14338" max="14338" width="12.83203125" style="193" customWidth="1"/>
    <col min="14339" max="14339" width="22.83203125" style="193" customWidth="1"/>
    <col min="14340" max="14340" width="10.1640625" style="193" customWidth="1"/>
    <col min="14341" max="14341" width="14.1640625" style="193" customWidth="1"/>
    <col min="14342" max="14342" width="22.83203125" style="193" customWidth="1"/>
    <col min="14343" max="14343" width="9.33203125" style="193" customWidth="1"/>
    <col min="14344" max="14344" width="12.83203125" style="193" customWidth="1"/>
    <col min="14345" max="14345" width="22.83203125" style="193" customWidth="1"/>
    <col min="14346" max="14592" width="11.5" style="193"/>
    <col min="14593" max="14593" width="9.33203125" style="193" customWidth="1"/>
    <col min="14594" max="14594" width="12.83203125" style="193" customWidth="1"/>
    <col min="14595" max="14595" width="22.83203125" style="193" customWidth="1"/>
    <col min="14596" max="14596" width="10.1640625" style="193" customWidth="1"/>
    <col min="14597" max="14597" width="14.1640625" style="193" customWidth="1"/>
    <col min="14598" max="14598" width="22.83203125" style="193" customWidth="1"/>
    <col min="14599" max="14599" width="9.33203125" style="193" customWidth="1"/>
    <col min="14600" max="14600" width="12.83203125" style="193" customWidth="1"/>
    <col min="14601" max="14601" width="22.83203125" style="193" customWidth="1"/>
    <col min="14602" max="14848" width="11.5" style="193"/>
    <col min="14849" max="14849" width="9.33203125" style="193" customWidth="1"/>
    <col min="14850" max="14850" width="12.83203125" style="193" customWidth="1"/>
    <col min="14851" max="14851" width="22.83203125" style="193" customWidth="1"/>
    <col min="14852" max="14852" width="10.1640625" style="193" customWidth="1"/>
    <col min="14853" max="14853" width="14.1640625" style="193" customWidth="1"/>
    <col min="14854" max="14854" width="22.83203125" style="193" customWidth="1"/>
    <col min="14855" max="14855" width="9.33203125" style="193" customWidth="1"/>
    <col min="14856" max="14856" width="12.83203125" style="193" customWidth="1"/>
    <col min="14857" max="14857" width="22.83203125" style="193" customWidth="1"/>
    <col min="14858" max="15104" width="11.5" style="193"/>
    <col min="15105" max="15105" width="9.33203125" style="193" customWidth="1"/>
    <col min="15106" max="15106" width="12.83203125" style="193" customWidth="1"/>
    <col min="15107" max="15107" width="22.83203125" style="193" customWidth="1"/>
    <col min="15108" max="15108" width="10.1640625" style="193" customWidth="1"/>
    <col min="15109" max="15109" width="14.1640625" style="193" customWidth="1"/>
    <col min="15110" max="15110" width="22.83203125" style="193" customWidth="1"/>
    <col min="15111" max="15111" width="9.33203125" style="193" customWidth="1"/>
    <col min="15112" max="15112" width="12.83203125" style="193" customWidth="1"/>
    <col min="15113" max="15113" width="22.83203125" style="193" customWidth="1"/>
    <col min="15114" max="15360" width="11.5" style="193"/>
    <col min="15361" max="15361" width="9.33203125" style="193" customWidth="1"/>
    <col min="15362" max="15362" width="12.83203125" style="193" customWidth="1"/>
    <col min="15363" max="15363" width="22.83203125" style="193" customWidth="1"/>
    <col min="15364" max="15364" width="10.1640625" style="193" customWidth="1"/>
    <col min="15365" max="15365" width="14.1640625" style="193" customWidth="1"/>
    <col min="15366" max="15366" width="22.83203125" style="193" customWidth="1"/>
    <col min="15367" max="15367" width="9.33203125" style="193" customWidth="1"/>
    <col min="15368" max="15368" width="12.83203125" style="193" customWidth="1"/>
    <col min="15369" max="15369" width="22.83203125" style="193" customWidth="1"/>
    <col min="15370" max="15616" width="11.5" style="193"/>
    <col min="15617" max="15617" width="9.33203125" style="193" customWidth="1"/>
    <col min="15618" max="15618" width="12.83203125" style="193" customWidth="1"/>
    <col min="15619" max="15619" width="22.83203125" style="193" customWidth="1"/>
    <col min="15620" max="15620" width="10.1640625" style="193" customWidth="1"/>
    <col min="15621" max="15621" width="14.1640625" style="193" customWidth="1"/>
    <col min="15622" max="15622" width="22.83203125" style="193" customWidth="1"/>
    <col min="15623" max="15623" width="9.33203125" style="193" customWidth="1"/>
    <col min="15624" max="15624" width="12.83203125" style="193" customWidth="1"/>
    <col min="15625" max="15625" width="22.83203125" style="193" customWidth="1"/>
    <col min="15626" max="15872" width="11.5" style="193"/>
    <col min="15873" max="15873" width="9.33203125" style="193" customWidth="1"/>
    <col min="15874" max="15874" width="12.83203125" style="193" customWidth="1"/>
    <col min="15875" max="15875" width="22.83203125" style="193" customWidth="1"/>
    <col min="15876" max="15876" width="10.1640625" style="193" customWidth="1"/>
    <col min="15877" max="15877" width="14.1640625" style="193" customWidth="1"/>
    <col min="15878" max="15878" width="22.83203125" style="193" customWidth="1"/>
    <col min="15879" max="15879" width="9.33203125" style="193" customWidth="1"/>
    <col min="15880" max="15880" width="12.83203125" style="193" customWidth="1"/>
    <col min="15881" max="15881" width="22.83203125" style="193" customWidth="1"/>
    <col min="15882" max="16128" width="11.5" style="193"/>
    <col min="16129" max="16129" width="9.33203125" style="193" customWidth="1"/>
    <col min="16130" max="16130" width="12.83203125" style="193" customWidth="1"/>
    <col min="16131" max="16131" width="22.83203125" style="193" customWidth="1"/>
    <col min="16132" max="16132" width="10.1640625" style="193" customWidth="1"/>
    <col min="16133" max="16133" width="14.1640625" style="193" customWidth="1"/>
    <col min="16134" max="16134" width="22.83203125" style="193" customWidth="1"/>
    <col min="16135" max="16135" width="9.33203125" style="193" customWidth="1"/>
    <col min="16136" max="16136" width="12.83203125" style="193" customWidth="1"/>
    <col min="16137" max="16137" width="22.83203125" style="193" customWidth="1"/>
    <col min="16138" max="16384" width="11.5" style="193"/>
  </cols>
  <sheetData>
    <row r="1" spans="1:10" ht="28.9" customHeight="1" x14ac:dyDescent="0.3">
      <c r="A1" s="316" t="s">
        <v>686</v>
      </c>
      <c r="B1" s="317"/>
      <c r="C1" s="317"/>
      <c r="D1" s="317"/>
      <c r="E1" s="317"/>
      <c r="F1" s="317"/>
      <c r="G1" s="317"/>
      <c r="H1" s="317"/>
      <c r="I1" s="317"/>
    </row>
    <row r="2" spans="1:10" x14ac:dyDescent="0.3">
      <c r="A2" s="331" t="s">
        <v>687</v>
      </c>
      <c r="B2" s="326"/>
      <c r="C2" s="322" t="s">
        <v>688</v>
      </c>
      <c r="D2" s="323"/>
      <c r="E2" s="325" t="s">
        <v>689</v>
      </c>
      <c r="F2" s="325"/>
      <c r="G2" s="326"/>
      <c r="H2" s="325" t="s">
        <v>690</v>
      </c>
      <c r="I2" s="327"/>
      <c r="J2" s="194"/>
    </row>
    <row r="3" spans="1:10" x14ac:dyDescent="0.3">
      <c r="A3" s="320"/>
      <c r="B3" s="319"/>
      <c r="C3" s="324"/>
      <c r="D3" s="324"/>
      <c r="E3" s="319"/>
      <c r="F3" s="319"/>
      <c r="G3" s="319"/>
      <c r="H3" s="319"/>
      <c r="I3" s="328"/>
      <c r="J3" s="194"/>
    </row>
    <row r="4" spans="1:10" x14ac:dyDescent="0.3">
      <c r="A4" s="318" t="s">
        <v>691</v>
      </c>
      <c r="B4" s="319"/>
      <c r="C4" s="321" t="s">
        <v>692</v>
      </c>
      <c r="D4" s="319"/>
      <c r="E4" s="321" t="s">
        <v>16</v>
      </c>
      <c r="F4" s="321"/>
      <c r="G4" s="319"/>
      <c r="H4" s="321" t="s">
        <v>690</v>
      </c>
      <c r="I4" s="329"/>
      <c r="J4" s="194"/>
    </row>
    <row r="5" spans="1:10" x14ac:dyDescent="0.3">
      <c r="A5" s="320"/>
      <c r="B5" s="319"/>
      <c r="C5" s="319"/>
      <c r="D5" s="319"/>
      <c r="E5" s="319"/>
      <c r="F5" s="319"/>
      <c r="G5" s="319"/>
      <c r="H5" s="319"/>
      <c r="I5" s="328"/>
      <c r="J5" s="194"/>
    </row>
    <row r="6" spans="1:10" x14ac:dyDescent="0.3">
      <c r="A6" s="318" t="s">
        <v>693</v>
      </c>
      <c r="B6" s="319"/>
      <c r="C6" s="321" t="s">
        <v>694</v>
      </c>
      <c r="D6" s="319"/>
      <c r="E6" s="321" t="s">
        <v>22</v>
      </c>
      <c r="F6" s="321"/>
      <c r="G6" s="319"/>
      <c r="H6" s="321" t="s">
        <v>690</v>
      </c>
      <c r="I6" s="329"/>
      <c r="J6" s="194"/>
    </row>
    <row r="7" spans="1:10" x14ac:dyDescent="0.3">
      <c r="A7" s="320"/>
      <c r="B7" s="319"/>
      <c r="C7" s="319"/>
      <c r="D7" s="319"/>
      <c r="E7" s="319"/>
      <c r="F7" s="319"/>
      <c r="G7" s="319"/>
      <c r="H7" s="319"/>
      <c r="I7" s="328"/>
      <c r="J7" s="194"/>
    </row>
    <row r="8" spans="1:10" x14ac:dyDescent="0.3">
      <c r="A8" s="318" t="s">
        <v>695</v>
      </c>
      <c r="B8" s="319"/>
      <c r="C8" s="330">
        <v>43627</v>
      </c>
      <c r="D8" s="319"/>
      <c r="E8" s="321" t="s">
        <v>696</v>
      </c>
      <c r="F8" s="319"/>
      <c r="G8" s="319"/>
      <c r="H8" s="332" t="s">
        <v>697</v>
      </c>
      <c r="I8" s="329" t="s">
        <v>698</v>
      </c>
      <c r="J8" s="194"/>
    </row>
    <row r="9" spans="1:10" x14ac:dyDescent="0.3">
      <c r="A9" s="320"/>
      <c r="B9" s="319"/>
      <c r="C9" s="319"/>
      <c r="D9" s="319"/>
      <c r="E9" s="319"/>
      <c r="F9" s="319"/>
      <c r="G9" s="319"/>
      <c r="H9" s="319"/>
      <c r="I9" s="328"/>
      <c r="J9" s="194"/>
    </row>
    <row r="10" spans="1:10" x14ac:dyDescent="0.3">
      <c r="A10" s="318" t="s">
        <v>699</v>
      </c>
      <c r="B10" s="319"/>
      <c r="C10" s="321"/>
      <c r="D10" s="319"/>
      <c r="E10" s="321" t="s">
        <v>700</v>
      </c>
      <c r="F10" s="321" t="s">
        <v>701</v>
      </c>
      <c r="G10" s="319"/>
      <c r="H10" s="332" t="s">
        <v>702</v>
      </c>
      <c r="I10" s="339">
        <v>43627</v>
      </c>
      <c r="J10" s="194"/>
    </row>
    <row r="11" spans="1:10" x14ac:dyDescent="0.3">
      <c r="A11" s="335"/>
      <c r="B11" s="336"/>
      <c r="C11" s="336"/>
      <c r="D11" s="336"/>
      <c r="E11" s="336"/>
      <c r="F11" s="336"/>
      <c r="G11" s="336"/>
      <c r="H11" s="336"/>
      <c r="I11" s="340"/>
      <c r="J11" s="194"/>
    </row>
    <row r="12" spans="1:10" ht="23.65" customHeight="1" x14ac:dyDescent="0.3">
      <c r="A12" s="337" t="s">
        <v>703</v>
      </c>
      <c r="B12" s="338"/>
      <c r="C12" s="338"/>
      <c r="D12" s="338"/>
      <c r="E12" s="338"/>
      <c r="F12" s="338"/>
      <c r="G12" s="338"/>
      <c r="H12" s="338"/>
      <c r="I12" s="338"/>
    </row>
    <row r="13" spans="1:10" ht="26.65" customHeight="1" x14ac:dyDescent="0.3">
      <c r="A13" s="195" t="s">
        <v>704</v>
      </c>
      <c r="B13" s="333" t="s">
        <v>705</v>
      </c>
      <c r="C13" s="334"/>
      <c r="D13" s="195" t="s">
        <v>706</v>
      </c>
      <c r="E13" s="333" t="s">
        <v>707</v>
      </c>
      <c r="F13" s="334"/>
      <c r="G13" s="195" t="s">
        <v>708</v>
      </c>
      <c r="H13" s="333" t="s">
        <v>709</v>
      </c>
      <c r="I13" s="334"/>
      <c r="J13" s="194"/>
    </row>
    <row r="14" spans="1:10" ht="15.4" customHeight="1" x14ac:dyDescent="0.3">
      <c r="A14" s="196" t="s">
        <v>26</v>
      </c>
      <c r="B14" s="197" t="s">
        <v>710</v>
      </c>
      <c r="C14" s="198">
        <f>SUM('Stavební rozpočet'!R12:R46)</f>
        <v>2908.14</v>
      </c>
      <c r="D14" s="341" t="s">
        <v>711</v>
      </c>
      <c r="E14" s="342"/>
      <c r="F14" s="198">
        <v>0</v>
      </c>
      <c r="G14" s="341" t="s">
        <v>712</v>
      </c>
      <c r="H14" s="342"/>
      <c r="I14" s="198">
        <v>0</v>
      </c>
      <c r="J14" s="194"/>
    </row>
    <row r="15" spans="1:10" ht="15.4" customHeight="1" x14ac:dyDescent="0.3">
      <c r="A15" s="199"/>
      <c r="B15" s="197" t="s">
        <v>134</v>
      </c>
      <c r="C15" s="198">
        <f>SUM('Stavební rozpočet'!S12:S46)</f>
        <v>4930.5</v>
      </c>
      <c r="D15" s="341" t="s">
        <v>713</v>
      </c>
      <c r="E15" s="342"/>
      <c r="F15" s="198">
        <v>0</v>
      </c>
      <c r="G15" s="341" t="s">
        <v>714</v>
      </c>
      <c r="H15" s="342"/>
      <c r="I15" s="198">
        <v>0</v>
      </c>
      <c r="J15" s="194"/>
    </row>
    <row r="16" spans="1:10" ht="15.4" customHeight="1" x14ac:dyDescent="0.3">
      <c r="A16" s="196" t="s">
        <v>27</v>
      </c>
      <c r="B16" s="197" t="s">
        <v>710</v>
      </c>
      <c r="C16" s="198">
        <f>SUM('Stavební rozpočet'!T12:T46)</f>
        <v>0</v>
      </c>
      <c r="D16" s="341" t="s">
        <v>715</v>
      </c>
      <c r="E16" s="342"/>
      <c r="F16" s="198">
        <v>0</v>
      </c>
      <c r="G16" s="341" t="s">
        <v>716</v>
      </c>
      <c r="H16" s="342"/>
      <c r="I16" s="198">
        <v>0</v>
      </c>
      <c r="J16" s="194"/>
    </row>
    <row r="17" spans="1:10" ht="15.4" customHeight="1" x14ac:dyDescent="0.3">
      <c r="A17" s="199"/>
      <c r="B17" s="197" t="s">
        <v>134</v>
      </c>
      <c r="C17" s="198">
        <f>SUM('Stavební rozpočet'!U12:U46)</f>
        <v>0</v>
      </c>
      <c r="D17" s="341"/>
      <c r="E17" s="342"/>
      <c r="F17" s="200"/>
      <c r="G17" s="341" t="s">
        <v>717</v>
      </c>
      <c r="H17" s="342"/>
      <c r="I17" s="198">
        <v>0</v>
      </c>
      <c r="J17" s="194"/>
    </row>
    <row r="18" spans="1:10" ht="15.4" customHeight="1" x14ac:dyDescent="0.3">
      <c r="A18" s="196" t="s">
        <v>718</v>
      </c>
      <c r="B18" s="197" t="s">
        <v>710</v>
      </c>
      <c r="C18" s="198">
        <f>SUM('Stavební rozpočet'!V12:V46)</f>
        <v>9144.369999999999</v>
      </c>
      <c r="D18" s="341"/>
      <c r="E18" s="342"/>
      <c r="F18" s="200"/>
      <c r="G18" s="341" t="s">
        <v>719</v>
      </c>
      <c r="H18" s="342"/>
      <c r="I18" s="198">
        <v>0</v>
      </c>
      <c r="J18" s="194"/>
    </row>
    <row r="19" spans="1:10" ht="15.4" customHeight="1" x14ac:dyDescent="0.3">
      <c r="A19" s="199"/>
      <c r="B19" s="197" t="s">
        <v>134</v>
      </c>
      <c r="C19" s="198">
        <f>SUM('Stavební rozpočet'!W12:W46)</f>
        <v>32701.149999999998</v>
      </c>
      <c r="D19" s="341"/>
      <c r="E19" s="342"/>
      <c r="F19" s="200"/>
      <c r="G19" s="341" t="s">
        <v>720</v>
      </c>
      <c r="H19" s="342"/>
      <c r="I19" s="198">
        <v>0</v>
      </c>
      <c r="J19" s="194"/>
    </row>
    <row r="20" spans="1:10" ht="15.4" customHeight="1" x14ac:dyDescent="0.3">
      <c r="A20" s="343" t="s">
        <v>721</v>
      </c>
      <c r="B20" s="344"/>
      <c r="C20" s="198">
        <f>SUM('Stavební rozpočet'!X12:X46)</f>
        <v>0</v>
      </c>
      <c r="D20" s="341"/>
      <c r="E20" s="342"/>
      <c r="F20" s="200"/>
      <c r="G20" s="341"/>
      <c r="H20" s="342"/>
      <c r="I20" s="200"/>
      <c r="J20" s="194"/>
    </row>
    <row r="21" spans="1:10" ht="15.4" customHeight="1" x14ac:dyDescent="0.3">
      <c r="A21" s="343" t="s">
        <v>722</v>
      </c>
      <c r="B21" s="344"/>
      <c r="C21" s="198">
        <f>SUM('Stavební rozpočet'!P12:P46)</f>
        <v>0</v>
      </c>
      <c r="D21" s="341"/>
      <c r="E21" s="342"/>
      <c r="F21" s="200"/>
      <c r="G21" s="341"/>
      <c r="H21" s="342"/>
      <c r="I21" s="200"/>
      <c r="J21" s="194"/>
    </row>
    <row r="22" spans="1:10" ht="16.899999999999999" customHeight="1" x14ac:dyDescent="0.3">
      <c r="A22" s="343" t="s">
        <v>723</v>
      </c>
      <c r="B22" s="344"/>
      <c r="C22" s="198">
        <f>SUM(C14:C21)</f>
        <v>49684.159999999996</v>
      </c>
      <c r="D22" s="343" t="s">
        <v>724</v>
      </c>
      <c r="E22" s="344"/>
      <c r="F22" s="198">
        <f>SUM(F14:F21)</f>
        <v>0</v>
      </c>
      <c r="G22" s="343" t="s">
        <v>725</v>
      </c>
      <c r="H22" s="344"/>
      <c r="I22" s="198">
        <f>SUM(I14:I21)</f>
        <v>0</v>
      </c>
      <c r="J22" s="194"/>
    </row>
    <row r="23" spans="1:10" ht="15.4" customHeight="1" thickBot="1" x14ac:dyDescent="0.35">
      <c r="A23" s="201"/>
      <c r="B23" s="201"/>
      <c r="C23" s="202"/>
      <c r="D23" s="343" t="s">
        <v>726</v>
      </c>
      <c r="E23" s="344"/>
      <c r="F23" s="203">
        <v>0</v>
      </c>
      <c r="G23" s="343" t="s">
        <v>727</v>
      </c>
      <c r="H23" s="344"/>
      <c r="I23" s="198">
        <v>0</v>
      </c>
      <c r="J23" s="194"/>
    </row>
    <row r="24" spans="1:10" ht="15.4" customHeight="1" x14ac:dyDescent="0.3">
      <c r="D24" s="201"/>
      <c r="E24" s="201"/>
      <c r="F24" s="204"/>
      <c r="G24" s="343" t="s">
        <v>728</v>
      </c>
      <c r="H24" s="344"/>
      <c r="I24" s="205"/>
    </row>
    <row r="25" spans="1:10" ht="15.4" customHeight="1" x14ac:dyDescent="0.3">
      <c r="F25" s="206"/>
      <c r="G25" s="343" t="s">
        <v>729</v>
      </c>
      <c r="H25" s="344"/>
      <c r="I25" s="198">
        <v>0</v>
      </c>
      <c r="J25" s="194"/>
    </row>
    <row r="26" spans="1:10" x14ac:dyDescent="0.3">
      <c r="A26" s="207"/>
      <c r="B26" s="207"/>
      <c r="C26" s="207"/>
      <c r="G26" s="201"/>
      <c r="H26" s="201"/>
      <c r="I26" s="201"/>
    </row>
    <row r="27" spans="1:10" ht="15.4" customHeight="1" x14ac:dyDescent="0.3">
      <c r="A27" s="345" t="s">
        <v>730</v>
      </c>
      <c r="B27" s="346"/>
      <c r="C27" s="208">
        <f>SUM('Stavební rozpočet'!Z12:Z46)</f>
        <v>0</v>
      </c>
      <c r="D27" s="209"/>
      <c r="E27" s="207"/>
      <c r="F27" s="207"/>
      <c r="G27" s="207"/>
      <c r="H27" s="207"/>
      <c r="I27" s="207"/>
    </row>
    <row r="28" spans="1:10" ht="15.4" customHeight="1" x14ac:dyDescent="0.3">
      <c r="A28" s="345" t="s">
        <v>731</v>
      </c>
      <c r="B28" s="346"/>
      <c r="C28" s="208">
        <f>SUM('Stavební rozpočet'!AA12:AA46)</f>
        <v>0</v>
      </c>
      <c r="D28" s="345" t="s">
        <v>732</v>
      </c>
      <c r="E28" s="346"/>
      <c r="F28" s="208">
        <f>ROUND(C28*(15/100),2)</f>
        <v>0</v>
      </c>
      <c r="G28" s="345" t="s">
        <v>733</v>
      </c>
      <c r="H28" s="346"/>
      <c r="I28" s="208">
        <f>SUM(C27:C29)</f>
        <v>49684.159999999996</v>
      </c>
      <c r="J28" s="194"/>
    </row>
    <row r="29" spans="1:10" ht="15.4" customHeight="1" x14ac:dyDescent="0.3">
      <c r="A29" s="345" t="s">
        <v>734</v>
      </c>
      <c r="B29" s="346"/>
      <c r="C29" s="208">
        <f>SUM('Stavební rozpočet'!AB12:AB46)+(F22+I22+F23+I23+I24+I25)</f>
        <v>49684.159999999996</v>
      </c>
      <c r="D29" s="345" t="s">
        <v>735</v>
      </c>
      <c r="E29" s="346"/>
      <c r="F29" s="208">
        <f>ROUND(C29*(21/100),2)</f>
        <v>10433.67</v>
      </c>
      <c r="G29" s="345" t="s">
        <v>736</v>
      </c>
      <c r="H29" s="346"/>
      <c r="I29" s="208">
        <f>SUM(F28:F29)+I28</f>
        <v>60117.829999999994</v>
      </c>
      <c r="J29" s="194"/>
    </row>
    <row r="30" spans="1:10" ht="13.5" thickBot="1" x14ac:dyDescent="0.35">
      <c r="A30" s="210"/>
      <c r="B30" s="210"/>
      <c r="C30" s="210"/>
      <c r="D30" s="210"/>
      <c r="E30" s="210"/>
      <c r="F30" s="210"/>
      <c r="G30" s="210"/>
      <c r="H30" s="210"/>
      <c r="I30" s="210"/>
    </row>
    <row r="31" spans="1:10" ht="14.65" customHeight="1" x14ac:dyDescent="0.3">
      <c r="A31" s="347" t="s">
        <v>737</v>
      </c>
      <c r="B31" s="348"/>
      <c r="C31" s="349"/>
      <c r="D31" s="347" t="s">
        <v>738</v>
      </c>
      <c r="E31" s="348"/>
      <c r="F31" s="349"/>
      <c r="G31" s="347" t="s">
        <v>739</v>
      </c>
      <c r="H31" s="348"/>
      <c r="I31" s="349"/>
      <c r="J31" s="211"/>
    </row>
    <row r="32" spans="1:10" ht="14.65" customHeight="1" x14ac:dyDescent="0.3">
      <c r="A32" s="350"/>
      <c r="B32" s="351"/>
      <c r="C32" s="352"/>
      <c r="D32" s="350"/>
      <c r="E32" s="351"/>
      <c r="F32" s="352"/>
      <c r="G32" s="350"/>
      <c r="H32" s="351"/>
      <c r="I32" s="352"/>
      <c r="J32" s="211"/>
    </row>
    <row r="33" spans="1:10" ht="14.65" customHeight="1" x14ac:dyDescent="0.3">
      <c r="A33" s="350"/>
      <c r="B33" s="351"/>
      <c r="C33" s="352"/>
      <c r="D33" s="350"/>
      <c r="E33" s="351"/>
      <c r="F33" s="352"/>
      <c r="G33" s="350"/>
      <c r="H33" s="351"/>
      <c r="I33" s="352"/>
      <c r="J33" s="211"/>
    </row>
    <row r="34" spans="1:10" ht="14.65" customHeight="1" x14ac:dyDescent="0.3">
      <c r="A34" s="350"/>
      <c r="B34" s="351"/>
      <c r="C34" s="352"/>
      <c r="D34" s="350"/>
      <c r="E34" s="351"/>
      <c r="F34" s="352"/>
      <c r="G34" s="350"/>
      <c r="H34" s="351"/>
      <c r="I34" s="352"/>
      <c r="J34" s="211"/>
    </row>
    <row r="35" spans="1:10" ht="14.65" customHeight="1" thickBot="1" x14ac:dyDescent="0.35">
      <c r="A35" s="353" t="s">
        <v>740</v>
      </c>
      <c r="B35" s="354"/>
      <c r="C35" s="355"/>
      <c r="D35" s="353" t="s">
        <v>740</v>
      </c>
      <c r="E35" s="354"/>
      <c r="F35" s="355"/>
      <c r="G35" s="353" t="s">
        <v>740</v>
      </c>
      <c r="H35" s="354"/>
      <c r="I35" s="355"/>
      <c r="J35" s="211"/>
    </row>
    <row r="36" spans="1:10" ht="11.25" customHeight="1" x14ac:dyDescent="0.3">
      <c r="A36" s="212" t="s">
        <v>741</v>
      </c>
      <c r="B36" s="213"/>
      <c r="C36" s="213"/>
      <c r="D36" s="213"/>
      <c r="E36" s="213"/>
      <c r="F36" s="213"/>
      <c r="G36" s="213"/>
      <c r="H36" s="213"/>
      <c r="I36" s="213"/>
    </row>
    <row r="37" spans="1:10" ht="409.5" hidden="1" customHeight="1" x14ac:dyDescent="0.3">
      <c r="A37" s="321"/>
      <c r="B37" s="319"/>
      <c r="C37" s="319"/>
      <c r="D37" s="319"/>
      <c r="E37" s="319"/>
      <c r="F37" s="319"/>
      <c r="G37" s="319"/>
      <c r="H37" s="319"/>
      <c r="I37" s="319"/>
    </row>
  </sheetData>
  <sheetProtection algorithmName="SHA-512" hashValue="o/evnX/g2J05SlagDrnSFFPqZsNhfvvTq69xMcEPJvZpj6+53PGc0ZOp8FpV+tzmlwNbZghmrbgQ36H/H0SLtA==" saltValue="NBGYxEuXfkJZqHnZ+cFkrA==" spinCount="100000" sheet="1" objects="1" scenarios="1"/>
  <mergeCells count="83">
    <mergeCell ref="A37:I37"/>
    <mergeCell ref="A35:C35"/>
    <mergeCell ref="A34:C34"/>
    <mergeCell ref="D34:F34"/>
    <mergeCell ref="G34:I34"/>
    <mergeCell ref="D35:F35"/>
    <mergeCell ref="G35:I35"/>
    <mergeCell ref="A33:C33"/>
    <mergeCell ref="D33:F33"/>
    <mergeCell ref="G33:I33"/>
    <mergeCell ref="A32:C32"/>
    <mergeCell ref="D32:F32"/>
    <mergeCell ref="G32:I32"/>
    <mergeCell ref="A31:C31"/>
    <mergeCell ref="A29:B29"/>
    <mergeCell ref="D31:F31"/>
    <mergeCell ref="G31:I31"/>
    <mergeCell ref="A28:B28"/>
    <mergeCell ref="D29:E29"/>
    <mergeCell ref="G29:H29"/>
    <mergeCell ref="D28:E28"/>
    <mergeCell ref="G28:H28"/>
    <mergeCell ref="A27:B27"/>
    <mergeCell ref="G25:H25"/>
    <mergeCell ref="G20:H20"/>
    <mergeCell ref="G24:H24"/>
    <mergeCell ref="G23:H23"/>
    <mergeCell ref="G21:H21"/>
    <mergeCell ref="G22:H22"/>
    <mergeCell ref="D23:E23"/>
    <mergeCell ref="A22:B22"/>
    <mergeCell ref="D22:E22"/>
    <mergeCell ref="D18:E18"/>
    <mergeCell ref="A21:B21"/>
    <mergeCell ref="D19:E19"/>
    <mergeCell ref="A20:B20"/>
    <mergeCell ref="D21:E21"/>
    <mergeCell ref="D20:E20"/>
    <mergeCell ref="G19:H19"/>
    <mergeCell ref="G14:H14"/>
    <mergeCell ref="G18:H18"/>
    <mergeCell ref="G17:H17"/>
    <mergeCell ref="G15:H15"/>
    <mergeCell ref="G16:H16"/>
    <mergeCell ref="D15:E15"/>
    <mergeCell ref="D17:E17"/>
    <mergeCell ref="D16:E16"/>
    <mergeCell ref="H13:I13"/>
    <mergeCell ref="E13:F13"/>
    <mergeCell ref="D14:E14"/>
    <mergeCell ref="H8:H9"/>
    <mergeCell ref="H6:H7"/>
    <mergeCell ref="I8:I9"/>
    <mergeCell ref="I6:I7"/>
    <mergeCell ref="B13:C13"/>
    <mergeCell ref="A10:B11"/>
    <mergeCell ref="A12:I12"/>
    <mergeCell ref="C10:D11"/>
    <mergeCell ref="E10:E11"/>
    <mergeCell ref="F10:G11"/>
    <mergeCell ref="H10:H11"/>
    <mergeCell ref="I10:I11"/>
    <mergeCell ref="F6:G7"/>
    <mergeCell ref="F8:G9"/>
    <mergeCell ref="A6:B7"/>
    <mergeCell ref="A8:B9"/>
    <mergeCell ref="C8:D9"/>
    <mergeCell ref="C6:D7"/>
    <mergeCell ref="E6:E7"/>
    <mergeCell ref="E8:E9"/>
    <mergeCell ref="A2:B3"/>
    <mergeCell ref="A1:I1"/>
    <mergeCell ref="A4:B5"/>
    <mergeCell ref="C4:D5"/>
    <mergeCell ref="C2:D3"/>
    <mergeCell ref="E2:E3"/>
    <mergeCell ref="E4:E5"/>
    <mergeCell ref="F2:G3"/>
    <mergeCell ref="H2:H3"/>
    <mergeCell ref="I2:I3"/>
    <mergeCell ref="F4:G5"/>
    <mergeCell ref="I4:I5"/>
    <mergeCell ref="H4:H5"/>
  </mergeCells>
  <pageMargins left="0.39374999999999999" right="0.39374999999999999" top="0.59097219999999995" bottom="0.59097219999999995" header="0.5" footer="0.5"/>
  <pageSetup paperSize="9" scale="86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K49"/>
  <sheetViews>
    <sheetView zoomScale="70" zoomScaleNormal="70" workbookViewId="0">
      <selection activeCell="I52" sqref="I52"/>
    </sheetView>
  </sheetViews>
  <sheetFormatPr defaultColWidth="11.5" defaultRowHeight="12.75" x14ac:dyDescent="0.3"/>
  <cols>
    <col min="1" max="1" width="3.83203125" style="193" customWidth="1"/>
    <col min="2" max="2" width="6.83203125" style="193" customWidth="1"/>
    <col min="3" max="3" width="13.33203125" style="193" customWidth="1"/>
    <col min="4" max="4" width="62.83203125" style="193" customWidth="1"/>
    <col min="5" max="5" width="4.33203125" style="193" customWidth="1"/>
    <col min="6" max="6" width="10.83203125" style="193" customWidth="1"/>
    <col min="7" max="7" width="12.1640625" style="193" customWidth="1"/>
    <col min="8" max="10" width="14.33203125" style="193" customWidth="1"/>
    <col min="11" max="13" width="11.83203125" style="193" customWidth="1"/>
    <col min="14" max="37" width="12.33203125" style="193" hidden="1" customWidth="1"/>
    <col min="38" max="256" width="11.5" style="193"/>
    <col min="257" max="257" width="3.83203125" style="193" customWidth="1"/>
    <col min="258" max="258" width="6.83203125" style="193" customWidth="1"/>
    <col min="259" max="259" width="13.33203125" style="193" customWidth="1"/>
    <col min="260" max="260" width="62.83203125" style="193" customWidth="1"/>
    <col min="261" max="261" width="4.33203125" style="193" customWidth="1"/>
    <col min="262" max="262" width="10.83203125" style="193" customWidth="1"/>
    <col min="263" max="263" width="12.1640625" style="193" customWidth="1"/>
    <col min="264" max="266" width="14.33203125" style="193" customWidth="1"/>
    <col min="267" max="269" width="11.83203125" style="193" customWidth="1"/>
    <col min="270" max="293" width="0" style="193" hidden="1" customWidth="1"/>
    <col min="294" max="512" width="11.5" style="193"/>
    <col min="513" max="513" width="3.83203125" style="193" customWidth="1"/>
    <col min="514" max="514" width="6.83203125" style="193" customWidth="1"/>
    <col min="515" max="515" width="13.33203125" style="193" customWidth="1"/>
    <col min="516" max="516" width="62.83203125" style="193" customWidth="1"/>
    <col min="517" max="517" width="4.33203125" style="193" customWidth="1"/>
    <col min="518" max="518" width="10.83203125" style="193" customWidth="1"/>
    <col min="519" max="519" width="12.1640625" style="193" customWidth="1"/>
    <col min="520" max="522" width="14.33203125" style="193" customWidth="1"/>
    <col min="523" max="525" width="11.83203125" style="193" customWidth="1"/>
    <col min="526" max="549" width="0" style="193" hidden="1" customWidth="1"/>
    <col min="550" max="768" width="11.5" style="193"/>
    <col min="769" max="769" width="3.83203125" style="193" customWidth="1"/>
    <col min="770" max="770" width="6.83203125" style="193" customWidth="1"/>
    <col min="771" max="771" width="13.33203125" style="193" customWidth="1"/>
    <col min="772" max="772" width="62.83203125" style="193" customWidth="1"/>
    <col min="773" max="773" width="4.33203125" style="193" customWidth="1"/>
    <col min="774" max="774" width="10.83203125" style="193" customWidth="1"/>
    <col min="775" max="775" width="12.1640625" style="193" customWidth="1"/>
    <col min="776" max="778" width="14.33203125" style="193" customWidth="1"/>
    <col min="779" max="781" width="11.83203125" style="193" customWidth="1"/>
    <col min="782" max="805" width="0" style="193" hidden="1" customWidth="1"/>
    <col min="806" max="1024" width="11.5" style="193"/>
    <col min="1025" max="1025" width="3.83203125" style="193" customWidth="1"/>
    <col min="1026" max="1026" width="6.83203125" style="193" customWidth="1"/>
    <col min="1027" max="1027" width="13.33203125" style="193" customWidth="1"/>
    <col min="1028" max="1028" width="62.83203125" style="193" customWidth="1"/>
    <col min="1029" max="1029" width="4.33203125" style="193" customWidth="1"/>
    <col min="1030" max="1030" width="10.83203125" style="193" customWidth="1"/>
    <col min="1031" max="1031" width="12.1640625" style="193" customWidth="1"/>
    <col min="1032" max="1034" width="14.33203125" style="193" customWidth="1"/>
    <col min="1035" max="1037" width="11.83203125" style="193" customWidth="1"/>
    <col min="1038" max="1061" width="0" style="193" hidden="1" customWidth="1"/>
    <col min="1062" max="1280" width="11.5" style="193"/>
    <col min="1281" max="1281" width="3.83203125" style="193" customWidth="1"/>
    <col min="1282" max="1282" width="6.83203125" style="193" customWidth="1"/>
    <col min="1283" max="1283" width="13.33203125" style="193" customWidth="1"/>
    <col min="1284" max="1284" width="62.83203125" style="193" customWidth="1"/>
    <col min="1285" max="1285" width="4.33203125" style="193" customWidth="1"/>
    <col min="1286" max="1286" width="10.83203125" style="193" customWidth="1"/>
    <col min="1287" max="1287" width="12.1640625" style="193" customWidth="1"/>
    <col min="1288" max="1290" width="14.33203125" style="193" customWidth="1"/>
    <col min="1291" max="1293" width="11.83203125" style="193" customWidth="1"/>
    <col min="1294" max="1317" width="0" style="193" hidden="1" customWidth="1"/>
    <col min="1318" max="1536" width="11.5" style="193"/>
    <col min="1537" max="1537" width="3.83203125" style="193" customWidth="1"/>
    <col min="1538" max="1538" width="6.83203125" style="193" customWidth="1"/>
    <col min="1539" max="1539" width="13.33203125" style="193" customWidth="1"/>
    <col min="1540" max="1540" width="62.83203125" style="193" customWidth="1"/>
    <col min="1541" max="1541" width="4.33203125" style="193" customWidth="1"/>
    <col min="1542" max="1542" width="10.83203125" style="193" customWidth="1"/>
    <col min="1543" max="1543" width="12.1640625" style="193" customWidth="1"/>
    <col min="1544" max="1546" width="14.33203125" style="193" customWidth="1"/>
    <col min="1547" max="1549" width="11.83203125" style="193" customWidth="1"/>
    <col min="1550" max="1573" width="0" style="193" hidden="1" customWidth="1"/>
    <col min="1574" max="1792" width="11.5" style="193"/>
    <col min="1793" max="1793" width="3.83203125" style="193" customWidth="1"/>
    <col min="1794" max="1794" width="6.83203125" style="193" customWidth="1"/>
    <col min="1795" max="1795" width="13.33203125" style="193" customWidth="1"/>
    <col min="1796" max="1796" width="62.83203125" style="193" customWidth="1"/>
    <col min="1797" max="1797" width="4.33203125" style="193" customWidth="1"/>
    <col min="1798" max="1798" width="10.83203125" style="193" customWidth="1"/>
    <col min="1799" max="1799" width="12.1640625" style="193" customWidth="1"/>
    <col min="1800" max="1802" width="14.33203125" style="193" customWidth="1"/>
    <col min="1803" max="1805" width="11.83203125" style="193" customWidth="1"/>
    <col min="1806" max="1829" width="0" style="193" hidden="1" customWidth="1"/>
    <col min="1830" max="2048" width="11.5" style="193"/>
    <col min="2049" max="2049" width="3.83203125" style="193" customWidth="1"/>
    <col min="2050" max="2050" width="6.83203125" style="193" customWidth="1"/>
    <col min="2051" max="2051" width="13.33203125" style="193" customWidth="1"/>
    <col min="2052" max="2052" width="62.83203125" style="193" customWidth="1"/>
    <col min="2053" max="2053" width="4.33203125" style="193" customWidth="1"/>
    <col min="2054" max="2054" width="10.83203125" style="193" customWidth="1"/>
    <col min="2055" max="2055" width="12.1640625" style="193" customWidth="1"/>
    <col min="2056" max="2058" width="14.33203125" style="193" customWidth="1"/>
    <col min="2059" max="2061" width="11.83203125" style="193" customWidth="1"/>
    <col min="2062" max="2085" width="0" style="193" hidden="1" customWidth="1"/>
    <col min="2086" max="2304" width="11.5" style="193"/>
    <col min="2305" max="2305" width="3.83203125" style="193" customWidth="1"/>
    <col min="2306" max="2306" width="6.83203125" style="193" customWidth="1"/>
    <col min="2307" max="2307" width="13.33203125" style="193" customWidth="1"/>
    <col min="2308" max="2308" width="62.83203125" style="193" customWidth="1"/>
    <col min="2309" max="2309" width="4.33203125" style="193" customWidth="1"/>
    <col min="2310" max="2310" width="10.83203125" style="193" customWidth="1"/>
    <col min="2311" max="2311" width="12.1640625" style="193" customWidth="1"/>
    <col min="2312" max="2314" width="14.33203125" style="193" customWidth="1"/>
    <col min="2315" max="2317" width="11.83203125" style="193" customWidth="1"/>
    <col min="2318" max="2341" width="0" style="193" hidden="1" customWidth="1"/>
    <col min="2342" max="2560" width="11.5" style="193"/>
    <col min="2561" max="2561" width="3.83203125" style="193" customWidth="1"/>
    <col min="2562" max="2562" width="6.83203125" style="193" customWidth="1"/>
    <col min="2563" max="2563" width="13.33203125" style="193" customWidth="1"/>
    <col min="2564" max="2564" width="62.83203125" style="193" customWidth="1"/>
    <col min="2565" max="2565" width="4.33203125" style="193" customWidth="1"/>
    <col min="2566" max="2566" width="10.83203125" style="193" customWidth="1"/>
    <col min="2567" max="2567" width="12.1640625" style="193" customWidth="1"/>
    <col min="2568" max="2570" width="14.33203125" style="193" customWidth="1"/>
    <col min="2571" max="2573" width="11.83203125" style="193" customWidth="1"/>
    <col min="2574" max="2597" width="0" style="193" hidden="1" customWidth="1"/>
    <col min="2598" max="2816" width="11.5" style="193"/>
    <col min="2817" max="2817" width="3.83203125" style="193" customWidth="1"/>
    <col min="2818" max="2818" width="6.83203125" style="193" customWidth="1"/>
    <col min="2819" max="2819" width="13.33203125" style="193" customWidth="1"/>
    <col min="2820" max="2820" width="62.83203125" style="193" customWidth="1"/>
    <col min="2821" max="2821" width="4.33203125" style="193" customWidth="1"/>
    <col min="2822" max="2822" width="10.83203125" style="193" customWidth="1"/>
    <col min="2823" max="2823" width="12.1640625" style="193" customWidth="1"/>
    <col min="2824" max="2826" width="14.33203125" style="193" customWidth="1"/>
    <col min="2827" max="2829" width="11.83203125" style="193" customWidth="1"/>
    <col min="2830" max="2853" width="0" style="193" hidden="1" customWidth="1"/>
    <col min="2854" max="3072" width="11.5" style="193"/>
    <col min="3073" max="3073" width="3.83203125" style="193" customWidth="1"/>
    <col min="3074" max="3074" width="6.83203125" style="193" customWidth="1"/>
    <col min="3075" max="3075" width="13.33203125" style="193" customWidth="1"/>
    <col min="3076" max="3076" width="62.83203125" style="193" customWidth="1"/>
    <col min="3077" max="3077" width="4.33203125" style="193" customWidth="1"/>
    <col min="3078" max="3078" width="10.83203125" style="193" customWidth="1"/>
    <col min="3079" max="3079" width="12.1640625" style="193" customWidth="1"/>
    <col min="3080" max="3082" width="14.33203125" style="193" customWidth="1"/>
    <col min="3083" max="3085" width="11.83203125" style="193" customWidth="1"/>
    <col min="3086" max="3109" width="0" style="193" hidden="1" customWidth="1"/>
    <col min="3110" max="3328" width="11.5" style="193"/>
    <col min="3329" max="3329" width="3.83203125" style="193" customWidth="1"/>
    <col min="3330" max="3330" width="6.83203125" style="193" customWidth="1"/>
    <col min="3331" max="3331" width="13.33203125" style="193" customWidth="1"/>
    <col min="3332" max="3332" width="62.83203125" style="193" customWidth="1"/>
    <col min="3333" max="3333" width="4.33203125" style="193" customWidth="1"/>
    <col min="3334" max="3334" width="10.83203125" style="193" customWidth="1"/>
    <col min="3335" max="3335" width="12.1640625" style="193" customWidth="1"/>
    <col min="3336" max="3338" width="14.33203125" style="193" customWidth="1"/>
    <col min="3339" max="3341" width="11.83203125" style="193" customWidth="1"/>
    <col min="3342" max="3365" width="0" style="193" hidden="1" customWidth="1"/>
    <col min="3366" max="3584" width="11.5" style="193"/>
    <col min="3585" max="3585" width="3.83203125" style="193" customWidth="1"/>
    <col min="3586" max="3586" width="6.83203125" style="193" customWidth="1"/>
    <col min="3587" max="3587" width="13.33203125" style="193" customWidth="1"/>
    <col min="3588" max="3588" width="62.83203125" style="193" customWidth="1"/>
    <col min="3589" max="3589" width="4.33203125" style="193" customWidth="1"/>
    <col min="3590" max="3590" width="10.83203125" style="193" customWidth="1"/>
    <col min="3591" max="3591" width="12.1640625" style="193" customWidth="1"/>
    <col min="3592" max="3594" width="14.33203125" style="193" customWidth="1"/>
    <col min="3595" max="3597" width="11.83203125" style="193" customWidth="1"/>
    <col min="3598" max="3621" width="0" style="193" hidden="1" customWidth="1"/>
    <col min="3622" max="3840" width="11.5" style="193"/>
    <col min="3841" max="3841" width="3.83203125" style="193" customWidth="1"/>
    <col min="3842" max="3842" width="6.83203125" style="193" customWidth="1"/>
    <col min="3843" max="3843" width="13.33203125" style="193" customWidth="1"/>
    <col min="3844" max="3844" width="62.83203125" style="193" customWidth="1"/>
    <col min="3845" max="3845" width="4.33203125" style="193" customWidth="1"/>
    <col min="3846" max="3846" width="10.83203125" style="193" customWidth="1"/>
    <col min="3847" max="3847" width="12.1640625" style="193" customWidth="1"/>
    <col min="3848" max="3850" width="14.33203125" style="193" customWidth="1"/>
    <col min="3851" max="3853" width="11.83203125" style="193" customWidth="1"/>
    <col min="3854" max="3877" width="0" style="193" hidden="1" customWidth="1"/>
    <col min="3878" max="4096" width="11.5" style="193"/>
    <col min="4097" max="4097" width="3.83203125" style="193" customWidth="1"/>
    <col min="4098" max="4098" width="6.83203125" style="193" customWidth="1"/>
    <col min="4099" max="4099" width="13.33203125" style="193" customWidth="1"/>
    <col min="4100" max="4100" width="62.83203125" style="193" customWidth="1"/>
    <col min="4101" max="4101" width="4.33203125" style="193" customWidth="1"/>
    <col min="4102" max="4102" width="10.83203125" style="193" customWidth="1"/>
    <col min="4103" max="4103" width="12.1640625" style="193" customWidth="1"/>
    <col min="4104" max="4106" width="14.33203125" style="193" customWidth="1"/>
    <col min="4107" max="4109" width="11.83203125" style="193" customWidth="1"/>
    <col min="4110" max="4133" width="0" style="193" hidden="1" customWidth="1"/>
    <col min="4134" max="4352" width="11.5" style="193"/>
    <col min="4353" max="4353" width="3.83203125" style="193" customWidth="1"/>
    <col min="4354" max="4354" width="6.83203125" style="193" customWidth="1"/>
    <col min="4355" max="4355" width="13.33203125" style="193" customWidth="1"/>
    <col min="4356" max="4356" width="62.83203125" style="193" customWidth="1"/>
    <col min="4357" max="4357" width="4.33203125" style="193" customWidth="1"/>
    <col min="4358" max="4358" width="10.83203125" style="193" customWidth="1"/>
    <col min="4359" max="4359" width="12.1640625" style="193" customWidth="1"/>
    <col min="4360" max="4362" width="14.33203125" style="193" customWidth="1"/>
    <col min="4363" max="4365" width="11.83203125" style="193" customWidth="1"/>
    <col min="4366" max="4389" width="0" style="193" hidden="1" customWidth="1"/>
    <col min="4390" max="4608" width="11.5" style="193"/>
    <col min="4609" max="4609" width="3.83203125" style="193" customWidth="1"/>
    <col min="4610" max="4610" width="6.83203125" style="193" customWidth="1"/>
    <col min="4611" max="4611" width="13.33203125" style="193" customWidth="1"/>
    <col min="4612" max="4612" width="62.83203125" style="193" customWidth="1"/>
    <col min="4613" max="4613" width="4.33203125" style="193" customWidth="1"/>
    <col min="4614" max="4614" width="10.83203125" style="193" customWidth="1"/>
    <col min="4615" max="4615" width="12.1640625" style="193" customWidth="1"/>
    <col min="4616" max="4618" width="14.33203125" style="193" customWidth="1"/>
    <col min="4619" max="4621" width="11.83203125" style="193" customWidth="1"/>
    <col min="4622" max="4645" width="0" style="193" hidden="1" customWidth="1"/>
    <col min="4646" max="4864" width="11.5" style="193"/>
    <col min="4865" max="4865" width="3.83203125" style="193" customWidth="1"/>
    <col min="4866" max="4866" width="6.83203125" style="193" customWidth="1"/>
    <col min="4867" max="4867" width="13.33203125" style="193" customWidth="1"/>
    <col min="4868" max="4868" width="62.83203125" style="193" customWidth="1"/>
    <col min="4869" max="4869" width="4.33203125" style="193" customWidth="1"/>
    <col min="4870" max="4870" width="10.83203125" style="193" customWidth="1"/>
    <col min="4871" max="4871" width="12.1640625" style="193" customWidth="1"/>
    <col min="4872" max="4874" width="14.33203125" style="193" customWidth="1"/>
    <col min="4875" max="4877" width="11.83203125" style="193" customWidth="1"/>
    <col min="4878" max="4901" width="0" style="193" hidden="1" customWidth="1"/>
    <col min="4902" max="5120" width="11.5" style="193"/>
    <col min="5121" max="5121" width="3.83203125" style="193" customWidth="1"/>
    <col min="5122" max="5122" width="6.83203125" style="193" customWidth="1"/>
    <col min="5123" max="5123" width="13.33203125" style="193" customWidth="1"/>
    <col min="5124" max="5124" width="62.83203125" style="193" customWidth="1"/>
    <col min="5125" max="5125" width="4.33203125" style="193" customWidth="1"/>
    <col min="5126" max="5126" width="10.83203125" style="193" customWidth="1"/>
    <col min="5127" max="5127" width="12.1640625" style="193" customWidth="1"/>
    <col min="5128" max="5130" width="14.33203125" style="193" customWidth="1"/>
    <col min="5131" max="5133" width="11.83203125" style="193" customWidth="1"/>
    <col min="5134" max="5157" width="0" style="193" hidden="1" customWidth="1"/>
    <col min="5158" max="5376" width="11.5" style="193"/>
    <col min="5377" max="5377" width="3.83203125" style="193" customWidth="1"/>
    <col min="5378" max="5378" width="6.83203125" style="193" customWidth="1"/>
    <col min="5379" max="5379" width="13.33203125" style="193" customWidth="1"/>
    <col min="5380" max="5380" width="62.83203125" style="193" customWidth="1"/>
    <col min="5381" max="5381" width="4.33203125" style="193" customWidth="1"/>
    <col min="5382" max="5382" width="10.83203125" style="193" customWidth="1"/>
    <col min="5383" max="5383" width="12.1640625" style="193" customWidth="1"/>
    <col min="5384" max="5386" width="14.33203125" style="193" customWidth="1"/>
    <col min="5387" max="5389" width="11.83203125" style="193" customWidth="1"/>
    <col min="5390" max="5413" width="0" style="193" hidden="1" customWidth="1"/>
    <col min="5414" max="5632" width="11.5" style="193"/>
    <col min="5633" max="5633" width="3.83203125" style="193" customWidth="1"/>
    <col min="5634" max="5634" width="6.83203125" style="193" customWidth="1"/>
    <col min="5635" max="5635" width="13.33203125" style="193" customWidth="1"/>
    <col min="5636" max="5636" width="62.83203125" style="193" customWidth="1"/>
    <col min="5637" max="5637" width="4.33203125" style="193" customWidth="1"/>
    <col min="5638" max="5638" width="10.83203125" style="193" customWidth="1"/>
    <col min="5639" max="5639" width="12.1640625" style="193" customWidth="1"/>
    <col min="5640" max="5642" width="14.33203125" style="193" customWidth="1"/>
    <col min="5643" max="5645" width="11.83203125" style="193" customWidth="1"/>
    <col min="5646" max="5669" width="0" style="193" hidden="1" customWidth="1"/>
    <col min="5670" max="5888" width="11.5" style="193"/>
    <col min="5889" max="5889" width="3.83203125" style="193" customWidth="1"/>
    <col min="5890" max="5890" width="6.83203125" style="193" customWidth="1"/>
    <col min="5891" max="5891" width="13.33203125" style="193" customWidth="1"/>
    <col min="5892" max="5892" width="62.83203125" style="193" customWidth="1"/>
    <col min="5893" max="5893" width="4.33203125" style="193" customWidth="1"/>
    <col min="5894" max="5894" width="10.83203125" style="193" customWidth="1"/>
    <col min="5895" max="5895" width="12.1640625" style="193" customWidth="1"/>
    <col min="5896" max="5898" width="14.33203125" style="193" customWidth="1"/>
    <col min="5899" max="5901" width="11.83203125" style="193" customWidth="1"/>
    <col min="5902" max="5925" width="0" style="193" hidden="1" customWidth="1"/>
    <col min="5926" max="6144" width="11.5" style="193"/>
    <col min="6145" max="6145" width="3.83203125" style="193" customWidth="1"/>
    <col min="6146" max="6146" width="6.83203125" style="193" customWidth="1"/>
    <col min="6147" max="6147" width="13.33203125" style="193" customWidth="1"/>
    <col min="6148" max="6148" width="62.83203125" style="193" customWidth="1"/>
    <col min="6149" max="6149" width="4.33203125" style="193" customWidth="1"/>
    <col min="6150" max="6150" width="10.83203125" style="193" customWidth="1"/>
    <col min="6151" max="6151" width="12.1640625" style="193" customWidth="1"/>
    <col min="6152" max="6154" width="14.33203125" style="193" customWidth="1"/>
    <col min="6155" max="6157" width="11.83203125" style="193" customWidth="1"/>
    <col min="6158" max="6181" width="0" style="193" hidden="1" customWidth="1"/>
    <col min="6182" max="6400" width="11.5" style="193"/>
    <col min="6401" max="6401" width="3.83203125" style="193" customWidth="1"/>
    <col min="6402" max="6402" width="6.83203125" style="193" customWidth="1"/>
    <col min="6403" max="6403" width="13.33203125" style="193" customWidth="1"/>
    <col min="6404" max="6404" width="62.83203125" style="193" customWidth="1"/>
    <col min="6405" max="6405" width="4.33203125" style="193" customWidth="1"/>
    <col min="6406" max="6406" width="10.83203125" style="193" customWidth="1"/>
    <col min="6407" max="6407" width="12.1640625" style="193" customWidth="1"/>
    <col min="6408" max="6410" width="14.33203125" style="193" customWidth="1"/>
    <col min="6411" max="6413" width="11.83203125" style="193" customWidth="1"/>
    <col min="6414" max="6437" width="0" style="193" hidden="1" customWidth="1"/>
    <col min="6438" max="6656" width="11.5" style="193"/>
    <col min="6657" max="6657" width="3.83203125" style="193" customWidth="1"/>
    <col min="6658" max="6658" width="6.83203125" style="193" customWidth="1"/>
    <col min="6659" max="6659" width="13.33203125" style="193" customWidth="1"/>
    <col min="6660" max="6660" width="62.83203125" style="193" customWidth="1"/>
    <col min="6661" max="6661" width="4.33203125" style="193" customWidth="1"/>
    <col min="6662" max="6662" width="10.83203125" style="193" customWidth="1"/>
    <col min="6663" max="6663" width="12.1640625" style="193" customWidth="1"/>
    <col min="6664" max="6666" width="14.33203125" style="193" customWidth="1"/>
    <col min="6667" max="6669" width="11.83203125" style="193" customWidth="1"/>
    <col min="6670" max="6693" width="0" style="193" hidden="1" customWidth="1"/>
    <col min="6694" max="6912" width="11.5" style="193"/>
    <col min="6913" max="6913" width="3.83203125" style="193" customWidth="1"/>
    <col min="6914" max="6914" width="6.83203125" style="193" customWidth="1"/>
    <col min="6915" max="6915" width="13.33203125" style="193" customWidth="1"/>
    <col min="6916" max="6916" width="62.83203125" style="193" customWidth="1"/>
    <col min="6917" max="6917" width="4.33203125" style="193" customWidth="1"/>
    <col min="6918" max="6918" width="10.83203125" style="193" customWidth="1"/>
    <col min="6919" max="6919" width="12.1640625" style="193" customWidth="1"/>
    <col min="6920" max="6922" width="14.33203125" style="193" customWidth="1"/>
    <col min="6923" max="6925" width="11.83203125" style="193" customWidth="1"/>
    <col min="6926" max="6949" width="0" style="193" hidden="1" customWidth="1"/>
    <col min="6950" max="7168" width="11.5" style="193"/>
    <col min="7169" max="7169" width="3.83203125" style="193" customWidth="1"/>
    <col min="7170" max="7170" width="6.83203125" style="193" customWidth="1"/>
    <col min="7171" max="7171" width="13.33203125" style="193" customWidth="1"/>
    <col min="7172" max="7172" width="62.83203125" style="193" customWidth="1"/>
    <col min="7173" max="7173" width="4.33203125" style="193" customWidth="1"/>
    <col min="7174" max="7174" width="10.83203125" style="193" customWidth="1"/>
    <col min="7175" max="7175" width="12.1640625" style="193" customWidth="1"/>
    <col min="7176" max="7178" width="14.33203125" style="193" customWidth="1"/>
    <col min="7179" max="7181" width="11.83203125" style="193" customWidth="1"/>
    <col min="7182" max="7205" width="0" style="193" hidden="1" customWidth="1"/>
    <col min="7206" max="7424" width="11.5" style="193"/>
    <col min="7425" max="7425" width="3.83203125" style="193" customWidth="1"/>
    <col min="7426" max="7426" width="6.83203125" style="193" customWidth="1"/>
    <col min="7427" max="7427" width="13.33203125" style="193" customWidth="1"/>
    <col min="7428" max="7428" width="62.83203125" style="193" customWidth="1"/>
    <col min="7429" max="7429" width="4.33203125" style="193" customWidth="1"/>
    <col min="7430" max="7430" width="10.83203125" style="193" customWidth="1"/>
    <col min="7431" max="7431" width="12.1640625" style="193" customWidth="1"/>
    <col min="7432" max="7434" width="14.33203125" style="193" customWidth="1"/>
    <col min="7435" max="7437" width="11.83203125" style="193" customWidth="1"/>
    <col min="7438" max="7461" width="0" style="193" hidden="1" customWidth="1"/>
    <col min="7462" max="7680" width="11.5" style="193"/>
    <col min="7681" max="7681" width="3.83203125" style="193" customWidth="1"/>
    <col min="7682" max="7682" width="6.83203125" style="193" customWidth="1"/>
    <col min="7683" max="7683" width="13.33203125" style="193" customWidth="1"/>
    <col min="7684" max="7684" width="62.83203125" style="193" customWidth="1"/>
    <col min="7685" max="7685" width="4.33203125" style="193" customWidth="1"/>
    <col min="7686" max="7686" width="10.83203125" style="193" customWidth="1"/>
    <col min="7687" max="7687" width="12.1640625" style="193" customWidth="1"/>
    <col min="7688" max="7690" width="14.33203125" style="193" customWidth="1"/>
    <col min="7691" max="7693" width="11.83203125" style="193" customWidth="1"/>
    <col min="7694" max="7717" width="0" style="193" hidden="1" customWidth="1"/>
    <col min="7718" max="7936" width="11.5" style="193"/>
    <col min="7937" max="7937" width="3.83203125" style="193" customWidth="1"/>
    <col min="7938" max="7938" width="6.83203125" style="193" customWidth="1"/>
    <col min="7939" max="7939" width="13.33203125" style="193" customWidth="1"/>
    <col min="7940" max="7940" width="62.83203125" style="193" customWidth="1"/>
    <col min="7941" max="7941" width="4.33203125" style="193" customWidth="1"/>
    <col min="7942" max="7942" width="10.83203125" style="193" customWidth="1"/>
    <col min="7943" max="7943" width="12.1640625" style="193" customWidth="1"/>
    <col min="7944" max="7946" width="14.33203125" style="193" customWidth="1"/>
    <col min="7947" max="7949" width="11.83203125" style="193" customWidth="1"/>
    <col min="7950" max="7973" width="0" style="193" hidden="1" customWidth="1"/>
    <col min="7974" max="8192" width="11.5" style="193"/>
    <col min="8193" max="8193" width="3.83203125" style="193" customWidth="1"/>
    <col min="8194" max="8194" width="6.83203125" style="193" customWidth="1"/>
    <col min="8195" max="8195" width="13.33203125" style="193" customWidth="1"/>
    <col min="8196" max="8196" width="62.83203125" style="193" customWidth="1"/>
    <col min="8197" max="8197" width="4.33203125" style="193" customWidth="1"/>
    <col min="8198" max="8198" width="10.83203125" style="193" customWidth="1"/>
    <col min="8199" max="8199" width="12.1640625" style="193" customWidth="1"/>
    <col min="8200" max="8202" width="14.33203125" style="193" customWidth="1"/>
    <col min="8203" max="8205" width="11.83203125" style="193" customWidth="1"/>
    <col min="8206" max="8229" width="0" style="193" hidden="1" customWidth="1"/>
    <col min="8230" max="8448" width="11.5" style="193"/>
    <col min="8449" max="8449" width="3.83203125" style="193" customWidth="1"/>
    <col min="8450" max="8450" width="6.83203125" style="193" customWidth="1"/>
    <col min="8451" max="8451" width="13.33203125" style="193" customWidth="1"/>
    <col min="8452" max="8452" width="62.83203125" style="193" customWidth="1"/>
    <col min="8453" max="8453" width="4.33203125" style="193" customWidth="1"/>
    <col min="8454" max="8454" width="10.83203125" style="193" customWidth="1"/>
    <col min="8455" max="8455" width="12.1640625" style="193" customWidth="1"/>
    <col min="8456" max="8458" width="14.33203125" style="193" customWidth="1"/>
    <col min="8459" max="8461" width="11.83203125" style="193" customWidth="1"/>
    <col min="8462" max="8485" width="0" style="193" hidden="1" customWidth="1"/>
    <col min="8486" max="8704" width="11.5" style="193"/>
    <col min="8705" max="8705" width="3.83203125" style="193" customWidth="1"/>
    <col min="8706" max="8706" width="6.83203125" style="193" customWidth="1"/>
    <col min="8707" max="8707" width="13.33203125" style="193" customWidth="1"/>
    <col min="8708" max="8708" width="62.83203125" style="193" customWidth="1"/>
    <col min="8709" max="8709" width="4.33203125" style="193" customWidth="1"/>
    <col min="8710" max="8710" width="10.83203125" style="193" customWidth="1"/>
    <col min="8711" max="8711" width="12.1640625" style="193" customWidth="1"/>
    <col min="8712" max="8714" width="14.33203125" style="193" customWidth="1"/>
    <col min="8715" max="8717" width="11.83203125" style="193" customWidth="1"/>
    <col min="8718" max="8741" width="0" style="193" hidden="1" customWidth="1"/>
    <col min="8742" max="8960" width="11.5" style="193"/>
    <col min="8961" max="8961" width="3.83203125" style="193" customWidth="1"/>
    <col min="8962" max="8962" width="6.83203125" style="193" customWidth="1"/>
    <col min="8963" max="8963" width="13.33203125" style="193" customWidth="1"/>
    <col min="8964" max="8964" width="62.83203125" style="193" customWidth="1"/>
    <col min="8965" max="8965" width="4.33203125" style="193" customWidth="1"/>
    <col min="8966" max="8966" width="10.83203125" style="193" customWidth="1"/>
    <col min="8967" max="8967" width="12.1640625" style="193" customWidth="1"/>
    <col min="8968" max="8970" width="14.33203125" style="193" customWidth="1"/>
    <col min="8971" max="8973" width="11.83203125" style="193" customWidth="1"/>
    <col min="8974" max="8997" width="0" style="193" hidden="1" customWidth="1"/>
    <col min="8998" max="9216" width="11.5" style="193"/>
    <col min="9217" max="9217" width="3.83203125" style="193" customWidth="1"/>
    <col min="9218" max="9218" width="6.83203125" style="193" customWidth="1"/>
    <col min="9219" max="9219" width="13.33203125" style="193" customWidth="1"/>
    <col min="9220" max="9220" width="62.83203125" style="193" customWidth="1"/>
    <col min="9221" max="9221" width="4.33203125" style="193" customWidth="1"/>
    <col min="9222" max="9222" width="10.83203125" style="193" customWidth="1"/>
    <col min="9223" max="9223" width="12.1640625" style="193" customWidth="1"/>
    <col min="9224" max="9226" width="14.33203125" style="193" customWidth="1"/>
    <col min="9227" max="9229" width="11.83203125" style="193" customWidth="1"/>
    <col min="9230" max="9253" width="0" style="193" hidden="1" customWidth="1"/>
    <col min="9254" max="9472" width="11.5" style="193"/>
    <col min="9473" max="9473" width="3.83203125" style="193" customWidth="1"/>
    <col min="9474" max="9474" width="6.83203125" style="193" customWidth="1"/>
    <col min="9475" max="9475" width="13.33203125" style="193" customWidth="1"/>
    <col min="9476" max="9476" width="62.83203125" style="193" customWidth="1"/>
    <col min="9477" max="9477" width="4.33203125" style="193" customWidth="1"/>
    <col min="9478" max="9478" width="10.83203125" style="193" customWidth="1"/>
    <col min="9479" max="9479" width="12.1640625" style="193" customWidth="1"/>
    <col min="9480" max="9482" width="14.33203125" style="193" customWidth="1"/>
    <col min="9483" max="9485" width="11.83203125" style="193" customWidth="1"/>
    <col min="9486" max="9509" width="0" style="193" hidden="1" customWidth="1"/>
    <col min="9510" max="9728" width="11.5" style="193"/>
    <col min="9729" max="9729" width="3.83203125" style="193" customWidth="1"/>
    <col min="9730" max="9730" width="6.83203125" style="193" customWidth="1"/>
    <col min="9731" max="9731" width="13.33203125" style="193" customWidth="1"/>
    <col min="9732" max="9732" width="62.83203125" style="193" customWidth="1"/>
    <col min="9733" max="9733" width="4.33203125" style="193" customWidth="1"/>
    <col min="9734" max="9734" width="10.83203125" style="193" customWidth="1"/>
    <col min="9735" max="9735" width="12.1640625" style="193" customWidth="1"/>
    <col min="9736" max="9738" width="14.33203125" style="193" customWidth="1"/>
    <col min="9739" max="9741" width="11.83203125" style="193" customWidth="1"/>
    <col min="9742" max="9765" width="0" style="193" hidden="1" customWidth="1"/>
    <col min="9766" max="9984" width="11.5" style="193"/>
    <col min="9985" max="9985" width="3.83203125" style="193" customWidth="1"/>
    <col min="9986" max="9986" width="6.83203125" style="193" customWidth="1"/>
    <col min="9987" max="9987" width="13.33203125" style="193" customWidth="1"/>
    <col min="9988" max="9988" width="62.83203125" style="193" customWidth="1"/>
    <col min="9989" max="9989" width="4.33203125" style="193" customWidth="1"/>
    <col min="9990" max="9990" width="10.83203125" style="193" customWidth="1"/>
    <col min="9991" max="9991" width="12.1640625" style="193" customWidth="1"/>
    <col min="9992" max="9994" width="14.33203125" style="193" customWidth="1"/>
    <col min="9995" max="9997" width="11.83203125" style="193" customWidth="1"/>
    <col min="9998" max="10021" width="0" style="193" hidden="1" customWidth="1"/>
    <col min="10022" max="10240" width="11.5" style="193"/>
    <col min="10241" max="10241" width="3.83203125" style="193" customWidth="1"/>
    <col min="10242" max="10242" width="6.83203125" style="193" customWidth="1"/>
    <col min="10243" max="10243" width="13.33203125" style="193" customWidth="1"/>
    <col min="10244" max="10244" width="62.83203125" style="193" customWidth="1"/>
    <col min="10245" max="10245" width="4.33203125" style="193" customWidth="1"/>
    <col min="10246" max="10246" width="10.83203125" style="193" customWidth="1"/>
    <col min="10247" max="10247" width="12.1640625" style="193" customWidth="1"/>
    <col min="10248" max="10250" width="14.33203125" style="193" customWidth="1"/>
    <col min="10251" max="10253" width="11.83203125" style="193" customWidth="1"/>
    <col min="10254" max="10277" width="0" style="193" hidden="1" customWidth="1"/>
    <col min="10278" max="10496" width="11.5" style="193"/>
    <col min="10497" max="10497" width="3.83203125" style="193" customWidth="1"/>
    <col min="10498" max="10498" width="6.83203125" style="193" customWidth="1"/>
    <col min="10499" max="10499" width="13.33203125" style="193" customWidth="1"/>
    <col min="10500" max="10500" width="62.83203125" style="193" customWidth="1"/>
    <col min="10501" max="10501" width="4.33203125" style="193" customWidth="1"/>
    <col min="10502" max="10502" width="10.83203125" style="193" customWidth="1"/>
    <col min="10503" max="10503" width="12.1640625" style="193" customWidth="1"/>
    <col min="10504" max="10506" width="14.33203125" style="193" customWidth="1"/>
    <col min="10507" max="10509" width="11.83203125" style="193" customWidth="1"/>
    <col min="10510" max="10533" width="0" style="193" hidden="1" customWidth="1"/>
    <col min="10534" max="10752" width="11.5" style="193"/>
    <col min="10753" max="10753" width="3.83203125" style="193" customWidth="1"/>
    <col min="10754" max="10754" width="6.83203125" style="193" customWidth="1"/>
    <col min="10755" max="10755" width="13.33203125" style="193" customWidth="1"/>
    <col min="10756" max="10756" width="62.83203125" style="193" customWidth="1"/>
    <col min="10757" max="10757" width="4.33203125" style="193" customWidth="1"/>
    <col min="10758" max="10758" width="10.83203125" style="193" customWidth="1"/>
    <col min="10759" max="10759" width="12.1640625" style="193" customWidth="1"/>
    <col min="10760" max="10762" width="14.33203125" style="193" customWidth="1"/>
    <col min="10763" max="10765" width="11.83203125" style="193" customWidth="1"/>
    <col min="10766" max="10789" width="0" style="193" hidden="1" customWidth="1"/>
    <col min="10790" max="11008" width="11.5" style="193"/>
    <col min="11009" max="11009" width="3.83203125" style="193" customWidth="1"/>
    <col min="11010" max="11010" width="6.83203125" style="193" customWidth="1"/>
    <col min="11011" max="11011" width="13.33203125" style="193" customWidth="1"/>
    <col min="11012" max="11012" width="62.83203125" style="193" customWidth="1"/>
    <col min="11013" max="11013" width="4.33203125" style="193" customWidth="1"/>
    <col min="11014" max="11014" width="10.83203125" style="193" customWidth="1"/>
    <col min="11015" max="11015" width="12.1640625" style="193" customWidth="1"/>
    <col min="11016" max="11018" width="14.33203125" style="193" customWidth="1"/>
    <col min="11019" max="11021" width="11.83203125" style="193" customWidth="1"/>
    <col min="11022" max="11045" width="0" style="193" hidden="1" customWidth="1"/>
    <col min="11046" max="11264" width="11.5" style="193"/>
    <col min="11265" max="11265" width="3.83203125" style="193" customWidth="1"/>
    <col min="11266" max="11266" width="6.83203125" style="193" customWidth="1"/>
    <col min="11267" max="11267" width="13.33203125" style="193" customWidth="1"/>
    <col min="11268" max="11268" width="62.83203125" style="193" customWidth="1"/>
    <col min="11269" max="11269" width="4.33203125" style="193" customWidth="1"/>
    <col min="11270" max="11270" width="10.83203125" style="193" customWidth="1"/>
    <col min="11271" max="11271" width="12.1640625" style="193" customWidth="1"/>
    <col min="11272" max="11274" width="14.33203125" style="193" customWidth="1"/>
    <col min="11275" max="11277" width="11.83203125" style="193" customWidth="1"/>
    <col min="11278" max="11301" width="0" style="193" hidden="1" customWidth="1"/>
    <col min="11302" max="11520" width="11.5" style="193"/>
    <col min="11521" max="11521" width="3.83203125" style="193" customWidth="1"/>
    <col min="11522" max="11522" width="6.83203125" style="193" customWidth="1"/>
    <col min="11523" max="11523" width="13.33203125" style="193" customWidth="1"/>
    <col min="11524" max="11524" width="62.83203125" style="193" customWidth="1"/>
    <col min="11525" max="11525" width="4.33203125" style="193" customWidth="1"/>
    <col min="11526" max="11526" width="10.83203125" style="193" customWidth="1"/>
    <col min="11527" max="11527" width="12.1640625" style="193" customWidth="1"/>
    <col min="11528" max="11530" width="14.33203125" style="193" customWidth="1"/>
    <col min="11531" max="11533" width="11.83203125" style="193" customWidth="1"/>
    <col min="11534" max="11557" width="0" style="193" hidden="1" customWidth="1"/>
    <col min="11558" max="11776" width="11.5" style="193"/>
    <col min="11777" max="11777" width="3.83203125" style="193" customWidth="1"/>
    <col min="11778" max="11778" width="6.83203125" style="193" customWidth="1"/>
    <col min="11779" max="11779" width="13.33203125" style="193" customWidth="1"/>
    <col min="11780" max="11780" width="62.83203125" style="193" customWidth="1"/>
    <col min="11781" max="11781" width="4.33203125" style="193" customWidth="1"/>
    <col min="11782" max="11782" width="10.83203125" style="193" customWidth="1"/>
    <col min="11783" max="11783" width="12.1640625" style="193" customWidth="1"/>
    <col min="11784" max="11786" width="14.33203125" style="193" customWidth="1"/>
    <col min="11787" max="11789" width="11.83203125" style="193" customWidth="1"/>
    <col min="11790" max="11813" width="0" style="193" hidden="1" customWidth="1"/>
    <col min="11814" max="12032" width="11.5" style="193"/>
    <col min="12033" max="12033" width="3.83203125" style="193" customWidth="1"/>
    <col min="12034" max="12034" width="6.83203125" style="193" customWidth="1"/>
    <col min="12035" max="12035" width="13.33203125" style="193" customWidth="1"/>
    <col min="12036" max="12036" width="62.83203125" style="193" customWidth="1"/>
    <col min="12037" max="12037" width="4.33203125" style="193" customWidth="1"/>
    <col min="12038" max="12038" width="10.83203125" style="193" customWidth="1"/>
    <col min="12039" max="12039" width="12.1640625" style="193" customWidth="1"/>
    <col min="12040" max="12042" width="14.33203125" style="193" customWidth="1"/>
    <col min="12043" max="12045" width="11.83203125" style="193" customWidth="1"/>
    <col min="12046" max="12069" width="0" style="193" hidden="1" customWidth="1"/>
    <col min="12070" max="12288" width="11.5" style="193"/>
    <col min="12289" max="12289" width="3.83203125" style="193" customWidth="1"/>
    <col min="12290" max="12290" width="6.83203125" style="193" customWidth="1"/>
    <col min="12291" max="12291" width="13.33203125" style="193" customWidth="1"/>
    <col min="12292" max="12292" width="62.83203125" style="193" customWidth="1"/>
    <col min="12293" max="12293" width="4.33203125" style="193" customWidth="1"/>
    <col min="12294" max="12294" width="10.83203125" style="193" customWidth="1"/>
    <col min="12295" max="12295" width="12.1640625" style="193" customWidth="1"/>
    <col min="12296" max="12298" width="14.33203125" style="193" customWidth="1"/>
    <col min="12299" max="12301" width="11.83203125" style="193" customWidth="1"/>
    <col min="12302" max="12325" width="0" style="193" hidden="1" customWidth="1"/>
    <col min="12326" max="12544" width="11.5" style="193"/>
    <col min="12545" max="12545" width="3.83203125" style="193" customWidth="1"/>
    <col min="12546" max="12546" width="6.83203125" style="193" customWidth="1"/>
    <col min="12547" max="12547" width="13.33203125" style="193" customWidth="1"/>
    <col min="12548" max="12548" width="62.83203125" style="193" customWidth="1"/>
    <col min="12549" max="12549" width="4.33203125" style="193" customWidth="1"/>
    <col min="12550" max="12550" width="10.83203125" style="193" customWidth="1"/>
    <col min="12551" max="12551" width="12.1640625" style="193" customWidth="1"/>
    <col min="12552" max="12554" width="14.33203125" style="193" customWidth="1"/>
    <col min="12555" max="12557" width="11.83203125" style="193" customWidth="1"/>
    <col min="12558" max="12581" width="0" style="193" hidden="1" customWidth="1"/>
    <col min="12582" max="12800" width="11.5" style="193"/>
    <col min="12801" max="12801" width="3.83203125" style="193" customWidth="1"/>
    <col min="12802" max="12802" width="6.83203125" style="193" customWidth="1"/>
    <col min="12803" max="12803" width="13.33203125" style="193" customWidth="1"/>
    <col min="12804" max="12804" width="62.83203125" style="193" customWidth="1"/>
    <col min="12805" max="12805" width="4.33203125" style="193" customWidth="1"/>
    <col min="12806" max="12806" width="10.83203125" style="193" customWidth="1"/>
    <col min="12807" max="12807" width="12.1640625" style="193" customWidth="1"/>
    <col min="12808" max="12810" width="14.33203125" style="193" customWidth="1"/>
    <col min="12811" max="12813" width="11.83203125" style="193" customWidth="1"/>
    <col min="12814" max="12837" width="0" style="193" hidden="1" customWidth="1"/>
    <col min="12838" max="13056" width="11.5" style="193"/>
    <col min="13057" max="13057" width="3.83203125" style="193" customWidth="1"/>
    <col min="13058" max="13058" width="6.83203125" style="193" customWidth="1"/>
    <col min="13059" max="13059" width="13.33203125" style="193" customWidth="1"/>
    <col min="13060" max="13060" width="62.83203125" style="193" customWidth="1"/>
    <col min="13061" max="13061" width="4.33203125" style="193" customWidth="1"/>
    <col min="13062" max="13062" width="10.83203125" style="193" customWidth="1"/>
    <col min="13063" max="13063" width="12.1640625" style="193" customWidth="1"/>
    <col min="13064" max="13066" width="14.33203125" style="193" customWidth="1"/>
    <col min="13067" max="13069" width="11.83203125" style="193" customWidth="1"/>
    <col min="13070" max="13093" width="0" style="193" hidden="1" customWidth="1"/>
    <col min="13094" max="13312" width="11.5" style="193"/>
    <col min="13313" max="13313" width="3.83203125" style="193" customWidth="1"/>
    <col min="13314" max="13314" width="6.83203125" style="193" customWidth="1"/>
    <col min="13315" max="13315" width="13.33203125" style="193" customWidth="1"/>
    <col min="13316" max="13316" width="62.83203125" style="193" customWidth="1"/>
    <col min="13317" max="13317" width="4.33203125" style="193" customWidth="1"/>
    <col min="13318" max="13318" width="10.83203125" style="193" customWidth="1"/>
    <col min="13319" max="13319" width="12.1640625" style="193" customWidth="1"/>
    <col min="13320" max="13322" width="14.33203125" style="193" customWidth="1"/>
    <col min="13323" max="13325" width="11.83203125" style="193" customWidth="1"/>
    <col min="13326" max="13349" width="0" style="193" hidden="1" customWidth="1"/>
    <col min="13350" max="13568" width="11.5" style="193"/>
    <col min="13569" max="13569" width="3.83203125" style="193" customWidth="1"/>
    <col min="13570" max="13570" width="6.83203125" style="193" customWidth="1"/>
    <col min="13571" max="13571" width="13.33203125" style="193" customWidth="1"/>
    <col min="13572" max="13572" width="62.83203125" style="193" customWidth="1"/>
    <col min="13573" max="13573" width="4.33203125" style="193" customWidth="1"/>
    <col min="13574" max="13574" width="10.83203125" style="193" customWidth="1"/>
    <col min="13575" max="13575" width="12.1640625" style="193" customWidth="1"/>
    <col min="13576" max="13578" width="14.33203125" style="193" customWidth="1"/>
    <col min="13579" max="13581" width="11.83203125" style="193" customWidth="1"/>
    <col min="13582" max="13605" width="0" style="193" hidden="1" customWidth="1"/>
    <col min="13606" max="13824" width="11.5" style="193"/>
    <col min="13825" max="13825" width="3.83203125" style="193" customWidth="1"/>
    <col min="13826" max="13826" width="6.83203125" style="193" customWidth="1"/>
    <col min="13827" max="13827" width="13.33203125" style="193" customWidth="1"/>
    <col min="13828" max="13828" width="62.83203125" style="193" customWidth="1"/>
    <col min="13829" max="13829" width="4.33203125" style="193" customWidth="1"/>
    <col min="13830" max="13830" width="10.83203125" style="193" customWidth="1"/>
    <col min="13831" max="13831" width="12.1640625" style="193" customWidth="1"/>
    <col min="13832" max="13834" width="14.33203125" style="193" customWidth="1"/>
    <col min="13835" max="13837" width="11.83203125" style="193" customWidth="1"/>
    <col min="13838" max="13861" width="0" style="193" hidden="1" customWidth="1"/>
    <col min="13862" max="14080" width="11.5" style="193"/>
    <col min="14081" max="14081" width="3.83203125" style="193" customWidth="1"/>
    <col min="14082" max="14082" width="6.83203125" style="193" customWidth="1"/>
    <col min="14083" max="14083" width="13.33203125" style="193" customWidth="1"/>
    <col min="14084" max="14084" width="62.83203125" style="193" customWidth="1"/>
    <col min="14085" max="14085" width="4.33203125" style="193" customWidth="1"/>
    <col min="14086" max="14086" width="10.83203125" style="193" customWidth="1"/>
    <col min="14087" max="14087" width="12.1640625" style="193" customWidth="1"/>
    <col min="14088" max="14090" width="14.33203125" style="193" customWidth="1"/>
    <col min="14091" max="14093" width="11.83203125" style="193" customWidth="1"/>
    <col min="14094" max="14117" width="0" style="193" hidden="1" customWidth="1"/>
    <col min="14118" max="14336" width="11.5" style="193"/>
    <col min="14337" max="14337" width="3.83203125" style="193" customWidth="1"/>
    <col min="14338" max="14338" width="6.83203125" style="193" customWidth="1"/>
    <col min="14339" max="14339" width="13.33203125" style="193" customWidth="1"/>
    <col min="14340" max="14340" width="62.83203125" style="193" customWidth="1"/>
    <col min="14341" max="14341" width="4.33203125" style="193" customWidth="1"/>
    <col min="14342" max="14342" width="10.83203125" style="193" customWidth="1"/>
    <col min="14343" max="14343" width="12.1640625" style="193" customWidth="1"/>
    <col min="14344" max="14346" width="14.33203125" style="193" customWidth="1"/>
    <col min="14347" max="14349" width="11.83203125" style="193" customWidth="1"/>
    <col min="14350" max="14373" width="0" style="193" hidden="1" customWidth="1"/>
    <col min="14374" max="14592" width="11.5" style="193"/>
    <col min="14593" max="14593" width="3.83203125" style="193" customWidth="1"/>
    <col min="14594" max="14594" width="6.83203125" style="193" customWidth="1"/>
    <col min="14595" max="14595" width="13.33203125" style="193" customWidth="1"/>
    <col min="14596" max="14596" width="62.83203125" style="193" customWidth="1"/>
    <col min="14597" max="14597" width="4.33203125" style="193" customWidth="1"/>
    <col min="14598" max="14598" width="10.83203125" style="193" customWidth="1"/>
    <col min="14599" max="14599" width="12.1640625" style="193" customWidth="1"/>
    <col min="14600" max="14602" width="14.33203125" style="193" customWidth="1"/>
    <col min="14603" max="14605" width="11.83203125" style="193" customWidth="1"/>
    <col min="14606" max="14629" width="0" style="193" hidden="1" customWidth="1"/>
    <col min="14630" max="14848" width="11.5" style="193"/>
    <col min="14849" max="14849" width="3.83203125" style="193" customWidth="1"/>
    <col min="14850" max="14850" width="6.83203125" style="193" customWidth="1"/>
    <col min="14851" max="14851" width="13.33203125" style="193" customWidth="1"/>
    <col min="14852" max="14852" width="62.83203125" style="193" customWidth="1"/>
    <col min="14853" max="14853" width="4.33203125" style="193" customWidth="1"/>
    <col min="14854" max="14854" width="10.83203125" style="193" customWidth="1"/>
    <col min="14855" max="14855" width="12.1640625" style="193" customWidth="1"/>
    <col min="14856" max="14858" width="14.33203125" style="193" customWidth="1"/>
    <col min="14859" max="14861" width="11.83203125" style="193" customWidth="1"/>
    <col min="14862" max="14885" width="0" style="193" hidden="1" customWidth="1"/>
    <col min="14886" max="15104" width="11.5" style="193"/>
    <col min="15105" max="15105" width="3.83203125" style="193" customWidth="1"/>
    <col min="15106" max="15106" width="6.83203125" style="193" customWidth="1"/>
    <col min="15107" max="15107" width="13.33203125" style="193" customWidth="1"/>
    <col min="15108" max="15108" width="62.83203125" style="193" customWidth="1"/>
    <col min="15109" max="15109" width="4.33203125" style="193" customWidth="1"/>
    <col min="15110" max="15110" width="10.83203125" style="193" customWidth="1"/>
    <col min="15111" max="15111" width="12.1640625" style="193" customWidth="1"/>
    <col min="15112" max="15114" width="14.33203125" style="193" customWidth="1"/>
    <col min="15115" max="15117" width="11.83203125" style="193" customWidth="1"/>
    <col min="15118" max="15141" width="0" style="193" hidden="1" customWidth="1"/>
    <col min="15142" max="15360" width="11.5" style="193"/>
    <col min="15361" max="15361" width="3.83203125" style="193" customWidth="1"/>
    <col min="15362" max="15362" width="6.83203125" style="193" customWidth="1"/>
    <col min="15363" max="15363" width="13.33203125" style="193" customWidth="1"/>
    <col min="15364" max="15364" width="62.83203125" style="193" customWidth="1"/>
    <col min="15365" max="15365" width="4.33203125" style="193" customWidth="1"/>
    <col min="15366" max="15366" width="10.83203125" style="193" customWidth="1"/>
    <col min="15367" max="15367" width="12.1640625" style="193" customWidth="1"/>
    <col min="15368" max="15370" width="14.33203125" style="193" customWidth="1"/>
    <col min="15371" max="15373" width="11.83203125" style="193" customWidth="1"/>
    <col min="15374" max="15397" width="0" style="193" hidden="1" customWidth="1"/>
    <col min="15398" max="15616" width="11.5" style="193"/>
    <col min="15617" max="15617" width="3.83203125" style="193" customWidth="1"/>
    <col min="15618" max="15618" width="6.83203125" style="193" customWidth="1"/>
    <col min="15619" max="15619" width="13.33203125" style="193" customWidth="1"/>
    <col min="15620" max="15620" width="62.83203125" style="193" customWidth="1"/>
    <col min="15621" max="15621" width="4.33203125" style="193" customWidth="1"/>
    <col min="15622" max="15622" width="10.83203125" style="193" customWidth="1"/>
    <col min="15623" max="15623" width="12.1640625" style="193" customWidth="1"/>
    <col min="15624" max="15626" width="14.33203125" style="193" customWidth="1"/>
    <col min="15627" max="15629" width="11.83203125" style="193" customWidth="1"/>
    <col min="15630" max="15653" width="0" style="193" hidden="1" customWidth="1"/>
    <col min="15654" max="15872" width="11.5" style="193"/>
    <col min="15873" max="15873" width="3.83203125" style="193" customWidth="1"/>
    <col min="15874" max="15874" width="6.83203125" style="193" customWidth="1"/>
    <col min="15875" max="15875" width="13.33203125" style="193" customWidth="1"/>
    <col min="15876" max="15876" width="62.83203125" style="193" customWidth="1"/>
    <col min="15877" max="15877" width="4.33203125" style="193" customWidth="1"/>
    <col min="15878" max="15878" width="10.83203125" style="193" customWidth="1"/>
    <col min="15879" max="15879" width="12.1640625" style="193" customWidth="1"/>
    <col min="15880" max="15882" width="14.33203125" style="193" customWidth="1"/>
    <col min="15883" max="15885" width="11.83203125" style="193" customWidth="1"/>
    <col min="15886" max="15909" width="0" style="193" hidden="1" customWidth="1"/>
    <col min="15910" max="16128" width="11.5" style="193"/>
    <col min="16129" max="16129" width="3.83203125" style="193" customWidth="1"/>
    <col min="16130" max="16130" width="6.83203125" style="193" customWidth="1"/>
    <col min="16131" max="16131" width="13.33203125" style="193" customWidth="1"/>
    <col min="16132" max="16132" width="62.83203125" style="193" customWidth="1"/>
    <col min="16133" max="16133" width="4.33203125" style="193" customWidth="1"/>
    <col min="16134" max="16134" width="10.83203125" style="193" customWidth="1"/>
    <col min="16135" max="16135" width="12.1640625" style="193" customWidth="1"/>
    <col min="16136" max="16138" width="14.33203125" style="193" customWidth="1"/>
    <col min="16139" max="16141" width="11.83203125" style="193" customWidth="1"/>
    <col min="16142" max="16165" width="0" style="193" hidden="1" customWidth="1"/>
    <col min="16166" max="16384" width="11.5" style="193"/>
  </cols>
  <sheetData>
    <row r="1" spans="1:37" ht="22.15" customHeight="1" x14ac:dyDescent="0.3">
      <c r="A1" s="356" t="s">
        <v>742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</row>
    <row r="2" spans="1:37" x14ac:dyDescent="0.3">
      <c r="A2" s="331" t="s">
        <v>687</v>
      </c>
      <c r="B2" s="326"/>
      <c r="C2" s="326"/>
      <c r="D2" s="322" t="s">
        <v>688</v>
      </c>
      <c r="E2" s="358" t="s">
        <v>743</v>
      </c>
      <c r="F2" s="326"/>
      <c r="G2" s="358"/>
      <c r="H2" s="326"/>
      <c r="I2" s="325" t="s">
        <v>689</v>
      </c>
      <c r="J2" s="325"/>
      <c r="K2" s="326"/>
      <c r="L2" s="326"/>
      <c r="M2" s="359"/>
      <c r="N2" s="194"/>
    </row>
    <row r="3" spans="1:37" x14ac:dyDescent="0.3">
      <c r="A3" s="320"/>
      <c r="B3" s="319"/>
      <c r="C3" s="319"/>
      <c r="D3" s="324"/>
      <c r="E3" s="319"/>
      <c r="F3" s="319"/>
      <c r="G3" s="319"/>
      <c r="H3" s="319"/>
      <c r="I3" s="319"/>
      <c r="J3" s="319"/>
      <c r="K3" s="319"/>
      <c r="L3" s="319"/>
      <c r="M3" s="328"/>
      <c r="N3" s="194"/>
    </row>
    <row r="4" spans="1:37" x14ac:dyDescent="0.3">
      <c r="A4" s="318" t="s">
        <v>691</v>
      </c>
      <c r="B4" s="319"/>
      <c r="C4" s="319"/>
      <c r="D4" s="321" t="s">
        <v>692</v>
      </c>
      <c r="E4" s="332" t="s">
        <v>695</v>
      </c>
      <c r="F4" s="319"/>
      <c r="G4" s="330">
        <v>43627</v>
      </c>
      <c r="H4" s="319"/>
      <c r="I4" s="321" t="s">
        <v>16</v>
      </c>
      <c r="J4" s="321"/>
      <c r="K4" s="319"/>
      <c r="L4" s="319"/>
      <c r="M4" s="328"/>
      <c r="N4" s="194"/>
    </row>
    <row r="5" spans="1:37" x14ac:dyDescent="0.3">
      <c r="A5" s="320"/>
      <c r="B5" s="319"/>
      <c r="C5" s="319"/>
      <c r="D5" s="319"/>
      <c r="E5" s="319"/>
      <c r="F5" s="319"/>
      <c r="G5" s="319"/>
      <c r="H5" s="319"/>
      <c r="I5" s="319"/>
      <c r="J5" s="319"/>
      <c r="K5" s="319"/>
      <c r="L5" s="319"/>
      <c r="M5" s="328"/>
      <c r="N5" s="194"/>
    </row>
    <row r="6" spans="1:37" x14ac:dyDescent="0.3">
      <c r="A6" s="318" t="s">
        <v>693</v>
      </c>
      <c r="B6" s="319"/>
      <c r="C6" s="319"/>
      <c r="D6" s="321" t="s">
        <v>694</v>
      </c>
      <c r="E6" s="332" t="s">
        <v>696</v>
      </c>
      <c r="F6" s="319"/>
      <c r="G6" s="319"/>
      <c r="H6" s="319"/>
      <c r="I6" s="321" t="s">
        <v>22</v>
      </c>
      <c r="J6" s="321"/>
      <c r="K6" s="319"/>
      <c r="L6" s="319"/>
      <c r="M6" s="328"/>
      <c r="N6" s="194"/>
    </row>
    <row r="7" spans="1:37" x14ac:dyDescent="0.3">
      <c r="A7" s="320"/>
      <c r="B7" s="319"/>
      <c r="C7" s="319"/>
      <c r="D7" s="319"/>
      <c r="E7" s="319"/>
      <c r="F7" s="319"/>
      <c r="G7" s="319"/>
      <c r="H7" s="319"/>
      <c r="I7" s="319"/>
      <c r="J7" s="319"/>
      <c r="K7" s="319"/>
      <c r="L7" s="319"/>
      <c r="M7" s="328"/>
      <c r="N7" s="194"/>
    </row>
    <row r="8" spans="1:37" x14ac:dyDescent="0.3">
      <c r="A8" s="318" t="s">
        <v>699</v>
      </c>
      <c r="B8" s="319"/>
      <c r="C8" s="319"/>
      <c r="D8" s="321"/>
      <c r="E8" s="332" t="s">
        <v>744</v>
      </c>
      <c r="F8" s="319"/>
      <c r="G8" s="330">
        <v>43627</v>
      </c>
      <c r="H8" s="319"/>
      <c r="I8" s="321" t="s">
        <v>700</v>
      </c>
      <c r="J8" s="321" t="s">
        <v>701</v>
      </c>
      <c r="K8" s="319"/>
      <c r="L8" s="319"/>
      <c r="M8" s="328"/>
      <c r="N8" s="194"/>
    </row>
    <row r="9" spans="1:37" ht="13.5" thickBot="1" x14ac:dyDescent="0.35">
      <c r="A9" s="365"/>
      <c r="B9" s="363"/>
      <c r="C9" s="363"/>
      <c r="D9" s="363"/>
      <c r="E9" s="363"/>
      <c r="F9" s="363"/>
      <c r="G9" s="363"/>
      <c r="H9" s="363"/>
      <c r="I9" s="363"/>
      <c r="J9" s="363"/>
      <c r="K9" s="363"/>
      <c r="L9" s="363"/>
      <c r="M9" s="364"/>
      <c r="N9" s="194"/>
    </row>
    <row r="10" spans="1:37" x14ac:dyDescent="0.3">
      <c r="A10" s="214" t="s">
        <v>745</v>
      </c>
      <c r="B10" s="215" t="s">
        <v>746</v>
      </c>
      <c r="C10" s="215" t="s">
        <v>747</v>
      </c>
      <c r="D10" s="215" t="s">
        <v>748</v>
      </c>
      <c r="E10" s="215" t="s">
        <v>749</v>
      </c>
      <c r="F10" s="216" t="s">
        <v>130</v>
      </c>
      <c r="G10" s="217" t="s">
        <v>750</v>
      </c>
      <c r="H10" s="360" t="s">
        <v>751</v>
      </c>
      <c r="I10" s="361"/>
      <c r="J10" s="362"/>
      <c r="K10" s="360" t="s">
        <v>752</v>
      </c>
      <c r="L10" s="362"/>
      <c r="M10" s="218" t="s">
        <v>753</v>
      </c>
      <c r="N10" s="211"/>
    </row>
    <row r="11" spans="1:37" ht="13.5" thickBot="1" x14ac:dyDescent="0.35">
      <c r="A11" s="219" t="s">
        <v>754</v>
      </c>
      <c r="B11" s="220" t="s">
        <v>754</v>
      </c>
      <c r="C11" s="220" t="s">
        <v>754</v>
      </c>
      <c r="D11" s="221" t="s">
        <v>755</v>
      </c>
      <c r="E11" s="220" t="s">
        <v>754</v>
      </c>
      <c r="F11" s="220" t="s">
        <v>754</v>
      </c>
      <c r="G11" s="222" t="s">
        <v>756</v>
      </c>
      <c r="H11" s="223" t="s">
        <v>132</v>
      </c>
      <c r="I11" s="224" t="s">
        <v>134</v>
      </c>
      <c r="J11" s="225" t="s">
        <v>25</v>
      </c>
      <c r="K11" s="223" t="s">
        <v>750</v>
      </c>
      <c r="L11" s="225" t="s">
        <v>25</v>
      </c>
      <c r="M11" s="226" t="s">
        <v>757</v>
      </c>
      <c r="N11" s="211"/>
      <c r="P11" s="227" t="s">
        <v>758</v>
      </c>
      <c r="Q11" s="227" t="s">
        <v>759</v>
      </c>
      <c r="R11" s="227" t="s">
        <v>760</v>
      </c>
      <c r="S11" s="227" t="s">
        <v>761</v>
      </c>
      <c r="T11" s="227" t="s">
        <v>762</v>
      </c>
      <c r="U11" s="227" t="s">
        <v>763</v>
      </c>
      <c r="V11" s="227" t="s">
        <v>764</v>
      </c>
      <c r="W11" s="227" t="s">
        <v>765</v>
      </c>
      <c r="X11" s="227" t="s">
        <v>766</v>
      </c>
    </row>
    <row r="12" spans="1:37" x14ac:dyDescent="0.3">
      <c r="A12" s="228"/>
      <c r="B12" s="229"/>
      <c r="C12" s="229" t="s">
        <v>767</v>
      </c>
      <c r="D12" s="370" t="s">
        <v>768</v>
      </c>
      <c r="E12" s="371"/>
      <c r="F12" s="371"/>
      <c r="G12" s="371"/>
      <c r="H12" s="230">
        <f>SUM(H13:H18)</f>
        <v>2908.14</v>
      </c>
      <c r="I12" s="230">
        <f>SUM(I13:I18)</f>
        <v>4930.5</v>
      </c>
      <c r="J12" s="230">
        <f>H12+I12</f>
        <v>7838.6399999999994</v>
      </c>
      <c r="K12" s="231"/>
      <c r="L12" s="230">
        <f>SUM(L13:L18)</f>
        <v>9.2000000000000003E-4</v>
      </c>
      <c r="M12" s="231"/>
      <c r="P12" s="232">
        <f>IF(Q12="PR",J12,SUM(O13:O18))</f>
        <v>0</v>
      </c>
      <c r="Q12" s="227" t="s">
        <v>769</v>
      </c>
      <c r="R12" s="232">
        <f>IF(Q12="HS",H12,0)</f>
        <v>2908.14</v>
      </c>
      <c r="S12" s="232">
        <f>IF(Q12="HS",I12-P12,0)</f>
        <v>4930.5</v>
      </c>
      <c r="T12" s="232">
        <f>IF(Q12="PS",H12,0)</f>
        <v>0</v>
      </c>
      <c r="U12" s="232">
        <f>IF(Q12="PS",I12-P12,0)</f>
        <v>0</v>
      </c>
      <c r="V12" s="232">
        <f>IF(Q12="MP",H12,0)</f>
        <v>0</v>
      </c>
      <c r="W12" s="232">
        <f>IF(Q12="MP",I12-P12,0)</f>
        <v>0</v>
      </c>
      <c r="X12" s="232">
        <f>IF(Q12="OM",H12,0)</f>
        <v>0</v>
      </c>
      <c r="Y12" s="227"/>
      <c r="AI12" s="232">
        <f>SUM(Z13:Z18)</f>
        <v>0</v>
      </c>
      <c r="AJ12" s="232">
        <f>SUM(AA13:AA18)</f>
        <v>0</v>
      </c>
      <c r="AK12" s="232">
        <f>SUM(AB13:AB18)</f>
        <v>7838.6399999999994</v>
      </c>
    </row>
    <row r="13" spans="1:37" x14ac:dyDescent="0.3">
      <c r="A13" s="233" t="s">
        <v>71</v>
      </c>
      <c r="B13" s="233"/>
      <c r="C13" s="233" t="s">
        <v>770</v>
      </c>
      <c r="D13" s="233" t="s">
        <v>771</v>
      </c>
      <c r="E13" s="233" t="s">
        <v>323</v>
      </c>
      <c r="F13" s="234">
        <v>2</v>
      </c>
      <c r="G13" s="235">
        <v>980.4</v>
      </c>
      <c r="H13" s="234">
        <f t="shared" ref="H13:H18" si="0">ROUND(F13*AE13,2)</f>
        <v>0</v>
      </c>
      <c r="I13" s="234">
        <f t="shared" ref="I13:I18" si="1">J13-H13</f>
        <v>1960.8</v>
      </c>
      <c r="J13" s="234">
        <f t="shared" ref="J13:J18" si="2">ROUND(F13*G13,2)</f>
        <v>1960.8</v>
      </c>
      <c r="K13" s="234">
        <v>0</v>
      </c>
      <c r="L13" s="234">
        <f t="shared" ref="L13:L18" si="3">F13*K13</f>
        <v>0</v>
      </c>
      <c r="M13" s="236" t="s">
        <v>772</v>
      </c>
      <c r="N13" s="237" t="s">
        <v>73</v>
      </c>
      <c r="O13" s="238">
        <f t="shared" ref="O13:O18" si="4">IF(N13="5",I13,0)</f>
        <v>0</v>
      </c>
      <c r="Z13" s="238">
        <f t="shared" ref="Z13:Z18" si="5">IF(AD13=0,J13,0)</f>
        <v>0</v>
      </c>
      <c r="AA13" s="238">
        <f t="shared" ref="AA13:AA18" si="6">IF(AD13=15,J13,0)</f>
        <v>0</v>
      </c>
      <c r="AB13" s="238">
        <f t="shared" ref="AB13:AB18" si="7">IF(AD13=21,J13,0)</f>
        <v>1960.8</v>
      </c>
      <c r="AD13" s="239">
        <v>21</v>
      </c>
      <c r="AE13" s="239">
        <f>G13*0</f>
        <v>0</v>
      </c>
      <c r="AF13" s="239">
        <f>G13*(1-0)</f>
        <v>980.4</v>
      </c>
    </row>
    <row r="14" spans="1:37" x14ac:dyDescent="0.3">
      <c r="A14" s="233" t="s">
        <v>73</v>
      </c>
      <c r="B14" s="233"/>
      <c r="C14" s="233" t="s">
        <v>773</v>
      </c>
      <c r="D14" s="233" t="s">
        <v>774</v>
      </c>
      <c r="E14" s="233" t="s">
        <v>323</v>
      </c>
      <c r="F14" s="234">
        <v>2</v>
      </c>
      <c r="G14" s="235">
        <v>1413.6</v>
      </c>
      <c r="H14" s="234">
        <f t="shared" si="0"/>
        <v>2827.2</v>
      </c>
      <c r="I14" s="234">
        <f t="shared" si="1"/>
        <v>0</v>
      </c>
      <c r="J14" s="234">
        <f t="shared" si="2"/>
        <v>2827.2</v>
      </c>
      <c r="K14" s="234">
        <v>4.6000000000000001E-4</v>
      </c>
      <c r="L14" s="234">
        <f t="shared" si="3"/>
        <v>9.2000000000000003E-4</v>
      </c>
      <c r="M14" s="236" t="s">
        <v>772</v>
      </c>
      <c r="N14" s="240" t="s">
        <v>775</v>
      </c>
      <c r="O14" s="241">
        <f t="shared" si="4"/>
        <v>0</v>
      </c>
      <c r="Z14" s="241">
        <f t="shared" si="5"/>
        <v>0</v>
      </c>
      <c r="AA14" s="241">
        <f t="shared" si="6"/>
        <v>0</v>
      </c>
      <c r="AB14" s="241">
        <f t="shared" si="7"/>
        <v>2827.2</v>
      </c>
      <c r="AD14" s="239">
        <v>21</v>
      </c>
      <c r="AE14" s="239">
        <f>G14*1</f>
        <v>1413.6</v>
      </c>
      <c r="AF14" s="239">
        <f>G14*(1-1)</f>
        <v>0</v>
      </c>
    </row>
    <row r="15" spans="1:37" x14ac:dyDescent="0.3">
      <c r="A15" s="233" t="s">
        <v>75</v>
      </c>
      <c r="B15" s="233"/>
      <c r="C15" s="233" t="s">
        <v>776</v>
      </c>
      <c r="D15" s="233" t="s">
        <v>777</v>
      </c>
      <c r="E15" s="233" t="s">
        <v>323</v>
      </c>
      <c r="F15" s="234">
        <v>1</v>
      </c>
      <c r="G15" s="235">
        <v>411.54</v>
      </c>
      <c r="H15" s="234">
        <f t="shared" si="0"/>
        <v>0</v>
      </c>
      <c r="I15" s="234">
        <f t="shared" si="1"/>
        <v>411.54</v>
      </c>
      <c r="J15" s="234">
        <f t="shared" si="2"/>
        <v>411.54</v>
      </c>
      <c r="K15" s="234">
        <v>0</v>
      </c>
      <c r="L15" s="234">
        <f t="shared" si="3"/>
        <v>0</v>
      </c>
      <c r="M15" s="236" t="s">
        <v>772</v>
      </c>
      <c r="N15" s="237" t="s">
        <v>73</v>
      </c>
      <c r="O15" s="238">
        <f t="shared" si="4"/>
        <v>0</v>
      </c>
      <c r="Z15" s="238">
        <f t="shared" si="5"/>
        <v>0</v>
      </c>
      <c r="AA15" s="238">
        <f t="shared" si="6"/>
        <v>0</v>
      </c>
      <c r="AB15" s="238">
        <f t="shared" si="7"/>
        <v>411.54</v>
      </c>
      <c r="AD15" s="239">
        <v>21</v>
      </c>
      <c r="AE15" s="239">
        <f>G15*0</f>
        <v>0</v>
      </c>
      <c r="AF15" s="239">
        <f>G15*(1-0)</f>
        <v>411.54</v>
      </c>
    </row>
    <row r="16" spans="1:37" x14ac:dyDescent="0.3">
      <c r="A16" s="233" t="s">
        <v>778</v>
      </c>
      <c r="B16" s="233"/>
      <c r="C16" s="233" t="s">
        <v>779</v>
      </c>
      <c r="D16" s="233" t="s">
        <v>780</v>
      </c>
      <c r="E16" s="233" t="s">
        <v>323</v>
      </c>
      <c r="F16" s="234">
        <v>1</v>
      </c>
      <c r="G16" s="235">
        <v>80.94</v>
      </c>
      <c r="H16" s="234">
        <f t="shared" si="0"/>
        <v>80.94</v>
      </c>
      <c r="I16" s="234">
        <f t="shared" si="1"/>
        <v>0</v>
      </c>
      <c r="J16" s="234">
        <f t="shared" si="2"/>
        <v>80.94</v>
      </c>
      <c r="K16" s="234">
        <v>0</v>
      </c>
      <c r="L16" s="234">
        <f t="shared" si="3"/>
        <v>0</v>
      </c>
      <c r="M16" s="236" t="s">
        <v>772</v>
      </c>
      <c r="N16" s="240" t="s">
        <v>775</v>
      </c>
      <c r="O16" s="241">
        <f t="shared" si="4"/>
        <v>0</v>
      </c>
      <c r="Z16" s="241">
        <f t="shared" si="5"/>
        <v>0</v>
      </c>
      <c r="AA16" s="241">
        <f t="shared" si="6"/>
        <v>0</v>
      </c>
      <c r="AB16" s="241">
        <f t="shared" si="7"/>
        <v>80.94</v>
      </c>
      <c r="AD16" s="239">
        <v>21</v>
      </c>
      <c r="AE16" s="239">
        <f>G16*1</f>
        <v>80.94</v>
      </c>
      <c r="AF16" s="239">
        <f>G16*(1-1)</f>
        <v>0</v>
      </c>
    </row>
    <row r="17" spans="1:37" x14ac:dyDescent="0.3">
      <c r="A17" s="233" t="s">
        <v>77</v>
      </c>
      <c r="B17" s="233"/>
      <c r="C17" s="233" t="s">
        <v>781</v>
      </c>
      <c r="D17" s="233" t="s">
        <v>782</v>
      </c>
      <c r="E17" s="233" t="s">
        <v>35</v>
      </c>
      <c r="F17" s="234">
        <v>44.88</v>
      </c>
      <c r="G17" s="235">
        <v>28.5</v>
      </c>
      <c r="H17" s="234">
        <f t="shared" si="0"/>
        <v>0</v>
      </c>
      <c r="I17" s="234">
        <f t="shared" si="1"/>
        <v>1279.08</v>
      </c>
      <c r="J17" s="234">
        <f t="shared" si="2"/>
        <v>1279.08</v>
      </c>
      <c r="K17" s="234">
        <v>0</v>
      </c>
      <c r="L17" s="234">
        <f t="shared" si="3"/>
        <v>0</v>
      </c>
      <c r="M17" s="236" t="s">
        <v>772</v>
      </c>
      <c r="N17" s="237" t="s">
        <v>73</v>
      </c>
      <c r="O17" s="238">
        <f t="shared" si="4"/>
        <v>0</v>
      </c>
      <c r="Z17" s="238">
        <f t="shared" si="5"/>
        <v>0</v>
      </c>
      <c r="AA17" s="238">
        <f t="shared" si="6"/>
        <v>0</v>
      </c>
      <c r="AB17" s="238">
        <f t="shared" si="7"/>
        <v>1279.08</v>
      </c>
      <c r="AD17" s="239">
        <v>21</v>
      </c>
      <c r="AE17" s="239">
        <f>G17*0</f>
        <v>0</v>
      </c>
      <c r="AF17" s="239">
        <f>G17*(1-0)</f>
        <v>28.5</v>
      </c>
    </row>
    <row r="18" spans="1:37" x14ac:dyDescent="0.3">
      <c r="A18" s="233" t="s">
        <v>783</v>
      </c>
      <c r="B18" s="233"/>
      <c r="C18" s="233" t="s">
        <v>784</v>
      </c>
      <c r="D18" s="233" t="s">
        <v>785</v>
      </c>
      <c r="E18" s="233" t="s">
        <v>35</v>
      </c>
      <c r="F18" s="234">
        <v>44.88</v>
      </c>
      <c r="G18" s="235">
        <v>28.5</v>
      </c>
      <c r="H18" s="234">
        <f t="shared" si="0"/>
        <v>0</v>
      </c>
      <c r="I18" s="234">
        <f t="shared" si="1"/>
        <v>1279.08</v>
      </c>
      <c r="J18" s="234">
        <f t="shared" si="2"/>
        <v>1279.08</v>
      </c>
      <c r="K18" s="234">
        <v>0</v>
      </c>
      <c r="L18" s="234">
        <f t="shared" si="3"/>
        <v>0</v>
      </c>
      <c r="M18" s="236" t="s">
        <v>772</v>
      </c>
      <c r="N18" s="237" t="s">
        <v>73</v>
      </c>
      <c r="O18" s="238">
        <f t="shared" si="4"/>
        <v>0</v>
      </c>
      <c r="Z18" s="238">
        <f t="shared" si="5"/>
        <v>0</v>
      </c>
      <c r="AA18" s="238">
        <f t="shared" si="6"/>
        <v>0</v>
      </c>
      <c r="AB18" s="238">
        <f t="shared" si="7"/>
        <v>1279.08</v>
      </c>
      <c r="AD18" s="239">
        <v>21</v>
      </c>
      <c r="AE18" s="239">
        <f>G18*0</f>
        <v>0</v>
      </c>
      <c r="AF18" s="239">
        <f>G18*(1-0)</f>
        <v>28.5</v>
      </c>
    </row>
    <row r="19" spans="1:37" x14ac:dyDescent="0.3">
      <c r="A19" s="242"/>
      <c r="B19" s="243"/>
      <c r="C19" s="243" t="s">
        <v>101</v>
      </c>
      <c r="D19" s="366" t="s">
        <v>102</v>
      </c>
      <c r="E19" s="367"/>
      <c r="F19" s="367"/>
      <c r="G19" s="367"/>
      <c r="H19" s="244">
        <f>SUM(H20:H35)</f>
        <v>5094.6599999999989</v>
      </c>
      <c r="I19" s="244">
        <f>SUM(I20:I35)</f>
        <v>18857.599999999999</v>
      </c>
      <c r="J19" s="244">
        <f>H19+I19</f>
        <v>23952.26</v>
      </c>
      <c r="K19" s="245"/>
      <c r="L19" s="244">
        <f>SUM(L20:L35)</f>
        <v>2.8590000000000001E-2</v>
      </c>
      <c r="M19" s="245"/>
      <c r="P19" s="232">
        <f>IF(Q19="PR",J19,SUM(O20:O35))</f>
        <v>0</v>
      </c>
      <c r="Q19" s="227" t="s">
        <v>786</v>
      </c>
      <c r="R19" s="232">
        <f>IF(Q19="HS",H19,0)</f>
        <v>0</v>
      </c>
      <c r="S19" s="232">
        <f>IF(Q19="HS",I19-P19,0)</f>
        <v>0</v>
      </c>
      <c r="T19" s="232">
        <f>IF(Q19="PS",H19,0)</f>
        <v>0</v>
      </c>
      <c r="U19" s="232">
        <f>IF(Q19="PS",I19-P19,0)</f>
        <v>0</v>
      </c>
      <c r="V19" s="232">
        <f>IF(Q19="MP",H19,0)</f>
        <v>5094.6599999999989</v>
      </c>
      <c r="W19" s="232">
        <f>IF(Q19="MP",I19-P19,0)</f>
        <v>18857.599999999999</v>
      </c>
      <c r="X19" s="232">
        <f>IF(Q19="OM",H19,0)</f>
        <v>0</v>
      </c>
      <c r="Y19" s="227"/>
      <c r="AI19" s="232">
        <f>SUM(Z20:Z35)</f>
        <v>0</v>
      </c>
      <c r="AJ19" s="232">
        <f>SUM(AA20:AA35)</f>
        <v>0</v>
      </c>
      <c r="AK19" s="232">
        <f>SUM(AB20:AB35)</f>
        <v>23952.26</v>
      </c>
    </row>
    <row r="20" spans="1:37" x14ac:dyDescent="0.3">
      <c r="A20" s="233" t="s">
        <v>787</v>
      </c>
      <c r="B20" s="233"/>
      <c r="C20" s="233" t="s">
        <v>788</v>
      </c>
      <c r="D20" s="233" t="s">
        <v>789</v>
      </c>
      <c r="E20" s="233" t="s">
        <v>323</v>
      </c>
      <c r="F20" s="234">
        <v>1</v>
      </c>
      <c r="G20" s="235">
        <v>192.66</v>
      </c>
      <c r="H20" s="234">
        <f t="shared" ref="H20:H35" si="8">ROUND(F20*AE20,2)</f>
        <v>0</v>
      </c>
      <c r="I20" s="234">
        <f t="shared" ref="I20:I35" si="9">J20-H20</f>
        <v>192.66</v>
      </c>
      <c r="J20" s="234">
        <f t="shared" ref="J20:J35" si="10">ROUND(F20*G20,2)</f>
        <v>192.66</v>
      </c>
      <c r="K20" s="234">
        <v>0</v>
      </c>
      <c r="L20" s="234">
        <f t="shared" ref="L20:L35" si="11">F20*K20</f>
        <v>0</v>
      </c>
      <c r="M20" s="236" t="s">
        <v>772</v>
      </c>
      <c r="N20" s="237" t="s">
        <v>73</v>
      </c>
      <c r="O20" s="238">
        <f t="shared" ref="O20:O35" si="12">IF(N20="5",I20,0)</f>
        <v>0</v>
      </c>
      <c r="Z20" s="238">
        <f t="shared" ref="Z20:Z35" si="13">IF(AD20=0,J20,0)</f>
        <v>0</v>
      </c>
      <c r="AA20" s="238">
        <f t="shared" ref="AA20:AA35" si="14">IF(AD20=15,J20,0)</f>
        <v>0</v>
      </c>
      <c r="AB20" s="238">
        <f t="shared" ref="AB20:AB35" si="15">IF(AD20=21,J20,0)</f>
        <v>192.66</v>
      </c>
      <c r="AD20" s="239">
        <v>21</v>
      </c>
      <c r="AE20" s="239">
        <f>G20*0</f>
        <v>0</v>
      </c>
      <c r="AF20" s="239">
        <f>G20*(1-0)</f>
        <v>192.66</v>
      </c>
    </row>
    <row r="21" spans="1:37" x14ac:dyDescent="0.3">
      <c r="A21" s="233" t="s">
        <v>81</v>
      </c>
      <c r="B21" s="233"/>
      <c r="C21" s="233" t="s">
        <v>790</v>
      </c>
      <c r="D21" s="233" t="s">
        <v>791</v>
      </c>
      <c r="E21" s="233" t="s">
        <v>323</v>
      </c>
      <c r="F21" s="234">
        <v>1</v>
      </c>
      <c r="G21" s="235">
        <v>21.66</v>
      </c>
      <c r="H21" s="234">
        <f t="shared" si="8"/>
        <v>21.66</v>
      </c>
      <c r="I21" s="234">
        <f t="shared" si="9"/>
        <v>0</v>
      </c>
      <c r="J21" s="234">
        <f t="shared" si="10"/>
        <v>21.66</v>
      </c>
      <c r="K21" s="234">
        <v>4.2999999999999999E-4</v>
      </c>
      <c r="L21" s="234">
        <f t="shared" si="11"/>
        <v>4.2999999999999999E-4</v>
      </c>
      <c r="M21" s="236" t="s">
        <v>772</v>
      </c>
      <c r="N21" s="240" t="s">
        <v>775</v>
      </c>
      <c r="O21" s="241">
        <f t="shared" si="12"/>
        <v>0</v>
      </c>
      <c r="Z21" s="241">
        <f t="shared" si="13"/>
        <v>0</v>
      </c>
      <c r="AA21" s="241">
        <f t="shared" si="14"/>
        <v>0</v>
      </c>
      <c r="AB21" s="241">
        <f t="shared" si="15"/>
        <v>21.66</v>
      </c>
      <c r="AD21" s="239">
        <v>21</v>
      </c>
      <c r="AE21" s="239">
        <f>G21*1</f>
        <v>21.66</v>
      </c>
      <c r="AF21" s="239">
        <f>G21*(1-1)</f>
        <v>0</v>
      </c>
    </row>
    <row r="22" spans="1:37" x14ac:dyDescent="0.3">
      <c r="A22" s="233" t="s">
        <v>792</v>
      </c>
      <c r="B22" s="233"/>
      <c r="C22" s="233" t="s">
        <v>793</v>
      </c>
      <c r="D22" s="233" t="s">
        <v>794</v>
      </c>
      <c r="E22" s="233" t="s">
        <v>323</v>
      </c>
      <c r="F22" s="234">
        <v>2</v>
      </c>
      <c r="G22" s="235">
        <v>210.9</v>
      </c>
      <c r="H22" s="234">
        <f t="shared" si="8"/>
        <v>0</v>
      </c>
      <c r="I22" s="234">
        <f t="shared" si="9"/>
        <v>421.8</v>
      </c>
      <c r="J22" s="234">
        <f t="shared" si="10"/>
        <v>421.8</v>
      </c>
      <c r="K22" s="234">
        <v>0</v>
      </c>
      <c r="L22" s="234">
        <f t="shared" si="11"/>
        <v>0</v>
      </c>
      <c r="M22" s="236" t="s">
        <v>772</v>
      </c>
      <c r="N22" s="237" t="s">
        <v>73</v>
      </c>
      <c r="O22" s="238">
        <f t="shared" si="12"/>
        <v>0</v>
      </c>
      <c r="Z22" s="238">
        <f t="shared" si="13"/>
        <v>0</v>
      </c>
      <c r="AA22" s="238">
        <f t="shared" si="14"/>
        <v>0</v>
      </c>
      <c r="AB22" s="238">
        <f t="shared" si="15"/>
        <v>421.8</v>
      </c>
      <c r="AD22" s="239">
        <v>21</v>
      </c>
      <c r="AE22" s="239">
        <f>G22*0</f>
        <v>0</v>
      </c>
      <c r="AF22" s="239">
        <f>G22*(1-0)</f>
        <v>210.9</v>
      </c>
    </row>
    <row r="23" spans="1:37" x14ac:dyDescent="0.3">
      <c r="A23" s="233" t="s">
        <v>795</v>
      </c>
      <c r="B23" s="233"/>
      <c r="C23" s="233" t="s">
        <v>796</v>
      </c>
      <c r="D23" s="233" t="s">
        <v>797</v>
      </c>
      <c r="E23" s="233" t="s">
        <v>323</v>
      </c>
      <c r="F23" s="234">
        <v>2</v>
      </c>
      <c r="G23" s="235">
        <v>199.5</v>
      </c>
      <c r="H23" s="234">
        <f t="shared" si="8"/>
        <v>399</v>
      </c>
      <c r="I23" s="234">
        <f t="shared" si="9"/>
        <v>0</v>
      </c>
      <c r="J23" s="234">
        <f t="shared" si="10"/>
        <v>399</v>
      </c>
      <c r="K23" s="234">
        <v>1.8000000000000001E-4</v>
      </c>
      <c r="L23" s="234">
        <f t="shared" si="11"/>
        <v>3.6000000000000002E-4</v>
      </c>
      <c r="M23" s="236" t="s">
        <v>772</v>
      </c>
      <c r="N23" s="240" t="s">
        <v>775</v>
      </c>
      <c r="O23" s="241">
        <f t="shared" si="12"/>
        <v>0</v>
      </c>
      <c r="Z23" s="241">
        <f t="shared" si="13"/>
        <v>0</v>
      </c>
      <c r="AA23" s="241">
        <f t="shared" si="14"/>
        <v>0</v>
      </c>
      <c r="AB23" s="241">
        <f t="shared" si="15"/>
        <v>399</v>
      </c>
      <c r="AD23" s="239">
        <v>21</v>
      </c>
      <c r="AE23" s="239">
        <f>G23*1</f>
        <v>199.5</v>
      </c>
      <c r="AF23" s="239">
        <f>G23*(1-1)</f>
        <v>0</v>
      </c>
    </row>
    <row r="24" spans="1:37" x14ac:dyDescent="0.3">
      <c r="A24" s="233" t="s">
        <v>798</v>
      </c>
      <c r="B24" s="233"/>
      <c r="C24" s="233" t="s">
        <v>799</v>
      </c>
      <c r="D24" s="233" t="s">
        <v>800</v>
      </c>
      <c r="E24" s="233" t="s">
        <v>343</v>
      </c>
      <c r="F24" s="234">
        <v>110</v>
      </c>
      <c r="G24" s="235">
        <v>21.66</v>
      </c>
      <c r="H24" s="234">
        <f t="shared" si="8"/>
        <v>0</v>
      </c>
      <c r="I24" s="234">
        <f t="shared" si="9"/>
        <v>2382.6</v>
      </c>
      <c r="J24" s="234">
        <f t="shared" si="10"/>
        <v>2382.6</v>
      </c>
      <c r="K24" s="234">
        <v>0</v>
      </c>
      <c r="L24" s="234">
        <f t="shared" si="11"/>
        <v>0</v>
      </c>
      <c r="M24" s="236" t="s">
        <v>772</v>
      </c>
      <c r="N24" s="237" t="s">
        <v>73</v>
      </c>
      <c r="O24" s="238">
        <f t="shared" si="12"/>
        <v>0</v>
      </c>
      <c r="Z24" s="238">
        <f t="shared" si="13"/>
        <v>0</v>
      </c>
      <c r="AA24" s="238">
        <f t="shared" si="14"/>
        <v>0</v>
      </c>
      <c r="AB24" s="238">
        <f t="shared" si="15"/>
        <v>2382.6</v>
      </c>
      <c r="AD24" s="239">
        <v>21</v>
      </c>
      <c r="AE24" s="239">
        <f>G24*0</f>
        <v>0</v>
      </c>
      <c r="AF24" s="239">
        <f>G24*(1-0)</f>
        <v>21.66</v>
      </c>
    </row>
    <row r="25" spans="1:37" x14ac:dyDescent="0.3">
      <c r="A25" s="233" t="s">
        <v>801</v>
      </c>
      <c r="B25" s="233"/>
      <c r="C25" s="233" t="s">
        <v>802</v>
      </c>
      <c r="D25" s="233" t="s">
        <v>803</v>
      </c>
      <c r="E25" s="233" t="s">
        <v>343</v>
      </c>
      <c r="F25" s="234">
        <v>110</v>
      </c>
      <c r="G25" s="235">
        <v>28.5</v>
      </c>
      <c r="H25" s="234">
        <f t="shared" si="8"/>
        <v>3135</v>
      </c>
      <c r="I25" s="234">
        <f t="shared" si="9"/>
        <v>0</v>
      </c>
      <c r="J25" s="234">
        <f t="shared" si="10"/>
        <v>3135</v>
      </c>
      <c r="K25" s="234">
        <v>2.2000000000000001E-4</v>
      </c>
      <c r="L25" s="234">
        <f t="shared" si="11"/>
        <v>2.4199999999999999E-2</v>
      </c>
      <c r="M25" s="236" t="s">
        <v>772</v>
      </c>
      <c r="N25" s="240" t="s">
        <v>775</v>
      </c>
      <c r="O25" s="241">
        <f t="shared" si="12"/>
        <v>0</v>
      </c>
      <c r="Z25" s="241">
        <f t="shared" si="13"/>
        <v>0</v>
      </c>
      <c r="AA25" s="241">
        <f t="shared" si="14"/>
        <v>0</v>
      </c>
      <c r="AB25" s="241">
        <f t="shared" si="15"/>
        <v>3135</v>
      </c>
      <c r="AD25" s="239">
        <v>21</v>
      </c>
      <c r="AE25" s="239">
        <f>G25*1</f>
        <v>28.5</v>
      </c>
      <c r="AF25" s="239">
        <f>G25*(1-1)</f>
        <v>0</v>
      </c>
    </row>
    <row r="26" spans="1:37" x14ac:dyDescent="0.3">
      <c r="A26" s="233" t="s">
        <v>804</v>
      </c>
      <c r="B26" s="233"/>
      <c r="C26" s="233" t="s">
        <v>805</v>
      </c>
      <c r="D26" s="233" t="s">
        <v>806</v>
      </c>
      <c r="E26" s="233" t="s">
        <v>343</v>
      </c>
      <c r="F26" s="234">
        <v>15</v>
      </c>
      <c r="G26" s="235">
        <v>46.74</v>
      </c>
      <c r="H26" s="234">
        <f t="shared" si="8"/>
        <v>0</v>
      </c>
      <c r="I26" s="234">
        <f t="shared" si="9"/>
        <v>701.1</v>
      </c>
      <c r="J26" s="234">
        <f t="shared" si="10"/>
        <v>701.1</v>
      </c>
      <c r="K26" s="234">
        <v>0</v>
      </c>
      <c r="L26" s="234">
        <f t="shared" si="11"/>
        <v>0</v>
      </c>
      <c r="M26" s="236" t="s">
        <v>772</v>
      </c>
      <c r="N26" s="237" t="s">
        <v>73</v>
      </c>
      <c r="O26" s="238">
        <f t="shared" si="12"/>
        <v>0</v>
      </c>
      <c r="Z26" s="238">
        <f t="shared" si="13"/>
        <v>0</v>
      </c>
      <c r="AA26" s="238">
        <f t="shared" si="14"/>
        <v>0</v>
      </c>
      <c r="AB26" s="238">
        <f t="shared" si="15"/>
        <v>701.1</v>
      </c>
      <c r="AD26" s="239">
        <v>21</v>
      </c>
      <c r="AE26" s="239">
        <f>G26*0</f>
        <v>0</v>
      </c>
      <c r="AF26" s="239">
        <f>G26*(1-0)</f>
        <v>46.74</v>
      </c>
    </row>
    <row r="27" spans="1:37" x14ac:dyDescent="0.3">
      <c r="A27" s="233" t="s">
        <v>807</v>
      </c>
      <c r="B27" s="233"/>
      <c r="C27" s="233" t="s">
        <v>808</v>
      </c>
      <c r="D27" s="233" t="s">
        <v>809</v>
      </c>
      <c r="E27" s="233" t="s">
        <v>343</v>
      </c>
      <c r="F27" s="234">
        <v>15</v>
      </c>
      <c r="G27" s="235">
        <v>38.76</v>
      </c>
      <c r="H27" s="234">
        <f t="shared" si="8"/>
        <v>581.4</v>
      </c>
      <c r="I27" s="234">
        <f t="shared" si="9"/>
        <v>0</v>
      </c>
      <c r="J27" s="234">
        <f t="shared" si="10"/>
        <v>581.4</v>
      </c>
      <c r="K27" s="234">
        <v>1.8000000000000001E-4</v>
      </c>
      <c r="L27" s="234">
        <f t="shared" si="11"/>
        <v>2.7000000000000001E-3</v>
      </c>
      <c r="M27" s="236" t="s">
        <v>772</v>
      </c>
      <c r="N27" s="240" t="s">
        <v>775</v>
      </c>
      <c r="O27" s="241">
        <f t="shared" si="12"/>
        <v>0</v>
      </c>
      <c r="Z27" s="241">
        <f t="shared" si="13"/>
        <v>0</v>
      </c>
      <c r="AA27" s="241">
        <f t="shared" si="14"/>
        <v>0</v>
      </c>
      <c r="AB27" s="241">
        <f t="shared" si="15"/>
        <v>581.4</v>
      </c>
      <c r="AD27" s="239">
        <v>21</v>
      </c>
      <c r="AE27" s="239">
        <f>G27*1</f>
        <v>38.76</v>
      </c>
      <c r="AF27" s="239">
        <f>G27*(1-1)</f>
        <v>0</v>
      </c>
    </row>
    <row r="28" spans="1:37" x14ac:dyDescent="0.3">
      <c r="A28" s="233" t="s">
        <v>810</v>
      </c>
      <c r="B28" s="233"/>
      <c r="C28" s="233" t="s">
        <v>811</v>
      </c>
      <c r="D28" s="233" t="s">
        <v>812</v>
      </c>
      <c r="E28" s="233" t="s">
        <v>343</v>
      </c>
      <c r="F28" s="234">
        <v>15</v>
      </c>
      <c r="G28" s="235">
        <v>39.9</v>
      </c>
      <c r="H28" s="234">
        <f t="shared" si="8"/>
        <v>0</v>
      </c>
      <c r="I28" s="234">
        <f t="shared" si="9"/>
        <v>598.5</v>
      </c>
      <c r="J28" s="234">
        <f t="shared" si="10"/>
        <v>598.5</v>
      </c>
      <c r="K28" s="234">
        <v>0</v>
      </c>
      <c r="L28" s="234">
        <f t="shared" si="11"/>
        <v>0</v>
      </c>
      <c r="M28" s="236" t="s">
        <v>772</v>
      </c>
      <c r="N28" s="237" t="s">
        <v>73</v>
      </c>
      <c r="O28" s="238">
        <f t="shared" si="12"/>
        <v>0</v>
      </c>
      <c r="Z28" s="238">
        <f t="shared" si="13"/>
        <v>0</v>
      </c>
      <c r="AA28" s="238">
        <f t="shared" si="14"/>
        <v>0</v>
      </c>
      <c r="AB28" s="238">
        <f t="shared" si="15"/>
        <v>598.5</v>
      </c>
      <c r="AD28" s="239">
        <v>21</v>
      </c>
      <c r="AE28" s="239">
        <f>G28*0</f>
        <v>0</v>
      </c>
      <c r="AF28" s="239">
        <f>G28*(1-0)</f>
        <v>39.9</v>
      </c>
    </row>
    <row r="29" spans="1:37" x14ac:dyDescent="0.3">
      <c r="A29" s="233" t="s">
        <v>813</v>
      </c>
      <c r="B29" s="233"/>
      <c r="C29" s="233" t="s">
        <v>814</v>
      </c>
      <c r="D29" s="233" t="s">
        <v>815</v>
      </c>
      <c r="E29" s="233" t="s">
        <v>343</v>
      </c>
      <c r="F29" s="234">
        <v>15</v>
      </c>
      <c r="G29" s="235">
        <v>42.18</v>
      </c>
      <c r="H29" s="234">
        <f t="shared" si="8"/>
        <v>632.70000000000005</v>
      </c>
      <c r="I29" s="234">
        <f t="shared" si="9"/>
        <v>0</v>
      </c>
      <c r="J29" s="234">
        <f t="shared" si="10"/>
        <v>632.70000000000005</v>
      </c>
      <c r="K29" s="234">
        <v>6.0000000000000002E-5</v>
      </c>
      <c r="L29" s="234">
        <f t="shared" si="11"/>
        <v>8.9999999999999998E-4</v>
      </c>
      <c r="M29" s="236" t="s">
        <v>772</v>
      </c>
      <c r="N29" s="240" t="s">
        <v>775</v>
      </c>
      <c r="O29" s="241">
        <f t="shared" si="12"/>
        <v>0</v>
      </c>
      <c r="Z29" s="241">
        <f t="shared" si="13"/>
        <v>0</v>
      </c>
      <c r="AA29" s="241">
        <f t="shared" si="14"/>
        <v>0</v>
      </c>
      <c r="AB29" s="241">
        <f t="shared" si="15"/>
        <v>632.70000000000005</v>
      </c>
      <c r="AD29" s="239">
        <v>21</v>
      </c>
      <c r="AE29" s="239">
        <f>G29*1</f>
        <v>42.18</v>
      </c>
      <c r="AF29" s="239">
        <f>G29*(1-1)</f>
        <v>0</v>
      </c>
    </row>
    <row r="30" spans="1:37" x14ac:dyDescent="0.3">
      <c r="A30" s="233" t="s">
        <v>816</v>
      </c>
      <c r="B30" s="233"/>
      <c r="C30" s="233" t="s">
        <v>817</v>
      </c>
      <c r="D30" s="233" t="s">
        <v>818</v>
      </c>
      <c r="E30" s="233" t="s">
        <v>343</v>
      </c>
      <c r="F30" s="234">
        <v>1</v>
      </c>
      <c r="G30" s="235">
        <v>136.80000000000001</v>
      </c>
      <c r="H30" s="234">
        <f t="shared" si="8"/>
        <v>0</v>
      </c>
      <c r="I30" s="234">
        <f t="shared" si="9"/>
        <v>136.80000000000001</v>
      </c>
      <c r="J30" s="234">
        <f t="shared" si="10"/>
        <v>136.80000000000001</v>
      </c>
      <c r="K30" s="234">
        <v>0</v>
      </c>
      <c r="L30" s="234">
        <f t="shared" si="11"/>
        <v>0</v>
      </c>
      <c r="M30" s="236" t="s">
        <v>772</v>
      </c>
      <c r="N30" s="237" t="s">
        <v>73</v>
      </c>
      <c r="O30" s="238">
        <f t="shared" si="12"/>
        <v>0</v>
      </c>
      <c r="Z30" s="238">
        <f t="shared" si="13"/>
        <v>0</v>
      </c>
      <c r="AA30" s="238">
        <f t="shared" si="14"/>
        <v>0</v>
      </c>
      <c r="AB30" s="238">
        <f t="shared" si="15"/>
        <v>136.80000000000001</v>
      </c>
      <c r="AD30" s="239">
        <v>21</v>
      </c>
      <c r="AE30" s="239">
        <f>G30*0</f>
        <v>0</v>
      </c>
      <c r="AF30" s="239">
        <f>G30*(1-0)</f>
        <v>136.80000000000001</v>
      </c>
    </row>
    <row r="31" spans="1:37" x14ac:dyDescent="0.3">
      <c r="A31" s="233" t="s">
        <v>819</v>
      </c>
      <c r="B31" s="233"/>
      <c r="C31" s="233" t="s">
        <v>820</v>
      </c>
      <c r="D31" s="233" t="s">
        <v>821</v>
      </c>
      <c r="E31" s="233" t="s">
        <v>343</v>
      </c>
      <c r="F31" s="234">
        <v>1</v>
      </c>
      <c r="G31" s="235">
        <v>182.4</v>
      </c>
      <c r="H31" s="234">
        <f t="shared" si="8"/>
        <v>182.4</v>
      </c>
      <c r="I31" s="234">
        <f t="shared" si="9"/>
        <v>0</v>
      </c>
      <c r="J31" s="234">
        <f t="shared" si="10"/>
        <v>182.4</v>
      </c>
      <c r="K31" s="234">
        <v>0</v>
      </c>
      <c r="L31" s="234">
        <f t="shared" si="11"/>
        <v>0</v>
      </c>
      <c r="M31" s="236" t="s">
        <v>772</v>
      </c>
      <c r="N31" s="240" t="s">
        <v>775</v>
      </c>
      <c r="O31" s="241">
        <f t="shared" si="12"/>
        <v>0</v>
      </c>
      <c r="Z31" s="241">
        <f t="shared" si="13"/>
        <v>0</v>
      </c>
      <c r="AA31" s="241">
        <f t="shared" si="14"/>
        <v>0</v>
      </c>
      <c r="AB31" s="241">
        <f t="shared" si="15"/>
        <v>182.4</v>
      </c>
      <c r="AD31" s="239">
        <v>21</v>
      </c>
      <c r="AE31" s="239">
        <f>G31*1</f>
        <v>182.4</v>
      </c>
      <c r="AF31" s="239">
        <f>G31*(1-1)</f>
        <v>0</v>
      </c>
    </row>
    <row r="32" spans="1:37" x14ac:dyDescent="0.3">
      <c r="A32" s="233" t="s">
        <v>822</v>
      </c>
      <c r="B32" s="233"/>
      <c r="C32" s="233" t="s">
        <v>823</v>
      </c>
      <c r="D32" s="233" t="s">
        <v>824</v>
      </c>
      <c r="E32" s="233" t="s">
        <v>825</v>
      </c>
      <c r="F32" s="234">
        <v>4</v>
      </c>
      <c r="G32" s="235">
        <v>558.6</v>
      </c>
      <c r="H32" s="234">
        <f t="shared" si="8"/>
        <v>0</v>
      </c>
      <c r="I32" s="234">
        <f t="shared" si="9"/>
        <v>2234.4</v>
      </c>
      <c r="J32" s="234">
        <f t="shared" si="10"/>
        <v>2234.4</v>
      </c>
      <c r="K32" s="234">
        <v>0</v>
      </c>
      <c r="L32" s="234">
        <f t="shared" si="11"/>
        <v>0</v>
      </c>
      <c r="M32" s="236" t="s">
        <v>772</v>
      </c>
      <c r="N32" s="237" t="s">
        <v>73</v>
      </c>
      <c r="O32" s="238">
        <f t="shared" si="12"/>
        <v>0</v>
      </c>
      <c r="Z32" s="238">
        <f t="shared" si="13"/>
        <v>0</v>
      </c>
      <c r="AA32" s="238">
        <f t="shared" si="14"/>
        <v>0</v>
      </c>
      <c r="AB32" s="238">
        <f t="shared" si="15"/>
        <v>2234.4</v>
      </c>
      <c r="AD32" s="239">
        <v>21</v>
      </c>
      <c r="AE32" s="239">
        <f>G32*0</f>
        <v>0</v>
      </c>
      <c r="AF32" s="239">
        <f>G32*(1-0)</f>
        <v>558.6</v>
      </c>
    </row>
    <row r="33" spans="1:37" x14ac:dyDescent="0.3">
      <c r="A33" s="233" t="s">
        <v>826</v>
      </c>
      <c r="B33" s="233"/>
      <c r="C33" s="233" t="s">
        <v>827</v>
      </c>
      <c r="D33" s="233" t="s">
        <v>828</v>
      </c>
      <c r="E33" s="233" t="s">
        <v>829</v>
      </c>
      <c r="F33" s="234">
        <v>0.5</v>
      </c>
      <c r="G33" s="235">
        <v>2850</v>
      </c>
      <c r="H33" s="234">
        <f t="shared" si="8"/>
        <v>142.5</v>
      </c>
      <c r="I33" s="234">
        <f t="shared" si="9"/>
        <v>1282.5</v>
      </c>
      <c r="J33" s="234">
        <f t="shared" si="10"/>
        <v>1425</v>
      </c>
      <c r="K33" s="234">
        <v>0</v>
      </c>
      <c r="L33" s="234">
        <f t="shared" si="11"/>
        <v>0</v>
      </c>
      <c r="M33" s="236"/>
      <c r="N33" s="237" t="s">
        <v>73</v>
      </c>
      <c r="O33" s="238">
        <f t="shared" si="12"/>
        <v>0</v>
      </c>
      <c r="Z33" s="238">
        <f t="shared" si="13"/>
        <v>0</v>
      </c>
      <c r="AA33" s="238">
        <f t="shared" si="14"/>
        <v>0</v>
      </c>
      <c r="AB33" s="238">
        <f t="shared" si="15"/>
        <v>1425</v>
      </c>
      <c r="AD33" s="239">
        <v>21</v>
      </c>
      <c r="AE33" s="239">
        <f>G33*0.1</f>
        <v>285</v>
      </c>
      <c r="AF33" s="239">
        <f>G33*(1-0.1)</f>
        <v>2565</v>
      </c>
    </row>
    <row r="34" spans="1:37" x14ac:dyDescent="0.3">
      <c r="A34" s="233" t="s">
        <v>830</v>
      </c>
      <c r="B34" s="233"/>
      <c r="C34" s="233" t="s">
        <v>831</v>
      </c>
      <c r="D34" s="233" t="s">
        <v>832</v>
      </c>
      <c r="E34" s="233" t="s">
        <v>35</v>
      </c>
      <c r="F34" s="234">
        <v>127.57</v>
      </c>
      <c r="G34" s="235">
        <v>57</v>
      </c>
      <c r="H34" s="234">
        <f t="shared" si="8"/>
        <v>0</v>
      </c>
      <c r="I34" s="234">
        <f t="shared" si="9"/>
        <v>7271.49</v>
      </c>
      <c r="J34" s="234">
        <f t="shared" si="10"/>
        <v>7271.49</v>
      </c>
      <c r="K34" s="234">
        <v>0</v>
      </c>
      <c r="L34" s="234">
        <f t="shared" si="11"/>
        <v>0</v>
      </c>
      <c r="M34" s="236" t="s">
        <v>772</v>
      </c>
      <c r="N34" s="237" t="s">
        <v>73</v>
      </c>
      <c r="O34" s="238">
        <f t="shared" si="12"/>
        <v>0</v>
      </c>
      <c r="Z34" s="238">
        <f t="shared" si="13"/>
        <v>0</v>
      </c>
      <c r="AA34" s="238">
        <f t="shared" si="14"/>
        <v>0</v>
      </c>
      <c r="AB34" s="238">
        <f t="shared" si="15"/>
        <v>7271.49</v>
      </c>
      <c r="AD34" s="239">
        <v>21</v>
      </c>
      <c r="AE34" s="239">
        <f>G34*0</f>
        <v>0</v>
      </c>
      <c r="AF34" s="239">
        <f>G34*(1-0)</f>
        <v>57</v>
      </c>
    </row>
    <row r="35" spans="1:37" x14ac:dyDescent="0.3">
      <c r="A35" s="233" t="s">
        <v>833</v>
      </c>
      <c r="B35" s="233"/>
      <c r="C35" s="233" t="s">
        <v>834</v>
      </c>
      <c r="D35" s="233" t="s">
        <v>835</v>
      </c>
      <c r="E35" s="233" t="s">
        <v>35</v>
      </c>
      <c r="F35" s="234">
        <v>127.57</v>
      </c>
      <c r="G35" s="235">
        <v>28.5</v>
      </c>
      <c r="H35" s="234">
        <f t="shared" si="8"/>
        <v>0</v>
      </c>
      <c r="I35" s="234">
        <f t="shared" si="9"/>
        <v>3635.75</v>
      </c>
      <c r="J35" s="234">
        <f t="shared" si="10"/>
        <v>3635.75</v>
      </c>
      <c r="K35" s="234">
        <v>0</v>
      </c>
      <c r="L35" s="234">
        <f t="shared" si="11"/>
        <v>0</v>
      </c>
      <c r="M35" s="236" t="s">
        <v>772</v>
      </c>
      <c r="N35" s="237" t="s">
        <v>73</v>
      </c>
      <c r="O35" s="238">
        <f t="shared" si="12"/>
        <v>0</v>
      </c>
      <c r="Z35" s="238">
        <f t="shared" si="13"/>
        <v>0</v>
      </c>
      <c r="AA35" s="238">
        <f t="shared" si="14"/>
        <v>0</v>
      </c>
      <c r="AB35" s="238">
        <f t="shared" si="15"/>
        <v>3635.75</v>
      </c>
      <c r="AD35" s="239">
        <v>21</v>
      </c>
      <c r="AE35" s="239">
        <f>G35*0</f>
        <v>0</v>
      </c>
      <c r="AF35" s="239">
        <f>G35*(1-0)</f>
        <v>28.5</v>
      </c>
    </row>
    <row r="36" spans="1:37" x14ac:dyDescent="0.3">
      <c r="A36" s="242"/>
      <c r="B36" s="243"/>
      <c r="C36" s="243" t="s">
        <v>836</v>
      </c>
      <c r="D36" s="366" t="s">
        <v>837</v>
      </c>
      <c r="E36" s="367"/>
      <c r="F36" s="367"/>
      <c r="G36" s="367"/>
      <c r="H36" s="244">
        <f>SUM(H37:H46)</f>
        <v>4049.71</v>
      </c>
      <c r="I36" s="244">
        <f>SUM(I37:I46)</f>
        <v>13843.55</v>
      </c>
      <c r="J36" s="244">
        <f>H36+I36</f>
        <v>17893.259999999998</v>
      </c>
      <c r="K36" s="245"/>
      <c r="L36" s="244">
        <f>SUM(L37:L46)</f>
        <v>3.2674199999999995</v>
      </c>
      <c r="M36" s="245"/>
      <c r="P36" s="232">
        <f>IF(Q36="PR",J36,SUM(O37:O46))</f>
        <v>0</v>
      </c>
      <c r="Q36" s="227" t="s">
        <v>786</v>
      </c>
      <c r="R36" s="232">
        <f>IF(Q36="HS",H36,0)</f>
        <v>0</v>
      </c>
      <c r="S36" s="232">
        <f>IF(Q36="HS",I36-P36,0)</f>
        <v>0</v>
      </c>
      <c r="T36" s="232">
        <f>IF(Q36="PS",H36,0)</f>
        <v>0</v>
      </c>
      <c r="U36" s="232">
        <f>IF(Q36="PS",I36-P36,0)</f>
        <v>0</v>
      </c>
      <c r="V36" s="232">
        <f>IF(Q36="MP",H36,0)</f>
        <v>4049.71</v>
      </c>
      <c r="W36" s="232">
        <f>IF(Q36="MP",I36-P36,0)</f>
        <v>13843.55</v>
      </c>
      <c r="X36" s="232">
        <f>IF(Q36="OM",H36,0)</f>
        <v>0</v>
      </c>
      <c r="Y36" s="227"/>
      <c r="AI36" s="232">
        <f>SUM(Z37:Z46)</f>
        <v>0</v>
      </c>
      <c r="AJ36" s="232">
        <f>SUM(AA37:AA46)</f>
        <v>0</v>
      </c>
      <c r="AK36" s="232">
        <f>SUM(AB37:AB46)</f>
        <v>17893.259999999998</v>
      </c>
    </row>
    <row r="37" spans="1:37" x14ac:dyDescent="0.3">
      <c r="A37" s="233" t="s">
        <v>838</v>
      </c>
      <c r="B37" s="233"/>
      <c r="C37" s="233" t="s">
        <v>839</v>
      </c>
      <c r="D37" s="233" t="s">
        <v>840</v>
      </c>
      <c r="E37" s="233" t="s">
        <v>343</v>
      </c>
      <c r="F37" s="234">
        <v>25</v>
      </c>
      <c r="G37" s="235">
        <v>143.63999999999999</v>
      </c>
      <c r="H37" s="234">
        <f t="shared" ref="H37:H46" si="16">ROUND(F37*AE37,2)</f>
        <v>0</v>
      </c>
      <c r="I37" s="234">
        <f t="shared" ref="I37:I46" si="17">J37-H37</f>
        <v>3591</v>
      </c>
      <c r="J37" s="234">
        <f t="shared" ref="J37:J46" si="18">ROUND(F37*G37,2)</f>
        <v>3591</v>
      </c>
      <c r="K37" s="234">
        <v>0</v>
      </c>
      <c r="L37" s="234">
        <f t="shared" ref="L37:L46" si="19">F37*K37</f>
        <v>0</v>
      </c>
      <c r="M37" s="236" t="s">
        <v>772</v>
      </c>
      <c r="N37" s="237" t="s">
        <v>73</v>
      </c>
      <c r="O37" s="238">
        <f t="shared" ref="O37:O46" si="20">IF(N37="5",I37,0)</f>
        <v>0</v>
      </c>
      <c r="Z37" s="238">
        <f t="shared" ref="Z37:Z46" si="21">IF(AD37=0,J37,0)</f>
        <v>0</v>
      </c>
      <c r="AA37" s="238">
        <f t="shared" ref="AA37:AA46" si="22">IF(AD37=15,J37,0)</f>
        <v>0</v>
      </c>
      <c r="AB37" s="238">
        <f t="shared" ref="AB37:AB46" si="23">IF(AD37=21,J37,0)</f>
        <v>3591</v>
      </c>
      <c r="AD37" s="239">
        <v>21</v>
      </c>
      <c r="AE37" s="239">
        <f>G37*0</f>
        <v>0</v>
      </c>
      <c r="AF37" s="239">
        <f>G37*(1-0)</f>
        <v>143.63999999999999</v>
      </c>
    </row>
    <row r="38" spans="1:37" x14ac:dyDescent="0.3">
      <c r="A38" s="233" t="s">
        <v>841</v>
      </c>
      <c r="B38" s="233"/>
      <c r="C38" s="233" t="s">
        <v>842</v>
      </c>
      <c r="D38" s="233" t="s">
        <v>843</v>
      </c>
      <c r="E38" s="233" t="s">
        <v>343</v>
      </c>
      <c r="F38" s="234">
        <v>25</v>
      </c>
      <c r="G38" s="235">
        <v>62.02</v>
      </c>
      <c r="H38" s="234">
        <f t="shared" si="16"/>
        <v>0</v>
      </c>
      <c r="I38" s="234">
        <f t="shared" si="17"/>
        <v>1550.5</v>
      </c>
      <c r="J38" s="234">
        <f t="shared" si="18"/>
        <v>1550.5</v>
      </c>
      <c r="K38" s="234">
        <v>0</v>
      </c>
      <c r="L38" s="234">
        <f t="shared" si="19"/>
        <v>0</v>
      </c>
      <c r="M38" s="236" t="s">
        <v>772</v>
      </c>
      <c r="N38" s="237" t="s">
        <v>73</v>
      </c>
      <c r="O38" s="238">
        <f t="shared" si="20"/>
        <v>0</v>
      </c>
      <c r="Z38" s="238">
        <f t="shared" si="21"/>
        <v>0</v>
      </c>
      <c r="AA38" s="238">
        <f t="shared" si="22"/>
        <v>0</v>
      </c>
      <c r="AB38" s="238">
        <f t="shared" si="23"/>
        <v>1550.5</v>
      </c>
      <c r="AD38" s="239">
        <v>21</v>
      </c>
      <c r="AE38" s="239">
        <f>G38*0</f>
        <v>0</v>
      </c>
      <c r="AF38" s="239">
        <f>G38*(1-0)</f>
        <v>62.02</v>
      </c>
    </row>
    <row r="39" spans="1:37" x14ac:dyDescent="0.3">
      <c r="A39" s="233" t="s">
        <v>844</v>
      </c>
      <c r="B39" s="233"/>
      <c r="C39" s="233" t="s">
        <v>845</v>
      </c>
      <c r="D39" s="233" t="s">
        <v>846</v>
      </c>
      <c r="E39" s="233" t="s">
        <v>343</v>
      </c>
      <c r="F39" s="234">
        <v>25</v>
      </c>
      <c r="G39" s="235">
        <v>96.9</v>
      </c>
      <c r="H39" s="234">
        <f t="shared" si="16"/>
        <v>1331.44</v>
      </c>
      <c r="I39" s="234">
        <f t="shared" si="17"/>
        <v>1091.06</v>
      </c>
      <c r="J39" s="234">
        <f t="shared" si="18"/>
        <v>2422.5</v>
      </c>
      <c r="K39" s="234">
        <v>6.6299999999999998E-2</v>
      </c>
      <c r="L39" s="234">
        <f t="shared" si="19"/>
        <v>1.6575</v>
      </c>
      <c r="M39" s="236" t="s">
        <v>772</v>
      </c>
      <c r="N39" s="237" t="s">
        <v>73</v>
      </c>
      <c r="O39" s="238">
        <f t="shared" si="20"/>
        <v>0</v>
      </c>
      <c r="Z39" s="238">
        <f t="shared" si="21"/>
        <v>0</v>
      </c>
      <c r="AA39" s="238">
        <f t="shared" si="22"/>
        <v>0</v>
      </c>
      <c r="AB39" s="238">
        <f t="shared" si="23"/>
        <v>2422.5</v>
      </c>
      <c r="AD39" s="239">
        <v>21</v>
      </c>
      <c r="AE39" s="239">
        <f>G39*0.549614395886889</f>
        <v>53.257634961439543</v>
      </c>
      <c r="AF39" s="239">
        <f>G39*(1-0.549614395886889)</f>
        <v>43.642365038560463</v>
      </c>
    </row>
    <row r="40" spans="1:37" x14ac:dyDescent="0.3">
      <c r="A40" s="233" t="s">
        <v>847</v>
      </c>
      <c r="B40" s="233"/>
      <c r="C40" s="233" t="s">
        <v>848</v>
      </c>
      <c r="D40" s="233" t="s">
        <v>849</v>
      </c>
      <c r="E40" s="233" t="s">
        <v>343</v>
      </c>
      <c r="F40" s="234">
        <v>25</v>
      </c>
      <c r="G40" s="235">
        <v>10.26</v>
      </c>
      <c r="H40" s="234">
        <f t="shared" si="16"/>
        <v>115.79</v>
      </c>
      <c r="I40" s="234">
        <f t="shared" si="17"/>
        <v>140.70999999999998</v>
      </c>
      <c r="J40" s="234">
        <f t="shared" si="18"/>
        <v>256.5</v>
      </c>
      <c r="K40" s="234">
        <v>3.1E-4</v>
      </c>
      <c r="L40" s="234">
        <f t="shared" si="19"/>
        <v>7.7499999999999999E-3</v>
      </c>
      <c r="M40" s="236" t="s">
        <v>772</v>
      </c>
      <c r="N40" s="237" t="s">
        <v>73</v>
      </c>
      <c r="O40" s="238">
        <f t="shared" si="20"/>
        <v>0</v>
      </c>
      <c r="Z40" s="238">
        <f t="shared" si="21"/>
        <v>0</v>
      </c>
      <c r="AA40" s="238">
        <f t="shared" si="22"/>
        <v>0</v>
      </c>
      <c r="AB40" s="238">
        <f t="shared" si="23"/>
        <v>256.5</v>
      </c>
      <c r="AD40" s="239">
        <v>21</v>
      </c>
      <c r="AE40" s="239">
        <f>G40*0.451428571428571</f>
        <v>4.6316571428571383</v>
      </c>
      <c r="AF40" s="239">
        <f>G40*(1-0.451428571428571)</f>
        <v>5.6283428571428606</v>
      </c>
    </row>
    <row r="41" spans="1:37" x14ac:dyDescent="0.3">
      <c r="A41" s="233" t="s">
        <v>850</v>
      </c>
      <c r="B41" s="233"/>
      <c r="C41" s="233" t="s">
        <v>851</v>
      </c>
      <c r="D41" s="233" t="s">
        <v>852</v>
      </c>
      <c r="E41" s="233" t="s">
        <v>343</v>
      </c>
      <c r="F41" s="234">
        <v>1</v>
      </c>
      <c r="G41" s="235">
        <v>1254</v>
      </c>
      <c r="H41" s="234">
        <f t="shared" si="16"/>
        <v>1010.65</v>
      </c>
      <c r="I41" s="234">
        <f t="shared" si="17"/>
        <v>243.35000000000002</v>
      </c>
      <c r="J41" s="234">
        <f t="shared" si="18"/>
        <v>1254</v>
      </c>
      <c r="K41" s="234">
        <v>1.09E-3</v>
      </c>
      <c r="L41" s="234">
        <f t="shared" si="19"/>
        <v>1.09E-3</v>
      </c>
      <c r="M41" s="236" t="s">
        <v>772</v>
      </c>
      <c r="N41" s="237" t="s">
        <v>73</v>
      </c>
      <c r="O41" s="238">
        <f t="shared" si="20"/>
        <v>0</v>
      </c>
      <c r="Z41" s="238">
        <f t="shared" si="21"/>
        <v>0</v>
      </c>
      <c r="AA41" s="238">
        <f t="shared" si="22"/>
        <v>0</v>
      </c>
      <c r="AB41" s="238">
        <f t="shared" si="23"/>
        <v>1254</v>
      </c>
      <c r="AD41" s="239">
        <v>21</v>
      </c>
      <c r="AE41" s="239">
        <f>G41*0.805939393939394</f>
        <v>1010.648</v>
      </c>
      <c r="AF41" s="239">
        <f>G41*(1-0.805939393939394)</f>
        <v>243.35199999999998</v>
      </c>
    </row>
    <row r="42" spans="1:37" x14ac:dyDescent="0.3">
      <c r="A42" s="233" t="s">
        <v>853</v>
      </c>
      <c r="B42" s="233"/>
      <c r="C42" s="233" t="s">
        <v>854</v>
      </c>
      <c r="D42" s="233" t="s">
        <v>855</v>
      </c>
      <c r="E42" s="233" t="s">
        <v>165</v>
      </c>
      <c r="F42" s="234">
        <v>8.75</v>
      </c>
      <c r="G42" s="235">
        <v>51.3</v>
      </c>
      <c r="H42" s="234">
        <f t="shared" si="16"/>
        <v>0</v>
      </c>
      <c r="I42" s="234">
        <f t="shared" si="17"/>
        <v>448.88</v>
      </c>
      <c r="J42" s="234">
        <f t="shared" si="18"/>
        <v>448.88</v>
      </c>
      <c r="K42" s="234">
        <v>0</v>
      </c>
      <c r="L42" s="234">
        <f t="shared" si="19"/>
        <v>0</v>
      </c>
      <c r="M42" s="236" t="s">
        <v>772</v>
      </c>
      <c r="N42" s="237" t="s">
        <v>73</v>
      </c>
      <c r="O42" s="238">
        <f t="shared" si="20"/>
        <v>0</v>
      </c>
      <c r="Z42" s="238">
        <f t="shared" si="21"/>
        <v>0</v>
      </c>
      <c r="AA42" s="238">
        <f t="shared" si="22"/>
        <v>0</v>
      </c>
      <c r="AB42" s="238">
        <f t="shared" si="23"/>
        <v>448.88</v>
      </c>
      <c r="AD42" s="239">
        <v>21</v>
      </c>
      <c r="AE42" s="239">
        <f>G42*0</f>
        <v>0</v>
      </c>
      <c r="AF42" s="239">
        <f>G42*(1-0)</f>
        <v>51.3</v>
      </c>
    </row>
    <row r="43" spans="1:37" x14ac:dyDescent="0.3">
      <c r="A43" s="233" t="s">
        <v>856</v>
      </c>
      <c r="B43" s="233"/>
      <c r="C43" s="233" t="s">
        <v>857</v>
      </c>
      <c r="D43" s="233" t="s">
        <v>858</v>
      </c>
      <c r="E43" s="233" t="s">
        <v>323</v>
      </c>
      <c r="F43" s="234">
        <v>1</v>
      </c>
      <c r="G43" s="235">
        <v>969</v>
      </c>
      <c r="H43" s="234">
        <f t="shared" si="16"/>
        <v>17.71</v>
      </c>
      <c r="I43" s="234">
        <f t="shared" si="17"/>
        <v>951.29</v>
      </c>
      <c r="J43" s="234">
        <f t="shared" si="18"/>
        <v>969</v>
      </c>
      <c r="K43" s="234">
        <v>7.1399999999999996E-3</v>
      </c>
      <c r="L43" s="234">
        <f t="shared" si="19"/>
        <v>7.1399999999999996E-3</v>
      </c>
      <c r="M43" s="236" t="s">
        <v>772</v>
      </c>
      <c r="N43" s="237" t="s">
        <v>73</v>
      </c>
      <c r="O43" s="238">
        <f t="shared" si="20"/>
        <v>0</v>
      </c>
      <c r="Z43" s="238">
        <f t="shared" si="21"/>
        <v>0</v>
      </c>
      <c r="AA43" s="238">
        <f t="shared" si="22"/>
        <v>0</v>
      </c>
      <c r="AB43" s="238">
        <f t="shared" si="23"/>
        <v>969</v>
      </c>
      <c r="AD43" s="239">
        <v>21</v>
      </c>
      <c r="AE43" s="239">
        <f>G43*0.018273381294964</f>
        <v>17.706906474820116</v>
      </c>
      <c r="AF43" s="239">
        <f>G43*(1-0.018273381294964)</f>
        <v>951.29309352517987</v>
      </c>
    </row>
    <row r="44" spans="1:37" x14ac:dyDescent="0.3">
      <c r="A44" s="233" t="s">
        <v>859</v>
      </c>
      <c r="B44" s="233"/>
      <c r="C44" s="233" t="s">
        <v>860</v>
      </c>
      <c r="D44" s="233" t="s">
        <v>861</v>
      </c>
      <c r="E44" s="233" t="s">
        <v>323</v>
      </c>
      <c r="F44" s="234">
        <v>2</v>
      </c>
      <c r="G44" s="235">
        <v>519.84</v>
      </c>
      <c r="H44" s="234">
        <f t="shared" si="16"/>
        <v>342.92</v>
      </c>
      <c r="I44" s="234">
        <f t="shared" si="17"/>
        <v>696.76</v>
      </c>
      <c r="J44" s="234">
        <f t="shared" si="18"/>
        <v>1039.68</v>
      </c>
      <c r="K44" s="234">
        <v>4.5469999999999997E-2</v>
      </c>
      <c r="L44" s="234">
        <f t="shared" si="19"/>
        <v>9.0939999999999993E-2</v>
      </c>
      <c r="M44" s="236" t="s">
        <v>772</v>
      </c>
      <c r="N44" s="237" t="s">
        <v>73</v>
      </c>
      <c r="O44" s="238">
        <f t="shared" si="20"/>
        <v>0</v>
      </c>
      <c r="Z44" s="238">
        <f t="shared" si="21"/>
        <v>0</v>
      </c>
      <c r="AA44" s="238">
        <f t="shared" si="22"/>
        <v>0</v>
      </c>
      <c r="AB44" s="238">
        <f t="shared" si="23"/>
        <v>1039.68</v>
      </c>
      <c r="AD44" s="239">
        <v>21</v>
      </c>
      <c r="AE44" s="239">
        <f>G44*0.329829619921363</f>
        <v>171.45862961992137</v>
      </c>
      <c r="AF44" s="239">
        <f>G44*(1-0.329829619921363)</f>
        <v>348.38137038007864</v>
      </c>
    </row>
    <row r="45" spans="1:37" x14ac:dyDescent="0.3">
      <c r="A45" s="233" t="s">
        <v>862</v>
      </c>
      <c r="B45" s="233"/>
      <c r="C45" s="233" t="s">
        <v>863</v>
      </c>
      <c r="D45" s="233" t="s">
        <v>864</v>
      </c>
      <c r="E45" s="233" t="s">
        <v>323</v>
      </c>
      <c r="F45" s="234">
        <v>1</v>
      </c>
      <c r="G45" s="235">
        <v>5130</v>
      </c>
      <c r="H45" s="234">
        <f t="shared" si="16"/>
        <v>0</v>
      </c>
      <c r="I45" s="234">
        <f t="shared" si="17"/>
        <v>5130</v>
      </c>
      <c r="J45" s="234">
        <f t="shared" si="18"/>
        <v>5130</v>
      </c>
      <c r="K45" s="234">
        <v>0</v>
      </c>
      <c r="L45" s="234">
        <f t="shared" si="19"/>
        <v>0</v>
      </c>
      <c r="M45" s="236" t="s">
        <v>772</v>
      </c>
      <c r="N45" s="237" t="s">
        <v>73</v>
      </c>
      <c r="O45" s="238">
        <f t="shared" si="20"/>
        <v>0</v>
      </c>
      <c r="Z45" s="238">
        <f t="shared" si="21"/>
        <v>0</v>
      </c>
      <c r="AA45" s="238">
        <f t="shared" si="22"/>
        <v>0</v>
      </c>
      <c r="AB45" s="238">
        <f t="shared" si="23"/>
        <v>5130</v>
      </c>
      <c r="AD45" s="239">
        <v>21</v>
      </c>
      <c r="AE45" s="239">
        <f>G45*0</f>
        <v>0</v>
      </c>
      <c r="AF45" s="239">
        <f>G45*(1-0)</f>
        <v>5130</v>
      </c>
    </row>
    <row r="46" spans="1:37" x14ac:dyDescent="0.3">
      <c r="A46" s="246" t="s">
        <v>698</v>
      </c>
      <c r="B46" s="246"/>
      <c r="C46" s="246" t="s">
        <v>865</v>
      </c>
      <c r="D46" s="246" t="s">
        <v>866</v>
      </c>
      <c r="E46" s="246" t="s">
        <v>152</v>
      </c>
      <c r="F46" s="247">
        <v>0.9</v>
      </c>
      <c r="G46" s="248">
        <v>1368</v>
      </c>
      <c r="H46" s="247">
        <f t="shared" si="16"/>
        <v>1231.2</v>
      </c>
      <c r="I46" s="247">
        <f t="shared" si="17"/>
        <v>0</v>
      </c>
      <c r="J46" s="247">
        <f t="shared" si="18"/>
        <v>1231.2</v>
      </c>
      <c r="K46" s="247">
        <v>1.67</v>
      </c>
      <c r="L46" s="247">
        <f t="shared" si="19"/>
        <v>1.5029999999999999</v>
      </c>
      <c r="M46" s="249" t="s">
        <v>772</v>
      </c>
      <c r="N46" s="240" t="s">
        <v>775</v>
      </c>
      <c r="O46" s="241">
        <f t="shared" si="20"/>
        <v>0</v>
      </c>
      <c r="Z46" s="241">
        <f t="shared" si="21"/>
        <v>0</v>
      </c>
      <c r="AA46" s="241">
        <f t="shared" si="22"/>
        <v>0</v>
      </c>
      <c r="AB46" s="241">
        <f t="shared" si="23"/>
        <v>1231.2</v>
      </c>
      <c r="AD46" s="239">
        <v>21</v>
      </c>
      <c r="AE46" s="239">
        <f>G46*1</f>
        <v>1368</v>
      </c>
      <c r="AF46" s="239">
        <f>G46*(1-1)</f>
        <v>0</v>
      </c>
    </row>
    <row r="47" spans="1:37" x14ac:dyDescent="0.3">
      <c r="A47" s="250"/>
      <c r="B47" s="250"/>
      <c r="C47" s="250"/>
      <c r="D47" s="250"/>
      <c r="E47" s="250"/>
      <c r="F47" s="250"/>
      <c r="G47" s="250"/>
      <c r="H47" s="368" t="s">
        <v>867</v>
      </c>
      <c r="I47" s="369"/>
      <c r="J47" s="251">
        <f>J12+J19+J36</f>
        <v>49684.159999999996</v>
      </c>
      <c r="K47" s="250"/>
      <c r="L47" s="250"/>
      <c r="M47" s="250"/>
      <c r="Z47" s="252">
        <f>SUM(Z13:Z46)</f>
        <v>0</v>
      </c>
      <c r="AA47" s="252">
        <f>SUM(AA13:AA46)</f>
        <v>0</v>
      </c>
      <c r="AB47" s="252">
        <f>SUM(AB13:AB46)</f>
        <v>49684.159999999996</v>
      </c>
    </row>
    <row r="48" spans="1:37" ht="11.25" customHeight="1" x14ac:dyDescent="0.3">
      <c r="A48" s="253" t="s">
        <v>741</v>
      </c>
    </row>
    <row r="49" spans="1:13" ht="409.5" hidden="1" customHeight="1" x14ac:dyDescent="0.3">
      <c r="A49" s="321"/>
      <c r="B49" s="319"/>
      <c r="C49" s="319"/>
      <c r="D49" s="319"/>
      <c r="E49" s="319"/>
      <c r="F49" s="319"/>
      <c r="G49" s="319"/>
      <c r="H49" s="319"/>
      <c r="I49" s="319"/>
      <c r="J49" s="319"/>
      <c r="K49" s="319"/>
      <c r="L49" s="319"/>
      <c r="M49" s="319"/>
    </row>
  </sheetData>
  <sheetProtection algorithmName="SHA-512" hashValue="e4f56e+PI0a3rKTPo6NZuHC6TVlH9if8qx5Ic+XTEc+ZtlRjjE+2FRMm8IZuLTnB2yFoh5pT6W+g1P2w7Z/Kww==" saltValue="TjqmQshFRvgYFf9eiZt08A==" spinCount="100000" sheet="1" objects="1" scenarios="1"/>
  <protectedRanges>
    <protectedRange sqref="G13:G18 G20:G35 G37:G46" name="Oblast1"/>
  </protectedRanges>
  <mergeCells count="32">
    <mergeCell ref="A8:C9"/>
    <mergeCell ref="D8:D9"/>
    <mergeCell ref="E8:F9"/>
    <mergeCell ref="G8:H9"/>
    <mergeCell ref="A49:M49"/>
    <mergeCell ref="D36:G36"/>
    <mergeCell ref="H47:I47"/>
    <mergeCell ref="D19:G19"/>
    <mergeCell ref="D12:G12"/>
    <mergeCell ref="G6:H7"/>
    <mergeCell ref="I6:I7"/>
    <mergeCell ref="J6:M7"/>
    <mergeCell ref="H10:J10"/>
    <mergeCell ref="I8:I9"/>
    <mergeCell ref="K10:L10"/>
    <mergeCell ref="J8:M9"/>
    <mergeCell ref="A6:C7"/>
    <mergeCell ref="A1:M1"/>
    <mergeCell ref="J4:M5"/>
    <mergeCell ref="A4:C5"/>
    <mergeCell ref="D4:D5"/>
    <mergeCell ref="E4:F5"/>
    <mergeCell ref="G4:H5"/>
    <mergeCell ref="I4:I5"/>
    <mergeCell ref="A2:C3"/>
    <mergeCell ref="D2:D3"/>
    <mergeCell ref="E2:F3"/>
    <mergeCell ref="G2:H3"/>
    <mergeCell ref="I2:I3"/>
    <mergeCell ref="J2:M3"/>
    <mergeCell ref="D6:D7"/>
    <mergeCell ref="E6:F7"/>
  </mergeCells>
  <pageMargins left="0.39374999999999999" right="0.39374999999999999" top="0.59097219999999995" bottom="0.59097219999999995" header="0.5" footer="0.5"/>
  <pageSetup paperSize="9" scale="9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56</vt:i4>
      </vt:variant>
    </vt:vector>
  </HeadingPairs>
  <TitlesOfParts>
    <vt:vector size="67" baseType="lpstr">
      <vt:lpstr>Pokyny pro vyplnění</vt:lpstr>
      <vt:lpstr>Stavba</vt:lpstr>
      <vt:lpstr>VzorPolozky</vt:lpstr>
      <vt:lpstr>01 OVN Pol</vt:lpstr>
      <vt:lpstr>01 SO 01 Pol</vt:lpstr>
      <vt:lpstr>01 SO 02 Pol</vt:lpstr>
      <vt:lpstr>01 SO 03 Pol</vt:lpstr>
      <vt:lpstr>01 SO 04 Pol</vt:lpstr>
      <vt:lpstr>01 SO 05 Pol</vt:lpstr>
      <vt:lpstr>Krycí list rozpočtu</vt:lpstr>
      <vt:lpstr>Stavební rozpočet</vt:lpstr>
      <vt:lpstr>Stavba!CelkemDPHVypocet</vt:lpstr>
      <vt:lpstr>CenaCelkem</vt:lpstr>
      <vt:lpstr>CenaCelkemBezDPH</vt:lpstr>
      <vt:lpstr>Stavba!CenaCelkemVypocet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Stavba!NazevStavby</vt:lpstr>
      <vt:lpstr>NazevStavebnihoRozpoctu</vt:lpstr>
      <vt:lpstr>'01 OVN Pol'!Názvy_tisku</vt:lpstr>
      <vt:lpstr>'01 SO 01 Pol'!Názvy_tisku</vt:lpstr>
      <vt:lpstr>'01 SO 02 Pol'!Názvy_tisku</vt:lpstr>
      <vt:lpstr>'01 SO 03 Pol'!Názvy_tisku</vt:lpstr>
      <vt:lpstr>'01 SO 04 Pol'!Názvy_tisku</vt:lpstr>
      <vt:lpstr>'01 SO 05 Pol'!Názvy_tisku</vt:lpstr>
      <vt:lpstr>oadresa</vt:lpstr>
      <vt:lpstr>Stavba!Objednatel</vt:lpstr>
      <vt:lpstr>Stavba!Objekt</vt:lpstr>
      <vt:lpstr>'01 OVN Pol'!Oblast_tisku</vt:lpstr>
      <vt:lpstr>'01 SO 01 Pol'!Oblast_tisku</vt:lpstr>
      <vt:lpstr>'01 SO 02 Pol'!Oblast_tisku</vt:lpstr>
      <vt:lpstr>'01 SO 03 Pol'!Oblast_tisku</vt:lpstr>
      <vt:lpstr>'01 SO 04 Pol'!Oblast_tisku</vt:lpstr>
      <vt:lpstr>'01 SO 05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Tomáš Černý</cp:lastModifiedBy>
  <cp:lastPrinted>2020-04-14T14:54:59Z</cp:lastPrinted>
  <dcterms:created xsi:type="dcterms:W3CDTF">2009-04-08T07:15:50Z</dcterms:created>
  <dcterms:modified xsi:type="dcterms:W3CDTF">2020-04-14T15:03:10Z</dcterms:modified>
</cp:coreProperties>
</file>