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Hradil1006 - Prodloužení 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'Hradil1006 - Prodloužení ...'!$C$124:$K$420</definedName>
    <definedName name="_xlnm.Print_Area" localSheetId="1">'Hradil1006 - Prodloužení ...'!$C$4:$J$76,'Hradil1006 - Prodloužení ...'!$C$82:$J$108,'Hradil1006 - Prodloužení ...'!$C$114:$K$420</definedName>
    <definedName name="_xlnm.Print_Area" localSheetId="2">'Seznam figur'!$C$4:$G$171</definedName>
    <definedName name="_xlnm.Print_Titles" localSheetId="0">'Rekapitulace stavby'!$92:$92</definedName>
    <definedName name="_xlnm.Print_Titles" localSheetId="1">'Hradil1006 - Prodloužení ...'!$124:$124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<sst xmlns="http://schemas.openxmlformats.org/spreadsheetml/2006/main" count="4249" uniqueCount="800">
  <si>
    <t>Export Komplet</t>
  </si>
  <si>
    <t/>
  </si>
  <si>
    <t>2.0</t>
  </si>
  <si>
    <t>ZAMOK</t>
  </si>
  <si>
    <t>False</t>
  </si>
  <si>
    <t>{2abedff2-b6f6-4f1c-b149-65a4ba0f8cb4}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</si>
  <si>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</si>
  <si>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</si>
  <si>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</si>
  <si>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</si>
  <si>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</si>
  <si>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</si>
  <si>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</si>
  <si>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</si>
  <si>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Hradil1006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</si>
  <si>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</si>
  <si>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</si>
  <si>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Prodloužení vodovodu Nový Jičín - Loučka</t>
  </si>
  <si>
    <t>KSO:</t>
  </si>
  <si>
    <t>CC-CZ:</t>
  </si>
  <si>
    <t>Místo:</t>
  </si>
  <si>
    <t>Nový Jičín - Loučka</t>
  </si>
  <si>
    <t>Datum:</t>
  </si>
  <si>
    <t>7. 4. 2020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</si>
  <si>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</si>
  <si>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</si>
  <si>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</si>
  <si>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</si>
  <si>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</si>
  <si>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</si>
  <si>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</si>
  <si>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Ivo Hradil-VODOPROJEKT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</si>
  <si>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</si>
  <si>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</si>
  <si>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</si>
  <si>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</si>
  <si>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</si>
  <si>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</si>
  <si>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</si>
  <si>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</si>
  <si>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</si>
  <si>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</si>
  <si>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</si>
  <si>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</si>
  <si>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</si>
  <si>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</si>
  <si>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</si>
  <si>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</si>
  <si>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</si>
  <si>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</si>
  <si>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</si>
  <si>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</si>
  <si>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</si>
  <si>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</si>
  <si>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</si>
  <si>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</si>
  <si>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</si>
  <si>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</si>
  <si>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</si>
  <si>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</si>
  <si>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</si>
  <si>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</si>
  <si>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</si>
  <si>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</si>
  <si>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</si>
  <si>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</si>
  <si>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</si>
  <si>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</si>
  <si>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</si>
  <si>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</si>
  <si>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</si>
  <si>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</si>
  <si>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</si>
  <si>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</si>
  <si>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</si>
  <si>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</si>
  <si>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</si>
  <si>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</si>
  <si>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</si>
  <si>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</si>
  <si>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</si>
  <si>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</si>
  <si>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</si>
  <si>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</t>
  </si>
  <si>
    <t>140,3</t>
  </si>
  <si>
    <t>2</t>
  </si>
  <si>
    <t>j1</t>
  </si>
  <si>
    <t>31,5</t>
  </si>
  <si>
    <t>KRYCÍ LIST SOUPISU PRACÍ</t>
  </si>
  <si>
    <t>or</t>
  </si>
  <si>
    <t>350</t>
  </si>
  <si>
    <t>j2</t>
  </si>
  <si>
    <t>22,5</t>
  </si>
  <si>
    <t>s</t>
  </si>
  <si>
    <t>22,163</t>
  </si>
  <si>
    <t>r1</t>
  </si>
  <si>
    <t>1056,135</t>
  </si>
  <si>
    <t>r</t>
  </si>
  <si>
    <t>1000,015</t>
  </si>
  <si>
    <t>p3</t>
  </si>
  <si>
    <t>213,99</t>
  </si>
  <si>
    <t>p1</t>
  </si>
  <si>
    <t>48,47</t>
  </si>
  <si>
    <t>p2</t>
  </si>
  <si>
    <t>65,615</t>
  </si>
  <si>
    <t>p4</t>
  </si>
  <si>
    <t>100,548</t>
  </si>
  <si>
    <t>z</t>
  </si>
  <si>
    <t>625,055</t>
  </si>
  <si>
    <t>o</t>
  </si>
  <si>
    <t>171,181</t>
  </si>
  <si>
    <t>o1</t>
  </si>
  <si>
    <t>1678,09</t>
  </si>
  <si>
    <t>sut</t>
  </si>
  <si>
    <t>329,087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</si>
  <si>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</si>
  <si>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</si>
  <si>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</si>
  <si>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</si>
  <si>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</si>
  <si>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</si>
  <si>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</si>
  <si>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</si>
  <si>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</si>
  <si>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</si>
  <si>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</si>
  <si>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</si>
  <si>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</si>
  <si>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</si>
  <si>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</si>
  <si>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</si>
  <si>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</si>
  <si>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</si>
  <si>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</si>
  <si>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</si>
  <si>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</si>
  <si>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</si>
  <si>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</si>
  <si>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</si>
  <si>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</si>
  <si>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</si>
  <si>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</si>
  <si>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</si>
  <si>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</si>
  <si>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</si>
  <si>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</si>
  <si>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</si>
  <si>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</si>
  <si>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</si>
  <si>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</si>
  <si>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</si>
  <si>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113106144</t>
  </si>
  <si>
    <t>Rozebrání dlažeb ze zámkových dlaždic komunikací pro pěší strojně pl přes 50 m2</t>
  </si>
  <si>
    <t>m2</t>
  </si>
  <si>
    <t>CS ÚRS 2020 01</t>
  </si>
  <si>
    <t>4</t>
  </si>
  <si>
    <t>1670948260</t>
  </si>
  <si>
    <t>113107163</t>
  </si>
  <si>
    <t>Odstranění podkladu z kameniva drceného tl 300 mm strojně pl přes 50 do 200 m2</t>
  </si>
  <si>
    <t>-1734789219</t>
  </si>
  <si>
    <t>VV</t>
  </si>
  <si>
    <t>nezpevněná cesta</t>
  </si>
  <si>
    <t>1,1*(474-353)</t>
  </si>
  <si>
    <t>3</t>
  </si>
  <si>
    <t>41057768</t>
  </si>
  <si>
    <t>113107223</t>
  </si>
  <si>
    <t>Odstranění podkladu z kameniva drceného tl 300 mm strojně pl přes 200 m2</t>
  </si>
  <si>
    <t>1344642902</t>
  </si>
  <si>
    <t>5</t>
  </si>
  <si>
    <t>113107182</t>
  </si>
  <si>
    <t>Odstranění podkladu živičného tl 100 mm strojně pl přes 50 do 200 m2</t>
  </si>
  <si>
    <t>-1163070913</t>
  </si>
  <si>
    <t>řad V</t>
  </si>
  <si>
    <t>1,1*(35-2,0)</t>
  </si>
  <si>
    <t>řad V1</t>
  </si>
  <si>
    <t>1,1*(105-12,5)</t>
  </si>
  <si>
    <t>hydranty</t>
  </si>
  <si>
    <t>1,5*1,5</t>
  </si>
  <si>
    <t>Součet</t>
  </si>
  <si>
    <t>6</t>
  </si>
  <si>
    <t>113154122</t>
  </si>
  <si>
    <t>Frézování živičného krytu tl 40 mm pruh š 1 m pl do 500 m2 bez překážek v trase</t>
  </si>
  <si>
    <t>1571478531</t>
  </si>
  <si>
    <t>7</t>
  </si>
  <si>
    <t>113202111</t>
  </si>
  <si>
    <t>Vytrhání obrub krajníků obrubníků stojatých</t>
  </si>
  <si>
    <t>m</t>
  </si>
  <si>
    <t>1465709616</t>
  </si>
  <si>
    <t>8</t>
  </si>
  <si>
    <t>119001405</t>
  </si>
  <si>
    <t>Dočasné zajištění potrubí z PE DN do 200 mm</t>
  </si>
  <si>
    <t>67223703</t>
  </si>
  <si>
    <t>1,5*9</t>
  </si>
  <si>
    <t>9</t>
  </si>
  <si>
    <t>119001406</t>
  </si>
  <si>
    <t>Dočasné zajištění potrubí z PE DN do 500 mm</t>
  </si>
  <si>
    <t>-1588522333</t>
  </si>
  <si>
    <t>1,5*4</t>
  </si>
  <si>
    <t>10</t>
  </si>
  <si>
    <t>119001421</t>
  </si>
  <si>
    <t>Dočasné zajištění kabelů a kabelových tratí ze 3 volně ložených kabelů</t>
  </si>
  <si>
    <t>-683107216</t>
  </si>
  <si>
    <t>1,5*3</t>
  </si>
  <si>
    <t>11</t>
  </si>
  <si>
    <t>119002411</t>
  </si>
  <si>
    <t>Pojezdový ocelový plech pro zabezpečení výkopu zřízení</t>
  </si>
  <si>
    <t>-1760781610</t>
  </si>
  <si>
    <t>6,0*3,0</t>
  </si>
  <si>
    <t>12</t>
  </si>
  <si>
    <t>119002412</t>
  </si>
  <si>
    <t>Pojezdový ocelový plech pro zabezpečení výkopu odstranění</t>
  </si>
  <si>
    <t>1386899851</t>
  </si>
  <si>
    <t>13</t>
  </si>
  <si>
    <t>119003211</t>
  </si>
  <si>
    <t>Mobilní plotová zábrana s reflexním pásem výšky do 1,5 m pro zabezpečení výkopu zřízení</t>
  </si>
  <si>
    <t>-511104583</t>
  </si>
  <si>
    <t>630</t>
  </si>
  <si>
    <t>(6,0+1,5)*2*2</t>
  </si>
  <si>
    <t>(2+1,5)*2*2</t>
  </si>
  <si>
    <t>1,5*4*6</t>
  </si>
  <si>
    <t>14</t>
  </si>
  <si>
    <t>119003212</t>
  </si>
  <si>
    <t>Mobilní plotová zábrana s reflexním pásem výšky do 1,5 m pro zabezpečení výkopu odstranění</t>
  </si>
  <si>
    <t>-1607550556</t>
  </si>
  <si>
    <t>121151103</t>
  </si>
  <si>
    <t>Sejmutí ornice plochy do 100 m2 tl vrstvy do 200 mm strojně</t>
  </si>
  <si>
    <t>-1800526070</t>
  </si>
  <si>
    <t>2,0*(63,0-35,0+345-245)</t>
  </si>
  <si>
    <t>2,0*47</t>
  </si>
  <si>
    <t>16</t>
  </si>
  <si>
    <t>131251201</t>
  </si>
  <si>
    <t>Hloubení jam zapažených v hornině třídy těžitelnosti I, skupiny 3 objem do 20 m3 strojně</t>
  </si>
  <si>
    <t>m3</t>
  </si>
  <si>
    <t>-1551177789</t>
  </si>
  <si>
    <t xml:space="preserve">protlaky </t>
  </si>
  <si>
    <t>koncová jáma</t>
  </si>
  <si>
    <t>2,0*1,5*2,5</t>
  </si>
  <si>
    <t>2,0*1,5*2,0</t>
  </si>
  <si>
    <t>startovací jáma</t>
  </si>
  <si>
    <t>6,0*1,5*2,0</t>
  </si>
  <si>
    <t>j1*0,5</t>
  </si>
  <si>
    <t>17</t>
  </si>
  <si>
    <t>131251202</t>
  </si>
  <si>
    <t>Hloubení jam zapažených v hornině třídy těžitelnosti I, skupiny 3 objem do 50 m3 strojně</t>
  </si>
  <si>
    <t>1464623774</t>
  </si>
  <si>
    <t>6,0*1,5*2,5</t>
  </si>
  <si>
    <t>j2*0,5</t>
  </si>
  <si>
    <t>18</t>
  </si>
  <si>
    <t>131351201</t>
  </si>
  <si>
    <t>Hloubení jam zapažených v hornině třídy těžitelnosti II, skupiny 4 objem do 20 m3 strojně</t>
  </si>
  <si>
    <t>733489560</t>
  </si>
  <si>
    <t>19</t>
  </si>
  <si>
    <t>131351202</t>
  </si>
  <si>
    <t>Hloubení jam zapažených v hornině třídy těžitelnosti II, skupiny 4 objem do 50 m3 strojně</t>
  </si>
  <si>
    <t>-1384781017</t>
  </si>
  <si>
    <t>20</t>
  </si>
  <si>
    <t>132254205</t>
  </si>
  <si>
    <t>Hloubení zapažených rýh š do 2000 mm v hornině třídy těžitelnosti I, skupiny 3 objem do 1000 m3</t>
  </si>
  <si>
    <t>-295087622</t>
  </si>
  <si>
    <t>řad v</t>
  </si>
  <si>
    <t>1,1*(1,67+1,4)*0,5*100,0</t>
  </si>
  <si>
    <t>1,1*(1,8+1,4)*0,5*100,0</t>
  </si>
  <si>
    <t>1,1*(2,14+1,42)*0,5*100,0</t>
  </si>
  <si>
    <t>1,1*(1,4+1,95)*0,5*(100,0-12,5)</t>
  </si>
  <si>
    <t>1,1*(1,75+1,4)*0,5*73,9</t>
  </si>
  <si>
    <t>1,1*(1,7+1,4)*0,5*(104,66-17,5)</t>
  </si>
  <si>
    <t>řad V2</t>
  </si>
  <si>
    <t>1,1*(1,73+1,3)*0,5*46,58</t>
  </si>
  <si>
    <t>Mezisoučet</t>
  </si>
  <si>
    <t>-k*0,4</t>
  </si>
  <si>
    <t>r*0,5</t>
  </si>
  <si>
    <t>132354205</t>
  </si>
  <si>
    <t>Hloubení zapažených rýh š do 2000 mm v hornině třídy těžitelnosti II, skupiny 4 objem do 1000 m3</t>
  </si>
  <si>
    <t>-1572816348</t>
  </si>
  <si>
    <t>22</t>
  </si>
  <si>
    <t>133254101</t>
  </si>
  <si>
    <t>Hloubení šachet zapažených v hornině třídy těžitelnosti I, skupiny 3 objem do 20 m3</t>
  </si>
  <si>
    <t>1514108845</t>
  </si>
  <si>
    <t>výkop pro hydranty</t>
  </si>
  <si>
    <t>1,5*1,5*(1,3*5+1,55+0,3*6)</t>
  </si>
  <si>
    <t>s*0,5</t>
  </si>
  <si>
    <t>23</t>
  </si>
  <si>
    <t>133354101</t>
  </si>
  <si>
    <t>Hloubení šachet zapažených v hornině třídy těžitelnosti II, skupiny 4 objem do 20 m3</t>
  </si>
  <si>
    <t>-1654479214</t>
  </si>
  <si>
    <t>24</t>
  </si>
  <si>
    <t>141721214</t>
  </si>
  <si>
    <t>Řízený zemní protlak délky do 50 m hloubky do 6 m s protlačením potrubí vnějšího průměru vrtu do 180 mm v hornině třídy těžitelnosti I a II, skupiny 1 až 4</t>
  </si>
  <si>
    <t>482853779</t>
  </si>
  <si>
    <t>17,5+12</t>
  </si>
  <si>
    <t>25</t>
  </si>
  <si>
    <t>M</t>
  </si>
  <si>
    <t>28613419</t>
  </si>
  <si>
    <t>potrubí kanalizační tlakové PE100 SDR17 návin se signalizační vrstvou 160x9,5mm</t>
  </si>
  <si>
    <t>79219643</t>
  </si>
  <si>
    <t>30*1,003 'Přepočtené koeficientem množství</t>
  </si>
  <si>
    <t>26</t>
  </si>
  <si>
    <t>28655112</t>
  </si>
  <si>
    <t>manžeta chráničky vč. upínací pásky 90x160mm DN 80x150</t>
  </si>
  <si>
    <t>kus</t>
  </si>
  <si>
    <t>-2042220671</t>
  </si>
  <si>
    <t>4*1,003 'Přepočtené koeficientem množství</t>
  </si>
  <si>
    <t>27</t>
  </si>
  <si>
    <t>28655200.1</t>
  </si>
  <si>
    <t xml:space="preserve">objímka kluzná typ G1+F1 v 25mm </t>
  </si>
  <si>
    <t>1845762383</t>
  </si>
  <si>
    <t>17*1,003 'Přepočtené koeficientem množství</t>
  </si>
  <si>
    <t>28</t>
  </si>
  <si>
    <t>151101101</t>
  </si>
  <si>
    <t>Zřízení příložného pažení a rozepření stěn rýh hl do 2 m</t>
  </si>
  <si>
    <t>-705021449</t>
  </si>
  <si>
    <t>r1/1,1*2</t>
  </si>
  <si>
    <t>29</t>
  </si>
  <si>
    <t>151101111</t>
  </si>
  <si>
    <t>Odstranění příložného pažení a rozepření stěn rýh hl do 2 m</t>
  </si>
  <si>
    <t>1750361550</t>
  </si>
  <si>
    <t>30</t>
  </si>
  <si>
    <t>151101201</t>
  </si>
  <si>
    <t>Zřízení příložného pažení stěn výkopu hl do 4 m</t>
  </si>
  <si>
    <t>-374202001</t>
  </si>
  <si>
    <t>(2,0+1,5)*2*2,5</t>
  </si>
  <si>
    <t>(2,0+1,5)*2*2,0</t>
  </si>
  <si>
    <t>(6,0+1,5)*2*2,0</t>
  </si>
  <si>
    <t>(6,0+1,5)*2*2,5</t>
  </si>
  <si>
    <t>1,5*4*(1,3*5+1,55+0,3*6)</t>
  </si>
  <si>
    <t>31</t>
  </si>
  <si>
    <t>151101211</t>
  </si>
  <si>
    <t>Odstranění příložného pažení stěn hl do 4 m</t>
  </si>
  <si>
    <t>1506132997</t>
  </si>
  <si>
    <t>32</t>
  </si>
  <si>
    <t>162351104</t>
  </si>
  <si>
    <t>Vodorovné přemístění do 1000 m výkopku/sypaniny z horniny třídy těžitelnosti I, skupiny 1 až 3</t>
  </si>
  <si>
    <t>1709678430</t>
  </si>
  <si>
    <t>"odvoz ornice na mezideponii"  or*0,2</t>
  </si>
  <si>
    <t>"dovoz ornice z mezideponie"  or*0,2</t>
  </si>
  <si>
    <t>33</t>
  </si>
  <si>
    <t>-484671205</t>
  </si>
  <si>
    <t>odvoz zeminy pro zásypy a obsypy na mezideponii</t>
  </si>
  <si>
    <t>p3+z</t>
  </si>
  <si>
    <t>dovoz zeminy pro zásypy a obsypy z mezideponie</t>
  </si>
  <si>
    <t>o1*0,5</t>
  </si>
  <si>
    <t>34</t>
  </si>
  <si>
    <t>162351124</t>
  </si>
  <si>
    <t>Vodorovné přemístění do 1000 m výkopku/sypaniny z hornin třídy těžitelnosti II, skupiny 4 a 5</t>
  </si>
  <si>
    <t>324043379</t>
  </si>
  <si>
    <t>35</t>
  </si>
  <si>
    <t>162751117</t>
  </si>
  <si>
    <t>Vodorovné přemístění do 10000 m výkopku/sypaniny z horniny třídy těžitelnosti I, skupiny 1 až 3</t>
  </si>
  <si>
    <t>803831003</t>
  </si>
  <si>
    <t>odvoz přebytečné zeminy</t>
  </si>
  <si>
    <t>s+p1+p4</t>
  </si>
  <si>
    <t>o*0,5</t>
  </si>
  <si>
    <t>36</t>
  </si>
  <si>
    <t>162751119</t>
  </si>
  <si>
    <t>Příplatek k vodorovnému přemístění výkopku/sypaniny z horniny třídy těžitelnosti I, skupiny 1 až 3 ZKD 1000 m přes 10000 m</t>
  </si>
  <si>
    <t>-1203407883</t>
  </si>
  <si>
    <t>o*0,5*5</t>
  </si>
  <si>
    <t>37</t>
  </si>
  <si>
    <t>162751137</t>
  </si>
  <si>
    <t>Vodorovné přemístění do 10000 m výkopku/sypaniny z horniny třídy těžitelnosti II, skupiny 4 a 5</t>
  </si>
  <si>
    <t>754606303</t>
  </si>
  <si>
    <t>38</t>
  </si>
  <si>
    <t>162751139</t>
  </si>
  <si>
    <t>Příplatek k vodorovnému přemístění výkopku/sypaniny z horniny třídy těžitelnosti II, skupiny 4 a 5 ZKD 1000 m přes 10000 m</t>
  </si>
  <si>
    <t>-75456203</t>
  </si>
  <si>
    <t>39</t>
  </si>
  <si>
    <t>167151101</t>
  </si>
  <si>
    <t>Nakládání výkopku z hornin třídy těžitelnosti I, skupiny 1 až 3 do 100 m3</t>
  </si>
  <si>
    <t>200181128</t>
  </si>
  <si>
    <t>naložení ornice na mezideponii pro rozprostření</t>
  </si>
  <si>
    <t>or*0,2</t>
  </si>
  <si>
    <t>40</t>
  </si>
  <si>
    <t>167151111</t>
  </si>
  <si>
    <t>Nakládání výkopku z hornin třídy těžitelnosti I, skupiny 1 až 3 přes 100 m3</t>
  </si>
  <si>
    <t>808379524</t>
  </si>
  <si>
    <t>(p3+z)*0,5</t>
  </si>
  <si>
    <t>41</t>
  </si>
  <si>
    <t>167151112</t>
  </si>
  <si>
    <t>Nakládání výkopku z hornin třídy těžitelnosti II, skupiny 4 a 5 přes 100 m3</t>
  </si>
  <si>
    <t>736610854</t>
  </si>
  <si>
    <t>42</t>
  </si>
  <si>
    <t>171201231</t>
  </si>
  <si>
    <t>Poplatek za uložení zeminy a kamení na recyklační skládce (skládkovné) kód odpadu 17 05 04</t>
  </si>
  <si>
    <t>t</t>
  </si>
  <si>
    <t>-1589463034</t>
  </si>
  <si>
    <t>o*2,0</t>
  </si>
  <si>
    <t>43</t>
  </si>
  <si>
    <t>171251201</t>
  </si>
  <si>
    <t>Uložení sypaniny na skládky nebo meziskládky</t>
  </si>
  <si>
    <t>-1785853543</t>
  </si>
  <si>
    <t>44</t>
  </si>
  <si>
    <t>174151101</t>
  </si>
  <si>
    <t>Zásyp jam, šachet rýh nebo kolem objektů sypaninou se zhutněním</t>
  </si>
  <si>
    <t>-1561283436</t>
  </si>
  <si>
    <t>v komunikaci</t>
  </si>
  <si>
    <t>1,1*(1,67+1,4-0,1*2-0,4*2-0,4*2)*0,5*(35,0-12,0)</t>
  </si>
  <si>
    <t>1,1*(1,7+1,4-0,1*2-00,4*2-0,4*2)*0,5*(104,66-17,5)</t>
  </si>
  <si>
    <t>45</t>
  </si>
  <si>
    <t>58331200</t>
  </si>
  <si>
    <t>štěrkopísek netříděný zásypový</t>
  </si>
  <si>
    <t>1292453341</t>
  </si>
  <si>
    <t>(P4-s)*2,0</t>
  </si>
  <si>
    <t>46</t>
  </si>
  <si>
    <t>58337331</t>
  </si>
  <si>
    <t>štěrkopísek frakce 0/22</t>
  </si>
  <si>
    <t>-1345812228</t>
  </si>
  <si>
    <t>s*2,0</t>
  </si>
  <si>
    <t>47</t>
  </si>
  <si>
    <t>1096167722</t>
  </si>
  <si>
    <t>j1+r+s</t>
  </si>
  <si>
    <t>-p1-p2-p3-p4</t>
  </si>
  <si>
    <t>48</t>
  </si>
  <si>
    <t>175111109</t>
  </si>
  <si>
    <t>Příplatek k obsypání potrubí za ruční prohození sypaniny, uložené do 3 m</t>
  </si>
  <si>
    <t>-391239592</t>
  </si>
  <si>
    <t>49</t>
  </si>
  <si>
    <t>175151101</t>
  </si>
  <si>
    <t>Obsypání potrubí strojně sypaninou bez prohození, uloženou do 3 m</t>
  </si>
  <si>
    <t>150863755</t>
  </si>
  <si>
    <t>1,1*0,4*(104,66-17,5+35-12)</t>
  </si>
  <si>
    <t>v chodník,zatravněno</t>
  </si>
  <si>
    <t>1,1*0,4*(626-29,5-110,16)</t>
  </si>
  <si>
    <t>50</t>
  </si>
  <si>
    <t>521291513</t>
  </si>
  <si>
    <t>48,47*2 'Přepočtené koeficientem množství</t>
  </si>
  <si>
    <t>51</t>
  </si>
  <si>
    <t>181351003</t>
  </si>
  <si>
    <t>Rozprostření ornice tl vrstvy do 200 mm pl do 100 m2 v rovině nebo ve svahu do 1:5 strojně</t>
  </si>
  <si>
    <t>-103665253</t>
  </si>
  <si>
    <t>52</t>
  </si>
  <si>
    <t>181411131</t>
  </si>
  <si>
    <t>Založení parkového trávníku výsevem plochy do 1000 m2 v rovině a ve svahu do 1:5</t>
  </si>
  <si>
    <t>1572861307</t>
  </si>
  <si>
    <t>53</t>
  </si>
  <si>
    <t>00572410</t>
  </si>
  <si>
    <t>osivo směs travní parková</t>
  </si>
  <si>
    <t>kg</t>
  </si>
  <si>
    <t>-1922131941</t>
  </si>
  <si>
    <t>350,000*0,03*1,015</t>
  </si>
  <si>
    <t>54</t>
  </si>
  <si>
    <t>183403152</t>
  </si>
  <si>
    <t>Obdělání půdy vláčením v rovině a svahu do 1:5</t>
  </si>
  <si>
    <t>-723217010</t>
  </si>
  <si>
    <t>55</t>
  </si>
  <si>
    <t>183403153</t>
  </si>
  <si>
    <t>Obdělání půdy hrabáním v rovině a svahu do 1:5</t>
  </si>
  <si>
    <t>1464150958</t>
  </si>
  <si>
    <t>Vodorovné konstrukce</t>
  </si>
  <si>
    <t>56</t>
  </si>
  <si>
    <t>451573111</t>
  </si>
  <si>
    <t>Lože pod potrubí otevřený výkop ze štěrkopísku</t>
  </si>
  <si>
    <t>-2057708460</t>
  </si>
  <si>
    <t>1,1*0,1*(626,0-29,5)</t>
  </si>
  <si>
    <t>57</t>
  </si>
  <si>
    <t>452313141</t>
  </si>
  <si>
    <t>Podkladní bloky z betonu prostého tř. C 16/20 otevřený výkop</t>
  </si>
  <si>
    <t>797199288</t>
  </si>
  <si>
    <t>0,3*0,4*0,3*13</t>
  </si>
  <si>
    <t>58</t>
  </si>
  <si>
    <t>452353101</t>
  </si>
  <si>
    <t>Bednění podkladních bloků otevřený výkop</t>
  </si>
  <si>
    <t>189503868</t>
  </si>
  <si>
    <t>(0,3+0,4)*2*0,3*13</t>
  </si>
  <si>
    <t>Komunikace pozemní</t>
  </si>
  <si>
    <t>59</t>
  </si>
  <si>
    <t>564730011</t>
  </si>
  <si>
    <t>Podklad z kameniva hrubého drceného vel. 8-16 mm tl 100 mm</t>
  </si>
  <si>
    <t>-995308095</t>
  </si>
  <si>
    <t>60</t>
  </si>
  <si>
    <t>564760111</t>
  </si>
  <si>
    <t>Podklad z kameniva hrubého drceného vel. 16-32 mm tl 200 mm</t>
  </si>
  <si>
    <t>1337879754</t>
  </si>
  <si>
    <t>oprava dlážděného chodníku</t>
  </si>
  <si>
    <t>340,0</t>
  </si>
  <si>
    <t>61</t>
  </si>
  <si>
    <t>564851111</t>
  </si>
  <si>
    <t>Podklad ze štěrkodrtě ŠD tl 150 mm</t>
  </si>
  <si>
    <t>-1176646702</t>
  </si>
  <si>
    <t>62</t>
  </si>
  <si>
    <t>564871116</t>
  </si>
  <si>
    <t>Podklad ze štěrkodrtě ŠD tl. 300 mm</t>
  </si>
  <si>
    <t>-1871508184</t>
  </si>
  <si>
    <t>63</t>
  </si>
  <si>
    <t>565145101</t>
  </si>
  <si>
    <t>Asfaltový beton vrstva podkladní ACP 16 (obalované kamenivo OKS) tl 60 mm š do 1,5 m</t>
  </si>
  <si>
    <t>1725393472</t>
  </si>
  <si>
    <t>64</t>
  </si>
  <si>
    <t>567122114</t>
  </si>
  <si>
    <t>Podklad ze směsi stmelené cementem SC C 8/10 (KSC I) tl 150 mm</t>
  </si>
  <si>
    <t>-1478065315</t>
  </si>
  <si>
    <t>65</t>
  </si>
  <si>
    <t>573111115</t>
  </si>
  <si>
    <t>Postřik živičný infiltrační s posypem z asfaltu množství 2,5 kg/m2</t>
  </si>
  <si>
    <t>-1885282272</t>
  </si>
  <si>
    <t>66</t>
  </si>
  <si>
    <t>573231107</t>
  </si>
  <si>
    <t>Postřik živičný spojovací ze silniční emulze v množství 0,40 kg/m2</t>
  </si>
  <si>
    <t>1138907424</t>
  </si>
  <si>
    <t>67</t>
  </si>
  <si>
    <t>573231111</t>
  </si>
  <si>
    <t>Postřik živičný spojovací ze silniční emulze v množství 0,70 kg/m2</t>
  </si>
  <si>
    <t>350352037</t>
  </si>
  <si>
    <t>68</t>
  </si>
  <si>
    <t>577134121</t>
  </si>
  <si>
    <t>Asfaltový beton vrstva obrusná ACO 11 (ABS) tř. I tl 40 mm š přes 3 m z nemodifikovaného asfaltu</t>
  </si>
  <si>
    <t>-96179373</t>
  </si>
  <si>
    <t>69</t>
  </si>
  <si>
    <t>596211113</t>
  </si>
  <si>
    <t>Kladení zámkové dlažby komunikací pro pěší tl 60 mm skupiny A pl přes 300 m2</t>
  </si>
  <si>
    <t>-143875585</t>
  </si>
  <si>
    <t>oprava dlážděného chodníku - 10%nová</t>
  </si>
  <si>
    <t>70</t>
  </si>
  <si>
    <t>59245018</t>
  </si>
  <si>
    <t>dlažba tvar obdélník betonová 200x100x60mm přírodní</t>
  </si>
  <si>
    <t>626598561</t>
  </si>
  <si>
    <t>340,000*0,1</t>
  </si>
  <si>
    <t>71</t>
  </si>
  <si>
    <t>599141111</t>
  </si>
  <si>
    <t>Vyplnění spár mezi silničními dílci živičnou zálivkou</t>
  </si>
  <si>
    <t>-2141663397</t>
  </si>
  <si>
    <t>(35-2,0+105,0-12,5)*2</t>
  </si>
  <si>
    <t>Trubní vedení</t>
  </si>
  <si>
    <t>72</t>
  </si>
  <si>
    <t>850245121</t>
  </si>
  <si>
    <t>Výřez nebo výsek na potrubí z trub litinových tlakových nebo plastických hmot DN 80</t>
  </si>
  <si>
    <t>-794564311</t>
  </si>
  <si>
    <t>73</t>
  </si>
  <si>
    <t>HWL.799408000016</t>
  </si>
  <si>
    <t>SYNOFLEX - S PŘÍRUBOU 80 (85-105)</t>
  </si>
  <si>
    <t>1972343139</t>
  </si>
  <si>
    <t>74</t>
  </si>
  <si>
    <t>852242122</t>
  </si>
  <si>
    <t>Montáž potrubí z trub litinových tlakových přírubových délky do 1 m otevřený výkop DN 80</t>
  </si>
  <si>
    <t>1932433857</t>
  </si>
  <si>
    <t>75</t>
  </si>
  <si>
    <t>55253233</t>
  </si>
  <si>
    <t>trouba přírubová litinová vodovodní  PN10/16 DN 80 dl 100mm</t>
  </si>
  <si>
    <t>366590830</t>
  </si>
  <si>
    <t>1*1,01 'Přepočtené koeficientem množství</t>
  </si>
  <si>
    <t>76</t>
  </si>
  <si>
    <t>857242122</t>
  </si>
  <si>
    <t>Montáž litinových tvarovek jednoosých přírubových otevřený výkop DN 80</t>
  </si>
  <si>
    <t>-47470338</t>
  </si>
  <si>
    <t>77</t>
  </si>
  <si>
    <t>55254047</t>
  </si>
  <si>
    <t>koleno 90° s patkou přírubové litinové vodovodní N-kus PN10/40 DN 80</t>
  </si>
  <si>
    <t>715655891</t>
  </si>
  <si>
    <t>78</t>
  </si>
  <si>
    <t>857244122</t>
  </si>
  <si>
    <t>Montáž litinových tvarovek odbočných přírubových otevřený výkop DN 80</t>
  </si>
  <si>
    <t>2117762320</t>
  </si>
  <si>
    <t>79</t>
  </si>
  <si>
    <t>55253510</t>
  </si>
  <si>
    <t>tvarovka přírubová litinová vodovodní s přírubovou odbočkou PN10/40 T-kus DN 80/80</t>
  </si>
  <si>
    <t>1370482066</t>
  </si>
  <si>
    <t>80</t>
  </si>
  <si>
    <t>871241211</t>
  </si>
  <si>
    <t>Montáž potrubí z PE100 SDR 11 otevřený výkop svařovaných elektrotvarovkou D 90 x 8,2 mm</t>
  </si>
  <si>
    <t>445767565</t>
  </si>
  <si>
    <t>81</t>
  </si>
  <si>
    <t>WVN.VP403082W</t>
  </si>
  <si>
    <t>Trubka dvouvrstvá PE 100 RC SafeTech RC voda SDR11 90x8.2 12m BC</t>
  </si>
  <si>
    <t>2085406410</t>
  </si>
  <si>
    <t>626*1,015 'Přepočtené koeficientem množství</t>
  </si>
  <si>
    <t>82</t>
  </si>
  <si>
    <t>877241101</t>
  </si>
  <si>
    <t>Montáž elektrospojek na vodovodním potrubí z PE trub d 90</t>
  </si>
  <si>
    <t>-391113285</t>
  </si>
  <si>
    <t>22+15+15+1+1+1</t>
  </si>
  <si>
    <t>83</t>
  </si>
  <si>
    <t>28615974</t>
  </si>
  <si>
    <t>elektrospojka SDR11 PE 100 PN16 D 90mm</t>
  </si>
  <si>
    <t>1916281751</t>
  </si>
  <si>
    <t>84</t>
  </si>
  <si>
    <t>WVN.FF071013W</t>
  </si>
  <si>
    <t>Oblouk 60° PE100 SDR11 90</t>
  </si>
  <si>
    <t>528578749</t>
  </si>
  <si>
    <t>85</t>
  </si>
  <si>
    <t>WVN.FFD61013W</t>
  </si>
  <si>
    <t>Oblouk 30° PE100 RC SDR11 90</t>
  </si>
  <si>
    <t>657379442</t>
  </si>
  <si>
    <t>86</t>
  </si>
  <si>
    <t>WVN.FFD81013W</t>
  </si>
  <si>
    <t>Oblouk 22° PE100 RC SDR11 90</t>
  </si>
  <si>
    <t>-2139025684</t>
  </si>
  <si>
    <t>87</t>
  </si>
  <si>
    <t>WVN.FF485527W</t>
  </si>
  <si>
    <t>Lemový nákružek PE100 SDR11 90</t>
  </si>
  <si>
    <t>-2101662998</t>
  </si>
  <si>
    <t>88</t>
  </si>
  <si>
    <t>WVN.FF700513W</t>
  </si>
  <si>
    <t>Příruba PP-V PN10/16 90 DN80</t>
  </si>
  <si>
    <t>-2093623672</t>
  </si>
  <si>
    <t>89</t>
  </si>
  <si>
    <t>877241110</t>
  </si>
  <si>
    <t>Montáž elektrokolen 45° na vodovodním potrubí z PE trub d 90</t>
  </si>
  <si>
    <t>2006615373</t>
  </si>
  <si>
    <t>90</t>
  </si>
  <si>
    <t>28614948</t>
  </si>
  <si>
    <t>elektrokoleno 45° PE 100 PN16 D 90mm</t>
  </si>
  <si>
    <t>477108191</t>
  </si>
  <si>
    <t>91</t>
  </si>
  <si>
    <t>877241113</t>
  </si>
  <si>
    <t>Montáž elektro T-kusů na vodovodním potrubí z PE trub d 90</t>
  </si>
  <si>
    <t>-422522786</t>
  </si>
  <si>
    <t>92</t>
  </si>
  <si>
    <t>28614960</t>
  </si>
  <si>
    <t>elektrotvarovka T-kus rovnoramenný PE 100 PN16 D 90mm</t>
  </si>
  <si>
    <t>1771285899</t>
  </si>
  <si>
    <t>93</t>
  </si>
  <si>
    <t>891241112</t>
  </si>
  <si>
    <t>Montáž vodovodních šoupátek otevřený výkop DN 80</t>
  </si>
  <si>
    <t>993772768</t>
  </si>
  <si>
    <t>94</t>
  </si>
  <si>
    <t>42224397</t>
  </si>
  <si>
    <t>šoupátko vodovodní šedá litina uzavírací víkové S24 118 610 DN 80x210mm</t>
  </si>
  <si>
    <t>-109983913</t>
  </si>
  <si>
    <t>95</t>
  </si>
  <si>
    <t>HWL.900108000004</t>
  </si>
  <si>
    <t>SOUPRAVA ZEMNÍ TUHÁ  1,5 m 65-80 E1/80 A (1,5m)</t>
  </si>
  <si>
    <t>-1381565380</t>
  </si>
  <si>
    <t>96</t>
  </si>
  <si>
    <t>891247111</t>
  </si>
  <si>
    <t>Montáž hydrantů podzemních DN 80</t>
  </si>
  <si>
    <t>-1494416654</t>
  </si>
  <si>
    <t>97</t>
  </si>
  <si>
    <t>42273594</t>
  </si>
  <si>
    <t>hydrant podzemní DN 80 PN 16 dvojitý uzávěr s koulí krycí v 1500mm</t>
  </si>
  <si>
    <t>-1550217943</t>
  </si>
  <si>
    <t>98</t>
  </si>
  <si>
    <t>892241111</t>
  </si>
  <si>
    <t>Tlaková zkouška vodou potrubí do 80</t>
  </si>
  <si>
    <t>-33595928</t>
  </si>
  <si>
    <t>99</t>
  </si>
  <si>
    <t>892273122</t>
  </si>
  <si>
    <t>Proplach a dezinfekce vodovodního potrubí DN od 80 do 125</t>
  </si>
  <si>
    <t>-1316747812</t>
  </si>
  <si>
    <t>100</t>
  </si>
  <si>
    <t>892372111</t>
  </si>
  <si>
    <t>Zabezpečení konců potrubí DN do 300 při tlakových zkouškách vodou</t>
  </si>
  <si>
    <t>1932166390</t>
  </si>
  <si>
    <t>101</t>
  </si>
  <si>
    <t>899121103</t>
  </si>
  <si>
    <t>Osazení poklopů plastových hydrantových</t>
  </si>
  <si>
    <t>1882236050</t>
  </si>
  <si>
    <t>102</t>
  </si>
  <si>
    <t>56230635</t>
  </si>
  <si>
    <t>poklop uliční hydrantový oválný plastový PA s litinovým víkem</t>
  </si>
  <si>
    <t>1091664312</t>
  </si>
  <si>
    <t>103</t>
  </si>
  <si>
    <t>899401112</t>
  </si>
  <si>
    <t>Osazení poklopů litinových šoupátkových</t>
  </si>
  <si>
    <t>-1162606150</t>
  </si>
  <si>
    <t>104</t>
  </si>
  <si>
    <t>42291352</t>
  </si>
  <si>
    <t>poklop litinový šoupátkový pro zemní soupravy osazení do terénu a do vozovky</t>
  </si>
  <si>
    <t>1393466331</t>
  </si>
  <si>
    <t>105</t>
  </si>
  <si>
    <t>42291000</t>
  </si>
  <si>
    <t>klíč ke kanálovým šoupátkům T-klíč</t>
  </si>
  <si>
    <t>-102894687</t>
  </si>
  <si>
    <t>106</t>
  </si>
  <si>
    <t>899401113</t>
  </si>
  <si>
    <t>Osazení poklopů litinových hydrantových</t>
  </si>
  <si>
    <t>1745856411</t>
  </si>
  <si>
    <t>107</t>
  </si>
  <si>
    <t>HWL.1950KASI0002</t>
  </si>
  <si>
    <t xml:space="preserve">POKLOP ULIČNÍ SAMONIVELAČNÍ HYDRANTOVÝ  </t>
  </si>
  <si>
    <t>-576677618</t>
  </si>
  <si>
    <t>108</t>
  </si>
  <si>
    <t>HWL.342000000000</t>
  </si>
  <si>
    <t>KLÍČ UZAVÍRACÍ HYDRANTŮM 50-500</t>
  </si>
  <si>
    <t>829475210</t>
  </si>
  <si>
    <t>109</t>
  </si>
  <si>
    <t>899712111</t>
  </si>
  <si>
    <t>Orientační tabulky na zdivu</t>
  </si>
  <si>
    <t>-1352329082</t>
  </si>
  <si>
    <t>110</t>
  </si>
  <si>
    <t>899713111.1</t>
  </si>
  <si>
    <t>Montáž+dodávka orientační ocelový sloupek modrobílé barvy</t>
  </si>
  <si>
    <t>248288187</t>
  </si>
  <si>
    <t>111</t>
  </si>
  <si>
    <t>899721111</t>
  </si>
  <si>
    <t>Signalizační vodič DN do 150 mm na potrubí</t>
  </si>
  <si>
    <t>-1547167172</t>
  </si>
  <si>
    <t>112</t>
  </si>
  <si>
    <t>899722112</t>
  </si>
  <si>
    <t>Krytí potrubí z plastů výstražnou fólií z PVC 25 cm</t>
  </si>
  <si>
    <t>-1346181042</t>
  </si>
  <si>
    <t>Ostatní konstrukce a práce, bourání</t>
  </si>
  <si>
    <t>113</t>
  </si>
  <si>
    <t>916231213</t>
  </si>
  <si>
    <t>Osazení chodníkového obrubníku betonového stojatého s boční opěrou do lože z betonu prostého</t>
  </si>
  <si>
    <t>429212687</t>
  </si>
  <si>
    <t>zpětné osazení obrubníku -10% nové</t>
  </si>
  <si>
    <t>246-55</t>
  </si>
  <si>
    <t>114</t>
  </si>
  <si>
    <t>59217017</t>
  </si>
  <si>
    <t>obrubník betonový chodníkový 1000x100x250mm</t>
  </si>
  <si>
    <t>1764408064</t>
  </si>
  <si>
    <t>191,000*0,1</t>
  </si>
  <si>
    <t>115</t>
  </si>
  <si>
    <t>916991121</t>
  </si>
  <si>
    <t>Lože pod obrubníky, krajníky nebo obruby z dlažebních kostek z betonu prostého</t>
  </si>
  <si>
    <t>1827020236</t>
  </si>
  <si>
    <t>191*0,35*0,1</t>
  </si>
  <si>
    <t>116</t>
  </si>
  <si>
    <t>919735112</t>
  </si>
  <si>
    <t>Řezání stávajícího živičného krytu hl do 100 mm</t>
  </si>
  <si>
    <t>1577851667</t>
  </si>
  <si>
    <t>997</t>
  </si>
  <si>
    <t>Přesun sutě</t>
  </si>
  <si>
    <t>117</t>
  </si>
  <si>
    <t>997221551</t>
  </si>
  <si>
    <t>Vodorovná doprava suti ze sypkých materiálů do 1 km</t>
  </si>
  <si>
    <t>284951602</t>
  </si>
  <si>
    <t>456,642-127,555</t>
  </si>
  <si>
    <t>118</t>
  </si>
  <si>
    <t>997221559</t>
  </si>
  <si>
    <t>Příplatek ZKD 1 km u vodorovné dopravy suti ze sypkých materiálů</t>
  </si>
  <si>
    <t>-1943563624</t>
  </si>
  <si>
    <t>sut*14</t>
  </si>
  <si>
    <t>119</t>
  </si>
  <si>
    <t>997221561</t>
  </si>
  <si>
    <t>Vodorovná doprava suti z kusových materiálů do 1 km</t>
  </si>
  <si>
    <t>-272457134</t>
  </si>
  <si>
    <t>odvoz dlažba a obrubníky na mezideponii a zpět</t>
  </si>
  <si>
    <t>127,555*2</t>
  </si>
  <si>
    <t>120</t>
  </si>
  <si>
    <t>997221611</t>
  </si>
  <si>
    <t>Nakládání suti na dopravní prostředky pro vodorovnou dopravu</t>
  </si>
  <si>
    <t>766016058</t>
  </si>
  <si>
    <t>121</t>
  </si>
  <si>
    <t>997221645</t>
  </si>
  <si>
    <t>Poplatek za uložení na skládce (skládkovné) odpadu asfaltového bez dehtu kód odpadu 17 03 02</t>
  </si>
  <si>
    <t>-1251320372</t>
  </si>
  <si>
    <t>122</t>
  </si>
  <si>
    <t>997221873</t>
  </si>
  <si>
    <t>Poplatek za uložení stavebního odpadu na recyklační skládce (skládkovné) zeminy a kamení zatříděného do Katalogu odpadů pod kódem 17 05 04</t>
  </si>
  <si>
    <t>887417577</t>
  </si>
  <si>
    <t>sut-59,191</t>
  </si>
  <si>
    <t>998</t>
  </si>
  <si>
    <t>Přesun hmot</t>
  </si>
  <si>
    <t>123</t>
  </si>
  <si>
    <t>998276101</t>
  </si>
  <si>
    <t>Přesun hmot pro trubní vedení z trub z plastických hmot otevřený výkop</t>
  </si>
  <si>
    <t>448058713</t>
  </si>
  <si>
    <t>VRN</t>
  </si>
  <si>
    <t>Vedlejší rozpočtové náklady</t>
  </si>
  <si>
    <t>VRN1</t>
  </si>
  <si>
    <t>Průzkumné, geodetické a projektové práce</t>
  </si>
  <si>
    <t>124</t>
  </si>
  <si>
    <t>012103000</t>
  </si>
  <si>
    <t>Geodetické práce před výstavbou-vytýčení stavby</t>
  </si>
  <si>
    <t>kpl</t>
  </si>
  <si>
    <t>1024</t>
  </si>
  <si>
    <t>379837470</t>
  </si>
  <si>
    <t>125</t>
  </si>
  <si>
    <t>012203000</t>
  </si>
  <si>
    <t xml:space="preserve"> vytýčení inženýrských sítí a jejich ochrana</t>
  </si>
  <si>
    <t>147869988</t>
  </si>
  <si>
    <t>126</t>
  </si>
  <si>
    <t>012303000</t>
  </si>
  <si>
    <t>Geodetické práce po výstavbě - geometrické zaměření skutečného provedení stavby</t>
  </si>
  <si>
    <t>914204442</t>
  </si>
  <si>
    <t>127</t>
  </si>
  <si>
    <t>012403000</t>
  </si>
  <si>
    <t>geometrický plán na VB</t>
  </si>
  <si>
    <t>2098240918</t>
  </si>
  <si>
    <t>128</t>
  </si>
  <si>
    <t>013254000</t>
  </si>
  <si>
    <t>Dokumentace skutečného provedení stavby</t>
  </si>
  <si>
    <t>558179516</t>
  </si>
  <si>
    <t>129</t>
  </si>
  <si>
    <t>013294000</t>
  </si>
  <si>
    <t>doklady dle požadavku SmVaK  (specifikace armatur, protokol o vytýčení vodiče)</t>
  </si>
  <si>
    <t>267839449</t>
  </si>
  <si>
    <t>130</t>
  </si>
  <si>
    <t>013294001</t>
  </si>
  <si>
    <t>protokoly o rozborech kvality pitné vody vč. vyhodnocení</t>
  </si>
  <si>
    <t>1505767553</t>
  </si>
  <si>
    <t>VRN2</t>
  </si>
  <si>
    <t>Příprava staveniště</t>
  </si>
  <si>
    <t>131</t>
  </si>
  <si>
    <t>020001000</t>
  </si>
  <si>
    <t>-2108291545</t>
  </si>
  <si>
    <t>VRN3</t>
  </si>
  <si>
    <t>Zařízení staveniště</t>
  </si>
  <si>
    <t>132</t>
  </si>
  <si>
    <t>030001000</t>
  </si>
  <si>
    <t>-1358219348</t>
  </si>
  <si>
    <t>VRN7</t>
  </si>
  <si>
    <t>Provozní vlivy</t>
  </si>
  <si>
    <t>133</t>
  </si>
  <si>
    <t>072002000</t>
  </si>
  <si>
    <t>Silniční provoz - dočasné dopravní značení</t>
  </si>
  <si>
    <t>1326862020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</si>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</sst>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Hradil1006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Prodloužení vodovodu Nový Jičín - Loučka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Nový Jičín - Loučka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7. 4. 2020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Nový Jičín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Ivo Hradil-VODOPROJEKT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Fajfrová Irena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75</v>
      </c>
      <c r="BT94" s="118" t="s">
        <v>76</v>
      </c>
      <c r="BV94" s="118" t="s">
        <v>77</v>
      </c>
      <c r="BW94" s="118" t="s">
        <v>5</v>
      </c>
      <c r="BX94" s="118" t="s">
        <v>78</v>
      </c>
      <c r="CL94" s="118" t="s">
        <v>1</v>
      </c>
    </row>
    <row r="95" spans="1:90" s="7" customFormat="1" ht="24.75" customHeight="1">
      <c r="A95" s="119" t="s">
        <v>79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'Hradil1006 - Prodloužení 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'Hradil1006 - Prodloužení ...'!P125</f>
        <v>0</v>
      </c>
      <c r="AV95" s="128">
        <f>'Hradil1006 - Prodloužení ...'!J31</f>
        <v>0</v>
      </c>
      <c r="AW95" s="128">
        <f>'Hradil1006 - Prodloužení ...'!J32</f>
        <v>0</v>
      </c>
      <c r="AX95" s="128">
        <f>'Hradil1006 - Prodloužení ...'!J33</f>
        <v>0</v>
      </c>
      <c r="AY95" s="128">
        <f>'Hradil1006 - Prodloužení ...'!J34</f>
        <v>0</v>
      </c>
      <c r="AZ95" s="128">
        <f>'Hradil1006 - Prodloužení ...'!F31</f>
        <v>0</v>
      </c>
      <c r="BA95" s="128">
        <f>'Hradil1006 - Prodloužení ...'!F32</f>
        <v>0</v>
      </c>
      <c r="BB95" s="128">
        <f>'Hradil1006 - Prodloužení ...'!F33</f>
        <v>0</v>
      </c>
      <c r="BC95" s="128">
        <f>'Hradil1006 - Prodloužení ...'!F34</f>
        <v>0</v>
      </c>
      <c r="BD95" s="130">
        <f>'Hradil1006 - Prodloužení ...'!F35</f>
        <v>0</v>
      </c>
      <c r="BE95" s="7"/>
      <c r="BT95" s="131" t="s">
        <v>81</v>
      </c>
      <c r="BU95" s="131" t="s">
        <v>82</v>
      </c>
      <c r="BV95" s="131" t="s">
        <v>77</v>
      </c>
      <c r="BW95" s="131" t="s">
        <v>5</v>
      </c>
      <c r="BX95" s="131" t="s">
        <v>78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Hradil1006 - Prodlouže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  <c r="AZ2" s="133" t="s">
        <v>83</v>
      </c>
      <c r="BA2" s="133" t="s">
        <v>1</v>
      </c>
      <c r="BB2" s="133" t="s">
        <v>1</v>
      </c>
      <c r="BC2" s="133" t="s">
        <v>84</v>
      </c>
      <c r="BD2" s="133" t="s">
        <v>85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21"/>
      <c r="AT3" s="18" t="s">
        <v>85</v>
      </c>
      <c r="AZ3" s="133" t="s">
        <v>86</v>
      </c>
      <c r="BA3" s="133" t="s">
        <v>1</v>
      </c>
      <c r="BB3" s="133" t="s">
        <v>1</v>
      </c>
      <c r="BC3" s="133" t="s">
        <v>87</v>
      </c>
      <c r="BD3" s="133" t="s">
        <v>85</v>
      </c>
    </row>
    <row r="4" spans="2:56" s="1" customFormat="1" ht="24.95" customHeight="1">
      <c r="B4" s="21"/>
      <c r="D4" s="137" t="s">
        <v>88</v>
      </c>
      <c r="I4" s="132"/>
      <c r="L4" s="21"/>
      <c r="M4" s="138" t="s">
        <v>10</v>
      </c>
      <c r="AT4" s="18" t="s">
        <v>4</v>
      </c>
      <c r="AZ4" s="133" t="s">
        <v>89</v>
      </c>
      <c r="BA4" s="133" t="s">
        <v>1</v>
      </c>
      <c r="BB4" s="133" t="s">
        <v>1</v>
      </c>
      <c r="BC4" s="133" t="s">
        <v>90</v>
      </c>
      <c r="BD4" s="133" t="s">
        <v>85</v>
      </c>
    </row>
    <row r="5" spans="2:56" s="1" customFormat="1" ht="6.95" customHeight="1">
      <c r="B5" s="21"/>
      <c r="I5" s="132"/>
      <c r="L5" s="21"/>
      <c r="AZ5" s="133" t="s">
        <v>91</v>
      </c>
      <c r="BA5" s="133" t="s">
        <v>1</v>
      </c>
      <c r="BB5" s="133" t="s">
        <v>1</v>
      </c>
      <c r="BC5" s="133" t="s">
        <v>92</v>
      </c>
      <c r="BD5" s="133" t="s">
        <v>85</v>
      </c>
    </row>
    <row r="6" spans="1:56" s="2" customFormat="1" ht="12" customHeight="1">
      <c r="A6" s="39"/>
      <c r="B6" s="45"/>
      <c r="C6" s="39"/>
      <c r="D6" s="139" t="s">
        <v>16</v>
      </c>
      <c r="E6" s="39"/>
      <c r="F6" s="39"/>
      <c r="G6" s="39"/>
      <c r="H6" s="39"/>
      <c r="I6" s="140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Z6" s="133" t="s">
        <v>93</v>
      </c>
      <c r="BA6" s="133" t="s">
        <v>1</v>
      </c>
      <c r="BB6" s="133" t="s">
        <v>1</v>
      </c>
      <c r="BC6" s="133" t="s">
        <v>94</v>
      </c>
      <c r="BD6" s="133" t="s">
        <v>85</v>
      </c>
    </row>
    <row r="7" spans="1:56" s="2" customFormat="1" ht="16.5" customHeight="1">
      <c r="A7" s="39"/>
      <c r="B7" s="45"/>
      <c r="C7" s="39"/>
      <c r="D7" s="39"/>
      <c r="E7" s="141" t="s">
        <v>17</v>
      </c>
      <c r="F7" s="39"/>
      <c r="G7" s="39"/>
      <c r="H7" s="39"/>
      <c r="I7" s="140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Z7" s="133" t="s">
        <v>95</v>
      </c>
      <c r="BA7" s="133" t="s">
        <v>1</v>
      </c>
      <c r="BB7" s="133" t="s">
        <v>1</v>
      </c>
      <c r="BC7" s="133" t="s">
        <v>96</v>
      </c>
      <c r="BD7" s="133" t="s">
        <v>85</v>
      </c>
    </row>
    <row r="8" spans="1:56" s="2" customFormat="1" ht="12">
      <c r="A8" s="39"/>
      <c r="B8" s="45"/>
      <c r="C8" s="39"/>
      <c r="D8" s="39"/>
      <c r="E8" s="39"/>
      <c r="F8" s="39"/>
      <c r="G8" s="39"/>
      <c r="H8" s="39"/>
      <c r="I8" s="14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3" t="s">
        <v>97</v>
      </c>
      <c r="BA8" s="133" t="s">
        <v>1</v>
      </c>
      <c r="BB8" s="133" t="s">
        <v>1</v>
      </c>
      <c r="BC8" s="133" t="s">
        <v>98</v>
      </c>
      <c r="BD8" s="133" t="s">
        <v>85</v>
      </c>
    </row>
    <row r="9" spans="1:56" s="2" customFormat="1" ht="12" customHeight="1">
      <c r="A9" s="39"/>
      <c r="B9" s="45"/>
      <c r="C9" s="39"/>
      <c r="D9" s="139" t="s">
        <v>18</v>
      </c>
      <c r="E9" s="39"/>
      <c r="F9" s="142" t="s">
        <v>1</v>
      </c>
      <c r="G9" s="39"/>
      <c r="H9" s="39"/>
      <c r="I9" s="143" t="s">
        <v>19</v>
      </c>
      <c r="J9" s="142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3" t="s">
        <v>99</v>
      </c>
      <c r="BA9" s="133" t="s">
        <v>1</v>
      </c>
      <c r="BB9" s="133" t="s">
        <v>1</v>
      </c>
      <c r="BC9" s="133" t="s">
        <v>100</v>
      </c>
      <c r="BD9" s="133" t="s">
        <v>85</v>
      </c>
    </row>
    <row r="10" spans="1:56" s="2" customFormat="1" ht="12" customHeight="1">
      <c r="A10" s="39"/>
      <c r="B10" s="45"/>
      <c r="C10" s="39"/>
      <c r="D10" s="139" t="s">
        <v>20</v>
      </c>
      <c r="E10" s="39"/>
      <c r="F10" s="142" t="s">
        <v>21</v>
      </c>
      <c r="G10" s="39"/>
      <c r="H10" s="39"/>
      <c r="I10" s="143" t="s">
        <v>22</v>
      </c>
      <c r="J10" s="144" t="str">
        <f>'Rekapitulace stavby'!AN8</f>
        <v>7. 4. 2020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3" t="s">
        <v>101</v>
      </c>
      <c r="BA10" s="133" t="s">
        <v>1</v>
      </c>
      <c r="BB10" s="133" t="s">
        <v>1</v>
      </c>
      <c r="BC10" s="133" t="s">
        <v>102</v>
      </c>
      <c r="BD10" s="133" t="s">
        <v>85</v>
      </c>
    </row>
    <row r="11" spans="1:56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40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3" t="s">
        <v>103</v>
      </c>
      <c r="BA11" s="133" t="s">
        <v>1</v>
      </c>
      <c r="BB11" s="133" t="s">
        <v>1</v>
      </c>
      <c r="BC11" s="133" t="s">
        <v>104</v>
      </c>
      <c r="BD11" s="133" t="s">
        <v>85</v>
      </c>
    </row>
    <row r="12" spans="1:56" s="2" customFormat="1" ht="12" customHeight="1">
      <c r="A12" s="39"/>
      <c r="B12" s="45"/>
      <c r="C12" s="39"/>
      <c r="D12" s="139" t="s">
        <v>24</v>
      </c>
      <c r="E12" s="39"/>
      <c r="F12" s="39"/>
      <c r="G12" s="39"/>
      <c r="H12" s="39"/>
      <c r="I12" s="143" t="s">
        <v>25</v>
      </c>
      <c r="J12" s="142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3" t="s">
        <v>105</v>
      </c>
      <c r="BA12" s="133" t="s">
        <v>1</v>
      </c>
      <c r="BB12" s="133" t="s">
        <v>1</v>
      </c>
      <c r="BC12" s="133" t="s">
        <v>106</v>
      </c>
      <c r="BD12" s="133" t="s">
        <v>85</v>
      </c>
    </row>
    <row r="13" spans="1:56" s="2" customFormat="1" ht="18" customHeight="1">
      <c r="A13" s="39"/>
      <c r="B13" s="45"/>
      <c r="C13" s="39"/>
      <c r="D13" s="39"/>
      <c r="E13" s="142" t="s">
        <v>26</v>
      </c>
      <c r="F13" s="39"/>
      <c r="G13" s="39"/>
      <c r="H13" s="39"/>
      <c r="I13" s="143" t="s">
        <v>27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3" t="s">
        <v>107</v>
      </c>
      <c r="BA13" s="133" t="s">
        <v>1</v>
      </c>
      <c r="BB13" s="133" t="s">
        <v>1</v>
      </c>
      <c r="BC13" s="133" t="s">
        <v>108</v>
      </c>
      <c r="BD13" s="133" t="s">
        <v>85</v>
      </c>
    </row>
    <row r="14" spans="1:56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40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3" t="s">
        <v>109</v>
      </c>
      <c r="BA14" s="133" t="s">
        <v>1</v>
      </c>
      <c r="BB14" s="133" t="s">
        <v>1</v>
      </c>
      <c r="BC14" s="133" t="s">
        <v>110</v>
      </c>
      <c r="BD14" s="133" t="s">
        <v>85</v>
      </c>
    </row>
    <row r="15" spans="1:56" s="2" customFormat="1" ht="12" customHeight="1">
      <c r="A15" s="39"/>
      <c r="B15" s="45"/>
      <c r="C15" s="39"/>
      <c r="D15" s="139" t="s">
        <v>28</v>
      </c>
      <c r="E15" s="39"/>
      <c r="F15" s="39"/>
      <c r="G15" s="39"/>
      <c r="H15" s="39"/>
      <c r="I15" s="143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133" t="s">
        <v>111</v>
      </c>
      <c r="BA15" s="133" t="s">
        <v>1</v>
      </c>
      <c r="BB15" s="133" t="s">
        <v>1</v>
      </c>
      <c r="BC15" s="133" t="s">
        <v>112</v>
      </c>
      <c r="BD15" s="133" t="s">
        <v>85</v>
      </c>
    </row>
    <row r="16" spans="1:56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42"/>
      <c r="G16" s="142"/>
      <c r="H16" s="142"/>
      <c r="I16" s="143" t="s">
        <v>27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133" t="s">
        <v>113</v>
      </c>
      <c r="BA16" s="133" t="s">
        <v>1</v>
      </c>
      <c r="BB16" s="133" t="s">
        <v>1</v>
      </c>
      <c r="BC16" s="133" t="s">
        <v>114</v>
      </c>
      <c r="BD16" s="133" t="s">
        <v>85</v>
      </c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40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9" t="s">
        <v>30</v>
      </c>
      <c r="E18" s="39"/>
      <c r="F18" s="39"/>
      <c r="G18" s="39"/>
      <c r="H18" s="39"/>
      <c r="I18" s="143" t="s">
        <v>25</v>
      </c>
      <c r="J18" s="142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2" t="s">
        <v>31</v>
      </c>
      <c r="F19" s="39"/>
      <c r="G19" s="39"/>
      <c r="H19" s="39"/>
      <c r="I19" s="143" t="s">
        <v>27</v>
      </c>
      <c r="J19" s="142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40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9" t="s">
        <v>33</v>
      </c>
      <c r="E21" s="39"/>
      <c r="F21" s="39"/>
      <c r="G21" s="39"/>
      <c r="H21" s="39"/>
      <c r="I21" s="143" t="s">
        <v>25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42" t="s">
        <v>34</v>
      </c>
      <c r="F22" s="39"/>
      <c r="G22" s="39"/>
      <c r="H22" s="39"/>
      <c r="I22" s="143" t="s">
        <v>27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40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9" t="s">
        <v>35</v>
      </c>
      <c r="E24" s="39"/>
      <c r="F24" s="39"/>
      <c r="G24" s="39"/>
      <c r="H24" s="39"/>
      <c r="I24" s="140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5"/>
      <c r="B25" s="146"/>
      <c r="C25" s="145"/>
      <c r="D25" s="145"/>
      <c r="E25" s="147" t="s">
        <v>1</v>
      </c>
      <c r="F25" s="147"/>
      <c r="G25" s="147"/>
      <c r="H25" s="147"/>
      <c r="I25" s="148"/>
      <c r="J25" s="145"/>
      <c r="K25" s="145"/>
      <c r="L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4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50"/>
      <c r="E27" s="150"/>
      <c r="F27" s="150"/>
      <c r="G27" s="150"/>
      <c r="H27" s="150"/>
      <c r="I27" s="151"/>
      <c r="J27" s="150"/>
      <c r="K27" s="150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52" t="s">
        <v>36</v>
      </c>
      <c r="E28" s="39"/>
      <c r="F28" s="39"/>
      <c r="G28" s="39"/>
      <c r="H28" s="39"/>
      <c r="I28" s="140"/>
      <c r="J28" s="153">
        <f>ROUND(J125,2)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1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54" t="s">
        <v>38</v>
      </c>
      <c r="G30" s="39"/>
      <c r="H30" s="39"/>
      <c r="I30" s="155" t="s">
        <v>37</v>
      </c>
      <c r="J30" s="154" t="s">
        <v>39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6" t="s">
        <v>40</v>
      </c>
      <c r="E31" s="139" t="s">
        <v>41</v>
      </c>
      <c r="F31" s="157">
        <f>ROUND((SUM(BE125:BE420)),2)</f>
        <v>0</v>
      </c>
      <c r="G31" s="39"/>
      <c r="H31" s="39"/>
      <c r="I31" s="158">
        <v>0.21</v>
      </c>
      <c r="J31" s="157">
        <f>ROUND(((SUM(BE125:BE420))*I31),2)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9" t="s">
        <v>42</v>
      </c>
      <c r="F32" s="157">
        <f>ROUND((SUM(BF125:BF420)),2)</f>
        <v>0</v>
      </c>
      <c r="G32" s="39"/>
      <c r="H32" s="39"/>
      <c r="I32" s="158">
        <v>0.15</v>
      </c>
      <c r="J32" s="157">
        <f>ROUND(((SUM(BF125:BF420))*I32),2)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9" t="s">
        <v>43</v>
      </c>
      <c r="F33" s="157">
        <f>ROUND((SUM(BG125:BG420)),2)</f>
        <v>0</v>
      </c>
      <c r="G33" s="39"/>
      <c r="H33" s="39"/>
      <c r="I33" s="158">
        <v>0.21</v>
      </c>
      <c r="J33" s="157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9" t="s">
        <v>44</v>
      </c>
      <c r="F34" s="157">
        <f>ROUND((SUM(BH125:BH420)),2)</f>
        <v>0</v>
      </c>
      <c r="G34" s="39"/>
      <c r="H34" s="39"/>
      <c r="I34" s="158">
        <v>0.15</v>
      </c>
      <c r="J34" s="157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9" t="s">
        <v>45</v>
      </c>
      <c r="F35" s="157">
        <f>ROUND((SUM(BI125:BI420)),2)</f>
        <v>0</v>
      </c>
      <c r="G35" s="39"/>
      <c r="H35" s="39"/>
      <c r="I35" s="158">
        <v>0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40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9"/>
      <c r="D37" s="160" t="s">
        <v>46</v>
      </c>
      <c r="E37" s="161"/>
      <c r="F37" s="161"/>
      <c r="G37" s="162" t="s">
        <v>47</v>
      </c>
      <c r="H37" s="163" t="s">
        <v>48</v>
      </c>
      <c r="I37" s="164"/>
      <c r="J37" s="165">
        <f>SUM(J28:J35)</f>
        <v>0</v>
      </c>
      <c r="K37" s="166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140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I39" s="132"/>
      <c r="L39" s="21"/>
    </row>
    <row r="40" spans="2:12" s="1" customFormat="1" ht="14.4" customHeight="1">
      <c r="B40" s="21"/>
      <c r="I40" s="132"/>
      <c r="L40" s="21"/>
    </row>
    <row r="41" spans="2:12" s="1" customFormat="1" ht="14.4" customHeight="1">
      <c r="B41" s="21"/>
      <c r="I41" s="132"/>
      <c r="L41" s="21"/>
    </row>
    <row r="42" spans="2:12" s="1" customFormat="1" ht="14.4" customHeight="1">
      <c r="B42" s="21"/>
      <c r="I42" s="132"/>
      <c r="L42" s="21"/>
    </row>
    <row r="43" spans="2:12" s="1" customFormat="1" ht="14.4" customHeight="1">
      <c r="B43" s="21"/>
      <c r="I43" s="132"/>
      <c r="L43" s="21"/>
    </row>
    <row r="44" spans="2:12" s="1" customFormat="1" ht="14.4" customHeight="1">
      <c r="B44" s="21"/>
      <c r="I44" s="132"/>
      <c r="L44" s="21"/>
    </row>
    <row r="45" spans="2:12" s="1" customFormat="1" ht="14.4" customHeight="1">
      <c r="B45" s="21"/>
      <c r="I45" s="132"/>
      <c r="L45" s="21"/>
    </row>
    <row r="46" spans="2:12" s="1" customFormat="1" ht="14.4" customHeight="1">
      <c r="B46" s="21"/>
      <c r="I46" s="132"/>
      <c r="L46" s="21"/>
    </row>
    <row r="47" spans="2:12" s="1" customFormat="1" ht="14.4" customHeight="1">
      <c r="B47" s="21"/>
      <c r="I47" s="132"/>
      <c r="L47" s="21"/>
    </row>
    <row r="48" spans="2:12" s="1" customFormat="1" ht="14.4" customHeight="1">
      <c r="B48" s="21"/>
      <c r="I48" s="132"/>
      <c r="L48" s="21"/>
    </row>
    <row r="49" spans="2:12" s="1" customFormat="1" ht="14.4" customHeight="1">
      <c r="B49" s="21"/>
      <c r="I49" s="132"/>
      <c r="L49" s="21"/>
    </row>
    <row r="50" spans="2:12" s="2" customFormat="1" ht="14.4" customHeight="1">
      <c r="B50" s="64"/>
      <c r="D50" s="167" t="s">
        <v>49</v>
      </c>
      <c r="E50" s="168"/>
      <c r="F50" s="168"/>
      <c r="G50" s="167" t="s">
        <v>50</v>
      </c>
      <c r="H50" s="168"/>
      <c r="I50" s="169"/>
      <c r="J50" s="168"/>
      <c r="K50" s="168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0" t="s">
        <v>51</v>
      </c>
      <c r="E61" s="171"/>
      <c r="F61" s="172" t="s">
        <v>52</v>
      </c>
      <c r="G61" s="170" t="s">
        <v>51</v>
      </c>
      <c r="H61" s="171"/>
      <c r="I61" s="173"/>
      <c r="J61" s="174" t="s">
        <v>52</v>
      </c>
      <c r="K61" s="17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7" t="s">
        <v>53</v>
      </c>
      <c r="E65" s="175"/>
      <c r="F65" s="175"/>
      <c r="G65" s="167" t="s">
        <v>54</v>
      </c>
      <c r="H65" s="175"/>
      <c r="I65" s="176"/>
      <c r="J65" s="175"/>
      <c r="K65" s="175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0" t="s">
        <v>51</v>
      </c>
      <c r="E76" s="171"/>
      <c r="F76" s="172" t="s">
        <v>52</v>
      </c>
      <c r="G76" s="170" t="s">
        <v>51</v>
      </c>
      <c r="H76" s="171"/>
      <c r="I76" s="173"/>
      <c r="J76" s="174" t="s">
        <v>52</v>
      </c>
      <c r="K76" s="17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7"/>
      <c r="C77" s="178"/>
      <c r="D77" s="178"/>
      <c r="E77" s="178"/>
      <c r="F77" s="178"/>
      <c r="G77" s="178"/>
      <c r="H77" s="178"/>
      <c r="I77" s="179"/>
      <c r="J77" s="178"/>
      <c r="K77" s="178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0"/>
      <c r="C81" s="181"/>
      <c r="D81" s="181"/>
      <c r="E81" s="181"/>
      <c r="F81" s="181"/>
      <c r="G81" s="181"/>
      <c r="H81" s="181"/>
      <c r="I81" s="182"/>
      <c r="J81" s="181"/>
      <c r="K81" s="18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115</v>
      </c>
      <c r="D82" s="41"/>
      <c r="E82" s="41"/>
      <c r="F82" s="41"/>
      <c r="G82" s="41"/>
      <c r="H82" s="41"/>
      <c r="I82" s="14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Prodloužení vodovodu Nový Jičín - Loučka</v>
      </c>
      <c r="F85" s="41"/>
      <c r="G85" s="41"/>
      <c r="H85" s="41"/>
      <c r="I85" s="14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4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>Nový Jičín - Loučka</v>
      </c>
      <c r="G87" s="41"/>
      <c r="H87" s="41"/>
      <c r="I87" s="143" t="s">
        <v>22</v>
      </c>
      <c r="J87" s="80" t="str">
        <f>IF(J10="","",J10)</f>
        <v>7. 4. 2020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24</v>
      </c>
      <c r="D89" s="41"/>
      <c r="E89" s="41"/>
      <c r="F89" s="28" t="str">
        <f>E13</f>
        <v>Město Nový Jičín</v>
      </c>
      <c r="G89" s="41"/>
      <c r="H89" s="41"/>
      <c r="I89" s="143" t="s">
        <v>30</v>
      </c>
      <c r="J89" s="37" t="str">
        <f>E19</f>
        <v>Ivo Hradil-VODOPROJEKT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143" t="s">
        <v>33</v>
      </c>
      <c r="J90" s="37" t="str">
        <f>E22</f>
        <v>Fajfrová Irena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140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83" t="s">
        <v>116</v>
      </c>
      <c r="D92" s="184"/>
      <c r="E92" s="184"/>
      <c r="F92" s="184"/>
      <c r="G92" s="184"/>
      <c r="H92" s="184"/>
      <c r="I92" s="185"/>
      <c r="J92" s="186" t="s">
        <v>117</v>
      </c>
      <c r="K92" s="184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87" t="s">
        <v>118</v>
      </c>
      <c r="D94" s="41"/>
      <c r="E94" s="41"/>
      <c r="F94" s="41"/>
      <c r="G94" s="41"/>
      <c r="H94" s="41"/>
      <c r="I94" s="140"/>
      <c r="J94" s="111">
        <f>J125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119</v>
      </c>
    </row>
    <row r="95" spans="1:31" s="9" customFormat="1" ht="24.95" customHeight="1">
      <c r="A95" s="9"/>
      <c r="B95" s="188"/>
      <c r="C95" s="189"/>
      <c r="D95" s="190" t="s">
        <v>120</v>
      </c>
      <c r="E95" s="191"/>
      <c r="F95" s="191"/>
      <c r="G95" s="191"/>
      <c r="H95" s="191"/>
      <c r="I95" s="192"/>
      <c r="J95" s="193">
        <f>J126</f>
        <v>0</v>
      </c>
      <c r="K95" s="189"/>
      <c r="L95" s="19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5"/>
      <c r="C96" s="196"/>
      <c r="D96" s="197" t="s">
        <v>121</v>
      </c>
      <c r="E96" s="198"/>
      <c r="F96" s="198"/>
      <c r="G96" s="198"/>
      <c r="H96" s="198"/>
      <c r="I96" s="199"/>
      <c r="J96" s="200">
        <f>J127</f>
        <v>0</v>
      </c>
      <c r="K96" s="196"/>
      <c r="L96" s="20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5"/>
      <c r="C97" s="196"/>
      <c r="D97" s="197" t="s">
        <v>122</v>
      </c>
      <c r="E97" s="198"/>
      <c r="F97" s="198"/>
      <c r="G97" s="198"/>
      <c r="H97" s="198"/>
      <c r="I97" s="199"/>
      <c r="J97" s="200">
        <f>J303</f>
        <v>0</v>
      </c>
      <c r="K97" s="196"/>
      <c r="L97" s="20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5"/>
      <c r="C98" s="196"/>
      <c r="D98" s="197" t="s">
        <v>123</v>
      </c>
      <c r="E98" s="198"/>
      <c r="F98" s="198"/>
      <c r="G98" s="198"/>
      <c r="H98" s="198"/>
      <c r="I98" s="199"/>
      <c r="J98" s="200">
        <f>J310</f>
        <v>0</v>
      </c>
      <c r="K98" s="196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96"/>
      <c r="D99" s="197" t="s">
        <v>124</v>
      </c>
      <c r="E99" s="198"/>
      <c r="F99" s="198"/>
      <c r="G99" s="198"/>
      <c r="H99" s="198"/>
      <c r="I99" s="199"/>
      <c r="J99" s="200">
        <f>J338</f>
        <v>0</v>
      </c>
      <c r="K99" s="196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96"/>
      <c r="D100" s="197" t="s">
        <v>125</v>
      </c>
      <c r="E100" s="198"/>
      <c r="F100" s="198"/>
      <c r="G100" s="198"/>
      <c r="H100" s="198"/>
      <c r="I100" s="199"/>
      <c r="J100" s="200">
        <f>J383</f>
        <v>0</v>
      </c>
      <c r="K100" s="196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96"/>
      <c r="D101" s="197" t="s">
        <v>126</v>
      </c>
      <c r="E101" s="198"/>
      <c r="F101" s="198"/>
      <c r="G101" s="198"/>
      <c r="H101" s="198"/>
      <c r="I101" s="199"/>
      <c r="J101" s="200">
        <f>J392</f>
        <v>0</v>
      </c>
      <c r="K101" s="196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96"/>
      <c r="D102" s="197" t="s">
        <v>127</v>
      </c>
      <c r="E102" s="198"/>
      <c r="F102" s="198"/>
      <c r="G102" s="198"/>
      <c r="H102" s="198"/>
      <c r="I102" s="199"/>
      <c r="J102" s="200">
        <f>J404</f>
        <v>0</v>
      </c>
      <c r="K102" s="196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8"/>
      <c r="C103" s="189"/>
      <c r="D103" s="190" t="s">
        <v>128</v>
      </c>
      <c r="E103" s="191"/>
      <c r="F103" s="191"/>
      <c r="G103" s="191"/>
      <c r="H103" s="191"/>
      <c r="I103" s="192"/>
      <c r="J103" s="193">
        <f>J406</f>
        <v>0</v>
      </c>
      <c r="K103" s="189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96"/>
      <c r="D104" s="197" t="s">
        <v>129</v>
      </c>
      <c r="E104" s="198"/>
      <c r="F104" s="198"/>
      <c r="G104" s="198"/>
      <c r="H104" s="198"/>
      <c r="I104" s="199"/>
      <c r="J104" s="200">
        <f>J407</f>
        <v>0</v>
      </c>
      <c r="K104" s="196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96"/>
      <c r="D105" s="197" t="s">
        <v>130</v>
      </c>
      <c r="E105" s="198"/>
      <c r="F105" s="198"/>
      <c r="G105" s="198"/>
      <c r="H105" s="198"/>
      <c r="I105" s="199"/>
      <c r="J105" s="200">
        <f>J415</f>
        <v>0</v>
      </c>
      <c r="K105" s="196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96"/>
      <c r="D106" s="197" t="s">
        <v>131</v>
      </c>
      <c r="E106" s="198"/>
      <c r="F106" s="198"/>
      <c r="G106" s="198"/>
      <c r="H106" s="198"/>
      <c r="I106" s="199"/>
      <c r="J106" s="200">
        <f>J417</f>
        <v>0</v>
      </c>
      <c r="K106" s="196"/>
      <c r="L106" s="20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96"/>
      <c r="D107" s="197" t="s">
        <v>132</v>
      </c>
      <c r="E107" s="198"/>
      <c r="F107" s="198"/>
      <c r="G107" s="198"/>
      <c r="H107" s="198"/>
      <c r="I107" s="199"/>
      <c r="J107" s="200">
        <f>J419</f>
        <v>0</v>
      </c>
      <c r="K107" s="196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140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179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182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133</v>
      </c>
      <c r="D114" s="41"/>
      <c r="E114" s="41"/>
      <c r="F114" s="41"/>
      <c r="G114" s="41"/>
      <c r="H114" s="41"/>
      <c r="I114" s="140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140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140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E7</f>
        <v>Prodloužení vodovodu Nový Jičín - Loučka</v>
      </c>
      <c r="F117" s="41"/>
      <c r="G117" s="41"/>
      <c r="H117" s="41"/>
      <c r="I117" s="14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14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F10</f>
        <v>Nový Jičín - Loučka</v>
      </c>
      <c r="G119" s="41"/>
      <c r="H119" s="41"/>
      <c r="I119" s="143" t="s">
        <v>22</v>
      </c>
      <c r="J119" s="80" t="str">
        <f>IF(J10="","",J10)</f>
        <v>7. 4. 2020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4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24</v>
      </c>
      <c r="D121" s="41"/>
      <c r="E121" s="41"/>
      <c r="F121" s="28" t="str">
        <f>E13</f>
        <v>Město Nový Jičín</v>
      </c>
      <c r="G121" s="41"/>
      <c r="H121" s="41"/>
      <c r="I121" s="143" t="s">
        <v>30</v>
      </c>
      <c r="J121" s="37" t="str">
        <f>E19</f>
        <v>Ivo Hradil-VODOPROJEKT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IF(E16="","",E16)</f>
        <v>Vyplň údaj</v>
      </c>
      <c r="G122" s="41"/>
      <c r="H122" s="41"/>
      <c r="I122" s="143" t="s">
        <v>33</v>
      </c>
      <c r="J122" s="37" t="str">
        <f>E22</f>
        <v>Fajfrová Irena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14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2"/>
      <c r="B124" s="203"/>
      <c r="C124" s="204" t="s">
        <v>134</v>
      </c>
      <c r="D124" s="205" t="s">
        <v>61</v>
      </c>
      <c r="E124" s="205" t="s">
        <v>57</v>
      </c>
      <c r="F124" s="205" t="s">
        <v>58</v>
      </c>
      <c r="G124" s="205" t="s">
        <v>135</v>
      </c>
      <c r="H124" s="205" t="s">
        <v>136</v>
      </c>
      <c r="I124" s="206" t="s">
        <v>137</v>
      </c>
      <c r="J124" s="205" t="s">
        <v>117</v>
      </c>
      <c r="K124" s="207" t="s">
        <v>138</v>
      </c>
      <c r="L124" s="208"/>
      <c r="M124" s="101" t="s">
        <v>1</v>
      </c>
      <c r="N124" s="102" t="s">
        <v>40</v>
      </c>
      <c r="O124" s="102" t="s">
        <v>139</v>
      </c>
      <c r="P124" s="102" t="s">
        <v>140</v>
      </c>
      <c r="Q124" s="102" t="s">
        <v>141</v>
      </c>
      <c r="R124" s="102" t="s">
        <v>142</v>
      </c>
      <c r="S124" s="102" t="s">
        <v>143</v>
      </c>
      <c r="T124" s="103" t="s">
        <v>144</v>
      </c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</row>
    <row r="125" spans="1:63" s="2" customFormat="1" ht="22.8" customHeight="1">
      <c r="A125" s="39"/>
      <c r="B125" s="40"/>
      <c r="C125" s="108" t="s">
        <v>145</v>
      </c>
      <c r="D125" s="41"/>
      <c r="E125" s="41"/>
      <c r="F125" s="41"/>
      <c r="G125" s="41"/>
      <c r="H125" s="41"/>
      <c r="I125" s="140"/>
      <c r="J125" s="209">
        <f>BK125</f>
        <v>0</v>
      </c>
      <c r="K125" s="41"/>
      <c r="L125" s="45"/>
      <c r="M125" s="104"/>
      <c r="N125" s="210"/>
      <c r="O125" s="105"/>
      <c r="P125" s="211">
        <f>P126+P406</f>
        <v>0</v>
      </c>
      <c r="Q125" s="105"/>
      <c r="R125" s="211">
        <f>R126+R406</f>
        <v>953.52004355</v>
      </c>
      <c r="S125" s="105"/>
      <c r="T125" s="212">
        <f>T126+T406</f>
        <v>456.64200000000005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119</v>
      </c>
      <c r="BK125" s="213">
        <f>BK126+BK406</f>
        <v>0</v>
      </c>
    </row>
    <row r="126" spans="1:63" s="12" customFormat="1" ht="25.9" customHeight="1">
      <c r="A126" s="12"/>
      <c r="B126" s="214"/>
      <c r="C126" s="215"/>
      <c r="D126" s="216" t="s">
        <v>75</v>
      </c>
      <c r="E126" s="217" t="s">
        <v>146</v>
      </c>
      <c r="F126" s="217" t="s">
        <v>147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P127+P303+P310+P338+P383+P392+P404</f>
        <v>0</v>
      </c>
      <c r="Q126" s="222"/>
      <c r="R126" s="223">
        <f>R127+R303+R310+R338+R383+R392+R404</f>
        <v>953.52004355</v>
      </c>
      <c r="S126" s="222"/>
      <c r="T126" s="224">
        <f>T127+T303+T310+T338+T383+T392+T404</f>
        <v>456.64200000000005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5" t="s">
        <v>81</v>
      </c>
      <c r="AT126" s="226" t="s">
        <v>75</v>
      </c>
      <c r="AU126" s="226" t="s">
        <v>76</v>
      </c>
      <c r="AY126" s="225" t="s">
        <v>148</v>
      </c>
      <c r="BK126" s="227">
        <f>BK127+BK303+BK310+BK338+BK383+BK392+BK404</f>
        <v>0</v>
      </c>
    </row>
    <row r="127" spans="1:63" s="12" customFormat="1" ht="22.8" customHeight="1">
      <c r="A127" s="12"/>
      <c r="B127" s="214"/>
      <c r="C127" s="215"/>
      <c r="D127" s="216" t="s">
        <v>75</v>
      </c>
      <c r="E127" s="228" t="s">
        <v>81</v>
      </c>
      <c r="F127" s="228" t="s">
        <v>149</v>
      </c>
      <c r="G127" s="215"/>
      <c r="H127" s="215"/>
      <c r="I127" s="218"/>
      <c r="J127" s="229">
        <f>BK127</f>
        <v>0</v>
      </c>
      <c r="K127" s="215"/>
      <c r="L127" s="220"/>
      <c r="M127" s="221"/>
      <c r="N127" s="222"/>
      <c r="O127" s="222"/>
      <c r="P127" s="223">
        <f>SUM(P128:P302)</f>
        <v>0</v>
      </c>
      <c r="Q127" s="222"/>
      <c r="R127" s="223">
        <f>SUM(R128:R302)</f>
        <v>300.85545469999994</v>
      </c>
      <c r="S127" s="222"/>
      <c r="T127" s="224">
        <f>SUM(T128:T302)</f>
        <v>456.64200000000005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5" t="s">
        <v>81</v>
      </c>
      <c r="AT127" s="226" t="s">
        <v>75</v>
      </c>
      <c r="AU127" s="226" t="s">
        <v>81</v>
      </c>
      <c r="AY127" s="225" t="s">
        <v>148</v>
      </c>
      <c r="BK127" s="227">
        <f>SUM(BK128:BK302)</f>
        <v>0</v>
      </c>
    </row>
    <row r="128" spans="1:65" s="2" customFormat="1" ht="21.75" customHeight="1">
      <c r="A128" s="39"/>
      <c r="B128" s="40"/>
      <c r="C128" s="230" t="s">
        <v>81</v>
      </c>
      <c r="D128" s="230" t="s">
        <v>150</v>
      </c>
      <c r="E128" s="231" t="s">
        <v>151</v>
      </c>
      <c r="F128" s="232" t="s">
        <v>152</v>
      </c>
      <c r="G128" s="233" t="s">
        <v>153</v>
      </c>
      <c r="H128" s="234">
        <v>340</v>
      </c>
      <c r="I128" s="235"/>
      <c r="J128" s="236">
        <f>ROUND(I128*H128,2)</f>
        <v>0</v>
      </c>
      <c r="K128" s="232" t="s">
        <v>154</v>
      </c>
      <c r="L128" s="45"/>
      <c r="M128" s="237" t="s">
        <v>1</v>
      </c>
      <c r="N128" s="238" t="s">
        <v>41</v>
      </c>
      <c r="O128" s="92"/>
      <c r="P128" s="239">
        <f>O128*H128</f>
        <v>0</v>
      </c>
      <c r="Q128" s="239">
        <v>0</v>
      </c>
      <c r="R128" s="239">
        <f>Q128*H128</f>
        <v>0</v>
      </c>
      <c r="S128" s="239">
        <v>0.26</v>
      </c>
      <c r="T128" s="240">
        <f>S128*H128</f>
        <v>88.4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1" t="s">
        <v>155</v>
      </c>
      <c r="AT128" s="241" t="s">
        <v>150</v>
      </c>
      <c r="AU128" s="241" t="s">
        <v>85</v>
      </c>
      <c r="AY128" s="18" t="s">
        <v>148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8" t="s">
        <v>81</v>
      </c>
      <c r="BK128" s="242">
        <f>ROUND(I128*H128,2)</f>
        <v>0</v>
      </c>
      <c r="BL128" s="18" t="s">
        <v>155</v>
      </c>
      <c r="BM128" s="241" t="s">
        <v>156</v>
      </c>
    </row>
    <row r="129" spans="1:65" s="2" customFormat="1" ht="21.75" customHeight="1">
      <c r="A129" s="39"/>
      <c r="B129" s="40"/>
      <c r="C129" s="230" t="s">
        <v>85</v>
      </c>
      <c r="D129" s="230" t="s">
        <v>150</v>
      </c>
      <c r="E129" s="231" t="s">
        <v>157</v>
      </c>
      <c r="F129" s="232" t="s">
        <v>158</v>
      </c>
      <c r="G129" s="233" t="s">
        <v>153</v>
      </c>
      <c r="H129" s="234">
        <v>133.1</v>
      </c>
      <c r="I129" s="235"/>
      <c r="J129" s="236">
        <f>ROUND(I129*H129,2)</f>
        <v>0</v>
      </c>
      <c r="K129" s="232" t="s">
        <v>154</v>
      </c>
      <c r="L129" s="45"/>
      <c r="M129" s="237" t="s">
        <v>1</v>
      </c>
      <c r="N129" s="238" t="s">
        <v>41</v>
      </c>
      <c r="O129" s="92"/>
      <c r="P129" s="239">
        <f>O129*H129</f>
        <v>0</v>
      </c>
      <c r="Q129" s="239">
        <v>0</v>
      </c>
      <c r="R129" s="239">
        <f>Q129*H129</f>
        <v>0</v>
      </c>
      <c r="S129" s="239">
        <v>0.44</v>
      </c>
      <c r="T129" s="240">
        <f>S129*H129</f>
        <v>58.564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1" t="s">
        <v>155</v>
      </c>
      <c r="AT129" s="241" t="s">
        <v>150</v>
      </c>
      <c r="AU129" s="241" t="s">
        <v>85</v>
      </c>
      <c r="AY129" s="18" t="s">
        <v>148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8" t="s">
        <v>81</v>
      </c>
      <c r="BK129" s="242">
        <f>ROUND(I129*H129,2)</f>
        <v>0</v>
      </c>
      <c r="BL129" s="18" t="s">
        <v>155</v>
      </c>
      <c r="BM129" s="241" t="s">
        <v>159</v>
      </c>
    </row>
    <row r="130" spans="1:51" s="13" customFormat="1" ht="12">
      <c r="A130" s="13"/>
      <c r="B130" s="243"/>
      <c r="C130" s="244"/>
      <c r="D130" s="245" t="s">
        <v>160</v>
      </c>
      <c r="E130" s="246" t="s">
        <v>1</v>
      </c>
      <c r="F130" s="247" t="s">
        <v>161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160</v>
      </c>
      <c r="AU130" s="253" t="s">
        <v>85</v>
      </c>
      <c r="AV130" s="13" t="s">
        <v>81</v>
      </c>
      <c r="AW130" s="13" t="s">
        <v>32</v>
      </c>
      <c r="AX130" s="13" t="s">
        <v>76</v>
      </c>
      <c r="AY130" s="253" t="s">
        <v>148</v>
      </c>
    </row>
    <row r="131" spans="1:51" s="14" customFormat="1" ht="12">
      <c r="A131" s="14"/>
      <c r="B131" s="254"/>
      <c r="C131" s="255"/>
      <c r="D131" s="245" t="s">
        <v>160</v>
      </c>
      <c r="E131" s="256" t="s">
        <v>1</v>
      </c>
      <c r="F131" s="257" t="s">
        <v>162</v>
      </c>
      <c r="G131" s="255"/>
      <c r="H131" s="258">
        <v>133.1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4" t="s">
        <v>160</v>
      </c>
      <c r="AU131" s="264" t="s">
        <v>85</v>
      </c>
      <c r="AV131" s="14" t="s">
        <v>85</v>
      </c>
      <c r="AW131" s="14" t="s">
        <v>32</v>
      </c>
      <c r="AX131" s="14" t="s">
        <v>81</v>
      </c>
      <c r="AY131" s="264" t="s">
        <v>148</v>
      </c>
    </row>
    <row r="132" spans="1:65" s="2" customFormat="1" ht="21.75" customHeight="1">
      <c r="A132" s="39"/>
      <c r="B132" s="40"/>
      <c r="C132" s="230" t="s">
        <v>163</v>
      </c>
      <c r="D132" s="230" t="s">
        <v>150</v>
      </c>
      <c r="E132" s="231" t="s">
        <v>157</v>
      </c>
      <c r="F132" s="232" t="s">
        <v>158</v>
      </c>
      <c r="G132" s="233" t="s">
        <v>153</v>
      </c>
      <c r="H132" s="234">
        <v>140.3</v>
      </c>
      <c r="I132" s="235"/>
      <c r="J132" s="236">
        <f>ROUND(I132*H132,2)</f>
        <v>0</v>
      </c>
      <c r="K132" s="232" t="s">
        <v>154</v>
      </c>
      <c r="L132" s="45"/>
      <c r="M132" s="237" t="s">
        <v>1</v>
      </c>
      <c r="N132" s="238" t="s">
        <v>41</v>
      </c>
      <c r="O132" s="92"/>
      <c r="P132" s="239">
        <f>O132*H132</f>
        <v>0</v>
      </c>
      <c r="Q132" s="239">
        <v>0</v>
      </c>
      <c r="R132" s="239">
        <f>Q132*H132</f>
        <v>0</v>
      </c>
      <c r="S132" s="239">
        <v>0.44</v>
      </c>
      <c r="T132" s="240">
        <f>S132*H132</f>
        <v>61.732000000000006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1" t="s">
        <v>155</v>
      </c>
      <c r="AT132" s="241" t="s">
        <v>150</v>
      </c>
      <c r="AU132" s="241" t="s">
        <v>85</v>
      </c>
      <c r="AY132" s="18" t="s">
        <v>148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8" t="s">
        <v>81</v>
      </c>
      <c r="BK132" s="242">
        <f>ROUND(I132*H132,2)</f>
        <v>0</v>
      </c>
      <c r="BL132" s="18" t="s">
        <v>155</v>
      </c>
      <c r="BM132" s="241" t="s">
        <v>164</v>
      </c>
    </row>
    <row r="133" spans="1:51" s="14" customFormat="1" ht="12">
      <c r="A133" s="14"/>
      <c r="B133" s="254"/>
      <c r="C133" s="255"/>
      <c r="D133" s="245" t="s">
        <v>160</v>
      </c>
      <c r="E133" s="256" t="s">
        <v>1</v>
      </c>
      <c r="F133" s="257" t="s">
        <v>83</v>
      </c>
      <c r="G133" s="255"/>
      <c r="H133" s="258">
        <v>140.3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4" t="s">
        <v>160</v>
      </c>
      <c r="AU133" s="264" t="s">
        <v>85</v>
      </c>
      <c r="AV133" s="14" t="s">
        <v>85</v>
      </c>
      <c r="AW133" s="14" t="s">
        <v>32</v>
      </c>
      <c r="AX133" s="14" t="s">
        <v>81</v>
      </c>
      <c r="AY133" s="264" t="s">
        <v>148</v>
      </c>
    </row>
    <row r="134" spans="1:65" s="2" customFormat="1" ht="21.75" customHeight="1">
      <c r="A134" s="39"/>
      <c r="B134" s="40"/>
      <c r="C134" s="230" t="s">
        <v>155</v>
      </c>
      <c r="D134" s="230" t="s">
        <v>150</v>
      </c>
      <c r="E134" s="231" t="s">
        <v>165</v>
      </c>
      <c r="F134" s="232" t="s">
        <v>166</v>
      </c>
      <c r="G134" s="233" t="s">
        <v>153</v>
      </c>
      <c r="H134" s="234">
        <v>340</v>
      </c>
      <c r="I134" s="235"/>
      <c r="J134" s="236">
        <f>ROUND(I134*H134,2)</f>
        <v>0</v>
      </c>
      <c r="K134" s="232" t="s">
        <v>154</v>
      </c>
      <c r="L134" s="45"/>
      <c r="M134" s="237" t="s">
        <v>1</v>
      </c>
      <c r="N134" s="238" t="s">
        <v>41</v>
      </c>
      <c r="O134" s="92"/>
      <c r="P134" s="239">
        <f>O134*H134</f>
        <v>0</v>
      </c>
      <c r="Q134" s="239">
        <v>0</v>
      </c>
      <c r="R134" s="239">
        <f>Q134*H134</f>
        <v>0</v>
      </c>
      <c r="S134" s="239">
        <v>0.44</v>
      </c>
      <c r="T134" s="240">
        <f>S134*H134</f>
        <v>149.6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1" t="s">
        <v>155</v>
      </c>
      <c r="AT134" s="241" t="s">
        <v>150</v>
      </c>
      <c r="AU134" s="241" t="s">
        <v>85</v>
      </c>
      <c r="AY134" s="18" t="s">
        <v>148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8" t="s">
        <v>81</v>
      </c>
      <c r="BK134" s="242">
        <f>ROUND(I134*H134,2)</f>
        <v>0</v>
      </c>
      <c r="BL134" s="18" t="s">
        <v>155</v>
      </c>
      <c r="BM134" s="241" t="s">
        <v>167</v>
      </c>
    </row>
    <row r="135" spans="1:65" s="2" customFormat="1" ht="21.75" customHeight="1">
      <c r="A135" s="39"/>
      <c r="B135" s="40"/>
      <c r="C135" s="230" t="s">
        <v>168</v>
      </c>
      <c r="D135" s="230" t="s">
        <v>150</v>
      </c>
      <c r="E135" s="231" t="s">
        <v>169</v>
      </c>
      <c r="F135" s="232" t="s">
        <v>170</v>
      </c>
      <c r="G135" s="233" t="s">
        <v>153</v>
      </c>
      <c r="H135" s="234">
        <v>140.3</v>
      </c>
      <c r="I135" s="235"/>
      <c r="J135" s="236">
        <f>ROUND(I135*H135,2)</f>
        <v>0</v>
      </c>
      <c r="K135" s="232" t="s">
        <v>154</v>
      </c>
      <c r="L135" s="45"/>
      <c r="M135" s="237" t="s">
        <v>1</v>
      </c>
      <c r="N135" s="238" t="s">
        <v>41</v>
      </c>
      <c r="O135" s="92"/>
      <c r="P135" s="239">
        <f>O135*H135</f>
        <v>0</v>
      </c>
      <c r="Q135" s="239">
        <v>0</v>
      </c>
      <c r="R135" s="239">
        <f>Q135*H135</f>
        <v>0</v>
      </c>
      <c r="S135" s="239">
        <v>0.22</v>
      </c>
      <c r="T135" s="240">
        <f>S135*H135</f>
        <v>30.866000000000003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1" t="s">
        <v>155</v>
      </c>
      <c r="AT135" s="241" t="s">
        <v>150</v>
      </c>
      <c r="AU135" s="241" t="s">
        <v>85</v>
      </c>
      <c r="AY135" s="18" t="s">
        <v>148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8" t="s">
        <v>81</v>
      </c>
      <c r="BK135" s="242">
        <f>ROUND(I135*H135,2)</f>
        <v>0</v>
      </c>
      <c r="BL135" s="18" t="s">
        <v>155</v>
      </c>
      <c r="BM135" s="241" t="s">
        <v>171</v>
      </c>
    </row>
    <row r="136" spans="1:51" s="13" customFormat="1" ht="12">
      <c r="A136" s="13"/>
      <c r="B136" s="243"/>
      <c r="C136" s="244"/>
      <c r="D136" s="245" t="s">
        <v>160</v>
      </c>
      <c r="E136" s="246" t="s">
        <v>1</v>
      </c>
      <c r="F136" s="247" t="s">
        <v>172</v>
      </c>
      <c r="G136" s="244"/>
      <c r="H136" s="246" t="s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160</v>
      </c>
      <c r="AU136" s="253" t="s">
        <v>85</v>
      </c>
      <c r="AV136" s="13" t="s">
        <v>81</v>
      </c>
      <c r="AW136" s="13" t="s">
        <v>32</v>
      </c>
      <c r="AX136" s="13" t="s">
        <v>76</v>
      </c>
      <c r="AY136" s="253" t="s">
        <v>148</v>
      </c>
    </row>
    <row r="137" spans="1:51" s="14" customFormat="1" ht="12">
      <c r="A137" s="14"/>
      <c r="B137" s="254"/>
      <c r="C137" s="255"/>
      <c r="D137" s="245" t="s">
        <v>160</v>
      </c>
      <c r="E137" s="256" t="s">
        <v>1</v>
      </c>
      <c r="F137" s="257" t="s">
        <v>173</v>
      </c>
      <c r="G137" s="255"/>
      <c r="H137" s="258">
        <v>36.3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160</v>
      </c>
      <c r="AU137" s="264" t="s">
        <v>85</v>
      </c>
      <c r="AV137" s="14" t="s">
        <v>85</v>
      </c>
      <c r="AW137" s="14" t="s">
        <v>32</v>
      </c>
      <c r="AX137" s="14" t="s">
        <v>76</v>
      </c>
      <c r="AY137" s="264" t="s">
        <v>148</v>
      </c>
    </row>
    <row r="138" spans="1:51" s="13" customFormat="1" ht="12">
      <c r="A138" s="13"/>
      <c r="B138" s="243"/>
      <c r="C138" s="244"/>
      <c r="D138" s="245" t="s">
        <v>160</v>
      </c>
      <c r="E138" s="246" t="s">
        <v>1</v>
      </c>
      <c r="F138" s="247" t="s">
        <v>174</v>
      </c>
      <c r="G138" s="244"/>
      <c r="H138" s="246" t="s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160</v>
      </c>
      <c r="AU138" s="253" t="s">
        <v>85</v>
      </c>
      <c r="AV138" s="13" t="s">
        <v>81</v>
      </c>
      <c r="AW138" s="13" t="s">
        <v>32</v>
      </c>
      <c r="AX138" s="13" t="s">
        <v>76</v>
      </c>
      <c r="AY138" s="253" t="s">
        <v>148</v>
      </c>
    </row>
    <row r="139" spans="1:51" s="14" customFormat="1" ht="12">
      <c r="A139" s="14"/>
      <c r="B139" s="254"/>
      <c r="C139" s="255"/>
      <c r="D139" s="245" t="s">
        <v>160</v>
      </c>
      <c r="E139" s="256" t="s">
        <v>1</v>
      </c>
      <c r="F139" s="257" t="s">
        <v>175</v>
      </c>
      <c r="G139" s="255"/>
      <c r="H139" s="258">
        <v>101.75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4" t="s">
        <v>160</v>
      </c>
      <c r="AU139" s="264" t="s">
        <v>85</v>
      </c>
      <c r="AV139" s="14" t="s">
        <v>85</v>
      </c>
      <c r="AW139" s="14" t="s">
        <v>32</v>
      </c>
      <c r="AX139" s="14" t="s">
        <v>76</v>
      </c>
      <c r="AY139" s="264" t="s">
        <v>148</v>
      </c>
    </row>
    <row r="140" spans="1:51" s="13" customFormat="1" ht="12">
      <c r="A140" s="13"/>
      <c r="B140" s="243"/>
      <c r="C140" s="244"/>
      <c r="D140" s="245" t="s">
        <v>160</v>
      </c>
      <c r="E140" s="246" t="s">
        <v>1</v>
      </c>
      <c r="F140" s="247" t="s">
        <v>176</v>
      </c>
      <c r="G140" s="244"/>
      <c r="H140" s="246" t="s">
        <v>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160</v>
      </c>
      <c r="AU140" s="253" t="s">
        <v>85</v>
      </c>
      <c r="AV140" s="13" t="s">
        <v>81</v>
      </c>
      <c r="AW140" s="13" t="s">
        <v>32</v>
      </c>
      <c r="AX140" s="13" t="s">
        <v>76</v>
      </c>
      <c r="AY140" s="253" t="s">
        <v>148</v>
      </c>
    </row>
    <row r="141" spans="1:51" s="14" customFormat="1" ht="12">
      <c r="A141" s="14"/>
      <c r="B141" s="254"/>
      <c r="C141" s="255"/>
      <c r="D141" s="245" t="s">
        <v>160</v>
      </c>
      <c r="E141" s="256" t="s">
        <v>1</v>
      </c>
      <c r="F141" s="257" t="s">
        <v>177</v>
      </c>
      <c r="G141" s="255"/>
      <c r="H141" s="258">
        <v>2.25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160</v>
      </c>
      <c r="AU141" s="264" t="s">
        <v>85</v>
      </c>
      <c r="AV141" s="14" t="s">
        <v>85</v>
      </c>
      <c r="AW141" s="14" t="s">
        <v>32</v>
      </c>
      <c r="AX141" s="14" t="s">
        <v>76</v>
      </c>
      <c r="AY141" s="264" t="s">
        <v>148</v>
      </c>
    </row>
    <row r="142" spans="1:51" s="15" customFormat="1" ht="12">
      <c r="A142" s="15"/>
      <c r="B142" s="265"/>
      <c r="C142" s="266"/>
      <c r="D142" s="245" t="s">
        <v>160</v>
      </c>
      <c r="E142" s="267" t="s">
        <v>83</v>
      </c>
      <c r="F142" s="268" t="s">
        <v>178</v>
      </c>
      <c r="G142" s="266"/>
      <c r="H142" s="269">
        <v>140.3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5" t="s">
        <v>160</v>
      </c>
      <c r="AU142" s="275" t="s">
        <v>85</v>
      </c>
      <c r="AV142" s="15" t="s">
        <v>155</v>
      </c>
      <c r="AW142" s="15" t="s">
        <v>32</v>
      </c>
      <c r="AX142" s="15" t="s">
        <v>81</v>
      </c>
      <c r="AY142" s="275" t="s">
        <v>148</v>
      </c>
    </row>
    <row r="143" spans="1:65" s="2" customFormat="1" ht="21.75" customHeight="1">
      <c r="A143" s="39"/>
      <c r="B143" s="40"/>
      <c r="C143" s="230" t="s">
        <v>179</v>
      </c>
      <c r="D143" s="230" t="s">
        <v>150</v>
      </c>
      <c r="E143" s="231" t="s">
        <v>180</v>
      </c>
      <c r="F143" s="232" t="s">
        <v>181</v>
      </c>
      <c r="G143" s="233" t="s">
        <v>153</v>
      </c>
      <c r="H143" s="234">
        <v>275</v>
      </c>
      <c r="I143" s="235"/>
      <c r="J143" s="236">
        <f>ROUND(I143*H143,2)</f>
        <v>0</v>
      </c>
      <c r="K143" s="232" t="s">
        <v>154</v>
      </c>
      <c r="L143" s="45"/>
      <c r="M143" s="237" t="s">
        <v>1</v>
      </c>
      <c r="N143" s="238" t="s">
        <v>41</v>
      </c>
      <c r="O143" s="92"/>
      <c r="P143" s="239">
        <f>O143*H143</f>
        <v>0</v>
      </c>
      <c r="Q143" s="239">
        <v>4E-05</v>
      </c>
      <c r="R143" s="239">
        <f>Q143*H143</f>
        <v>0.011000000000000001</v>
      </c>
      <c r="S143" s="239">
        <v>0.103</v>
      </c>
      <c r="T143" s="240">
        <f>S143*H143</f>
        <v>28.325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1" t="s">
        <v>155</v>
      </c>
      <c r="AT143" s="241" t="s">
        <v>150</v>
      </c>
      <c r="AU143" s="241" t="s">
        <v>85</v>
      </c>
      <c r="AY143" s="18" t="s">
        <v>148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8" t="s">
        <v>81</v>
      </c>
      <c r="BK143" s="242">
        <f>ROUND(I143*H143,2)</f>
        <v>0</v>
      </c>
      <c r="BL143" s="18" t="s">
        <v>155</v>
      </c>
      <c r="BM143" s="241" t="s">
        <v>182</v>
      </c>
    </row>
    <row r="144" spans="1:65" s="2" customFormat="1" ht="16.5" customHeight="1">
      <c r="A144" s="39"/>
      <c r="B144" s="40"/>
      <c r="C144" s="230" t="s">
        <v>183</v>
      </c>
      <c r="D144" s="230" t="s">
        <v>150</v>
      </c>
      <c r="E144" s="231" t="s">
        <v>184</v>
      </c>
      <c r="F144" s="232" t="s">
        <v>185</v>
      </c>
      <c r="G144" s="233" t="s">
        <v>186</v>
      </c>
      <c r="H144" s="234">
        <v>191</v>
      </c>
      <c r="I144" s="235"/>
      <c r="J144" s="236">
        <f>ROUND(I144*H144,2)</f>
        <v>0</v>
      </c>
      <c r="K144" s="232" t="s">
        <v>154</v>
      </c>
      <c r="L144" s="45"/>
      <c r="M144" s="237" t="s">
        <v>1</v>
      </c>
      <c r="N144" s="238" t="s">
        <v>41</v>
      </c>
      <c r="O144" s="92"/>
      <c r="P144" s="239">
        <f>O144*H144</f>
        <v>0</v>
      </c>
      <c r="Q144" s="239">
        <v>0</v>
      </c>
      <c r="R144" s="239">
        <f>Q144*H144</f>
        <v>0</v>
      </c>
      <c r="S144" s="239">
        <v>0.205</v>
      </c>
      <c r="T144" s="240">
        <f>S144*H144</f>
        <v>39.155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1" t="s">
        <v>155</v>
      </c>
      <c r="AT144" s="241" t="s">
        <v>150</v>
      </c>
      <c r="AU144" s="241" t="s">
        <v>85</v>
      </c>
      <c r="AY144" s="18" t="s">
        <v>148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8" t="s">
        <v>81</v>
      </c>
      <c r="BK144" s="242">
        <f>ROUND(I144*H144,2)</f>
        <v>0</v>
      </c>
      <c r="BL144" s="18" t="s">
        <v>155</v>
      </c>
      <c r="BM144" s="241" t="s">
        <v>187</v>
      </c>
    </row>
    <row r="145" spans="1:65" s="2" customFormat="1" ht="16.5" customHeight="1">
      <c r="A145" s="39"/>
      <c r="B145" s="40"/>
      <c r="C145" s="230" t="s">
        <v>188</v>
      </c>
      <c r="D145" s="230" t="s">
        <v>150</v>
      </c>
      <c r="E145" s="231" t="s">
        <v>189</v>
      </c>
      <c r="F145" s="232" t="s">
        <v>190</v>
      </c>
      <c r="G145" s="233" t="s">
        <v>186</v>
      </c>
      <c r="H145" s="234">
        <v>13.5</v>
      </c>
      <c r="I145" s="235"/>
      <c r="J145" s="236">
        <f>ROUND(I145*H145,2)</f>
        <v>0</v>
      </c>
      <c r="K145" s="232" t="s">
        <v>154</v>
      </c>
      <c r="L145" s="45"/>
      <c r="M145" s="237" t="s">
        <v>1</v>
      </c>
      <c r="N145" s="238" t="s">
        <v>41</v>
      </c>
      <c r="O145" s="92"/>
      <c r="P145" s="239">
        <f>O145*H145</f>
        <v>0</v>
      </c>
      <c r="Q145" s="239">
        <v>0.0369</v>
      </c>
      <c r="R145" s="239">
        <f>Q145*H145</f>
        <v>0.49815000000000004</v>
      </c>
      <c r="S145" s="239">
        <v>0</v>
      </c>
      <c r="T145" s="24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1" t="s">
        <v>155</v>
      </c>
      <c r="AT145" s="241" t="s">
        <v>150</v>
      </c>
      <c r="AU145" s="241" t="s">
        <v>85</v>
      </c>
      <c r="AY145" s="18" t="s">
        <v>148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8" t="s">
        <v>81</v>
      </c>
      <c r="BK145" s="242">
        <f>ROUND(I145*H145,2)</f>
        <v>0</v>
      </c>
      <c r="BL145" s="18" t="s">
        <v>155</v>
      </c>
      <c r="BM145" s="241" t="s">
        <v>191</v>
      </c>
    </row>
    <row r="146" spans="1:51" s="14" customFormat="1" ht="12">
      <c r="A146" s="14"/>
      <c r="B146" s="254"/>
      <c r="C146" s="255"/>
      <c r="D146" s="245" t="s">
        <v>160</v>
      </c>
      <c r="E146" s="256" t="s">
        <v>1</v>
      </c>
      <c r="F146" s="257" t="s">
        <v>192</v>
      </c>
      <c r="G146" s="255"/>
      <c r="H146" s="258">
        <v>13.5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160</v>
      </c>
      <c r="AU146" s="264" t="s">
        <v>85</v>
      </c>
      <c r="AV146" s="14" t="s">
        <v>85</v>
      </c>
      <c r="AW146" s="14" t="s">
        <v>32</v>
      </c>
      <c r="AX146" s="14" t="s">
        <v>81</v>
      </c>
      <c r="AY146" s="264" t="s">
        <v>148</v>
      </c>
    </row>
    <row r="147" spans="1:65" s="2" customFormat="1" ht="16.5" customHeight="1">
      <c r="A147" s="39"/>
      <c r="B147" s="40"/>
      <c r="C147" s="230" t="s">
        <v>193</v>
      </c>
      <c r="D147" s="230" t="s">
        <v>150</v>
      </c>
      <c r="E147" s="231" t="s">
        <v>194</v>
      </c>
      <c r="F147" s="232" t="s">
        <v>195</v>
      </c>
      <c r="G147" s="233" t="s">
        <v>186</v>
      </c>
      <c r="H147" s="234">
        <v>6</v>
      </c>
      <c r="I147" s="235"/>
      <c r="J147" s="236">
        <f>ROUND(I147*H147,2)</f>
        <v>0</v>
      </c>
      <c r="K147" s="232" t="s">
        <v>154</v>
      </c>
      <c r="L147" s="45"/>
      <c r="M147" s="237" t="s">
        <v>1</v>
      </c>
      <c r="N147" s="238" t="s">
        <v>41</v>
      </c>
      <c r="O147" s="92"/>
      <c r="P147" s="239">
        <f>O147*H147</f>
        <v>0</v>
      </c>
      <c r="Q147" s="239">
        <v>0.00868</v>
      </c>
      <c r="R147" s="239">
        <f>Q147*H147</f>
        <v>0.05208</v>
      </c>
      <c r="S147" s="239">
        <v>0</v>
      </c>
      <c r="T147" s="24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1" t="s">
        <v>155</v>
      </c>
      <c r="AT147" s="241" t="s">
        <v>150</v>
      </c>
      <c r="AU147" s="241" t="s">
        <v>85</v>
      </c>
      <c r="AY147" s="18" t="s">
        <v>148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8" t="s">
        <v>81</v>
      </c>
      <c r="BK147" s="242">
        <f>ROUND(I147*H147,2)</f>
        <v>0</v>
      </c>
      <c r="BL147" s="18" t="s">
        <v>155</v>
      </c>
      <c r="BM147" s="241" t="s">
        <v>196</v>
      </c>
    </row>
    <row r="148" spans="1:51" s="14" customFormat="1" ht="12">
      <c r="A148" s="14"/>
      <c r="B148" s="254"/>
      <c r="C148" s="255"/>
      <c r="D148" s="245" t="s">
        <v>160</v>
      </c>
      <c r="E148" s="256" t="s">
        <v>1</v>
      </c>
      <c r="F148" s="257" t="s">
        <v>197</v>
      </c>
      <c r="G148" s="255"/>
      <c r="H148" s="258">
        <v>6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160</v>
      </c>
      <c r="AU148" s="264" t="s">
        <v>85</v>
      </c>
      <c r="AV148" s="14" t="s">
        <v>85</v>
      </c>
      <c r="AW148" s="14" t="s">
        <v>32</v>
      </c>
      <c r="AX148" s="14" t="s">
        <v>81</v>
      </c>
      <c r="AY148" s="264" t="s">
        <v>148</v>
      </c>
    </row>
    <row r="149" spans="1:65" s="2" customFormat="1" ht="21.75" customHeight="1">
      <c r="A149" s="39"/>
      <c r="B149" s="40"/>
      <c r="C149" s="230" t="s">
        <v>198</v>
      </c>
      <c r="D149" s="230" t="s">
        <v>150</v>
      </c>
      <c r="E149" s="231" t="s">
        <v>199</v>
      </c>
      <c r="F149" s="232" t="s">
        <v>200</v>
      </c>
      <c r="G149" s="233" t="s">
        <v>186</v>
      </c>
      <c r="H149" s="234">
        <v>4.5</v>
      </c>
      <c r="I149" s="235"/>
      <c r="J149" s="236">
        <f>ROUND(I149*H149,2)</f>
        <v>0</v>
      </c>
      <c r="K149" s="232" t="s">
        <v>154</v>
      </c>
      <c r="L149" s="45"/>
      <c r="M149" s="237" t="s">
        <v>1</v>
      </c>
      <c r="N149" s="238" t="s">
        <v>41</v>
      </c>
      <c r="O149" s="92"/>
      <c r="P149" s="239">
        <f>O149*H149</f>
        <v>0</v>
      </c>
      <c r="Q149" s="239">
        <v>0.0369</v>
      </c>
      <c r="R149" s="239">
        <f>Q149*H149</f>
        <v>0.16605</v>
      </c>
      <c r="S149" s="239">
        <v>0</v>
      </c>
      <c r="T149" s="24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1" t="s">
        <v>155</v>
      </c>
      <c r="AT149" s="241" t="s">
        <v>150</v>
      </c>
      <c r="AU149" s="241" t="s">
        <v>85</v>
      </c>
      <c r="AY149" s="18" t="s">
        <v>148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8" t="s">
        <v>81</v>
      </c>
      <c r="BK149" s="242">
        <f>ROUND(I149*H149,2)</f>
        <v>0</v>
      </c>
      <c r="BL149" s="18" t="s">
        <v>155</v>
      </c>
      <c r="BM149" s="241" t="s">
        <v>201</v>
      </c>
    </row>
    <row r="150" spans="1:51" s="14" customFormat="1" ht="12">
      <c r="A150" s="14"/>
      <c r="B150" s="254"/>
      <c r="C150" s="255"/>
      <c r="D150" s="245" t="s">
        <v>160</v>
      </c>
      <c r="E150" s="256" t="s">
        <v>1</v>
      </c>
      <c r="F150" s="257" t="s">
        <v>202</v>
      </c>
      <c r="G150" s="255"/>
      <c r="H150" s="258">
        <v>4.5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160</v>
      </c>
      <c r="AU150" s="264" t="s">
        <v>85</v>
      </c>
      <c r="AV150" s="14" t="s">
        <v>85</v>
      </c>
      <c r="AW150" s="14" t="s">
        <v>32</v>
      </c>
      <c r="AX150" s="14" t="s">
        <v>81</v>
      </c>
      <c r="AY150" s="264" t="s">
        <v>148</v>
      </c>
    </row>
    <row r="151" spans="1:65" s="2" customFormat="1" ht="21.75" customHeight="1">
      <c r="A151" s="39"/>
      <c r="B151" s="40"/>
      <c r="C151" s="230" t="s">
        <v>203</v>
      </c>
      <c r="D151" s="230" t="s">
        <v>150</v>
      </c>
      <c r="E151" s="231" t="s">
        <v>204</v>
      </c>
      <c r="F151" s="232" t="s">
        <v>205</v>
      </c>
      <c r="G151" s="233" t="s">
        <v>153</v>
      </c>
      <c r="H151" s="234">
        <v>18</v>
      </c>
      <c r="I151" s="235"/>
      <c r="J151" s="236">
        <f>ROUND(I151*H151,2)</f>
        <v>0</v>
      </c>
      <c r="K151" s="232" t="s">
        <v>154</v>
      </c>
      <c r="L151" s="45"/>
      <c r="M151" s="237" t="s">
        <v>1</v>
      </c>
      <c r="N151" s="238" t="s">
        <v>41</v>
      </c>
      <c r="O151" s="92"/>
      <c r="P151" s="239">
        <f>O151*H151</f>
        <v>0</v>
      </c>
      <c r="Q151" s="239">
        <v>0.00064</v>
      </c>
      <c r="R151" s="239">
        <f>Q151*H151</f>
        <v>0.01152</v>
      </c>
      <c r="S151" s="239">
        <v>0</v>
      </c>
      <c r="T151" s="24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1" t="s">
        <v>155</v>
      </c>
      <c r="AT151" s="241" t="s">
        <v>150</v>
      </c>
      <c r="AU151" s="241" t="s">
        <v>85</v>
      </c>
      <c r="AY151" s="18" t="s">
        <v>148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8" t="s">
        <v>81</v>
      </c>
      <c r="BK151" s="242">
        <f>ROUND(I151*H151,2)</f>
        <v>0</v>
      </c>
      <c r="BL151" s="18" t="s">
        <v>155</v>
      </c>
      <c r="BM151" s="241" t="s">
        <v>206</v>
      </c>
    </row>
    <row r="152" spans="1:51" s="14" customFormat="1" ht="12">
      <c r="A152" s="14"/>
      <c r="B152" s="254"/>
      <c r="C152" s="255"/>
      <c r="D152" s="245" t="s">
        <v>160</v>
      </c>
      <c r="E152" s="256" t="s">
        <v>1</v>
      </c>
      <c r="F152" s="257" t="s">
        <v>207</v>
      </c>
      <c r="G152" s="255"/>
      <c r="H152" s="258">
        <v>18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160</v>
      </c>
      <c r="AU152" s="264" t="s">
        <v>85</v>
      </c>
      <c r="AV152" s="14" t="s">
        <v>85</v>
      </c>
      <c r="AW152" s="14" t="s">
        <v>32</v>
      </c>
      <c r="AX152" s="14" t="s">
        <v>81</v>
      </c>
      <c r="AY152" s="264" t="s">
        <v>148</v>
      </c>
    </row>
    <row r="153" spans="1:65" s="2" customFormat="1" ht="21.75" customHeight="1">
      <c r="A153" s="39"/>
      <c r="B153" s="40"/>
      <c r="C153" s="230" t="s">
        <v>208</v>
      </c>
      <c r="D153" s="230" t="s">
        <v>150</v>
      </c>
      <c r="E153" s="231" t="s">
        <v>209</v>
      </c>
      <c r="F153" s="232" t="s">
        <v>210</v>
      </c>
      <c r="G153" s="233" t="s">
        <v>153</v>
      </c>
      <c r="H153" s="234">
        <v>18</v>
      </c>
      <c r="I153" s="235"/>
      <c r="J153" s="236">
        <f>ROUND(I153*H153,2)</f>
        <v>0</v>
      </c>
      <c r="K153" s="232" t="s">
        <v>154</v>
      </c>
      <c r="L153" s="45"/>
      <c r="M153" s="237" t="s">
        <v>1</v>
      </c>
      <c r="N153" s="238" t="s">
        <v>41</v>
      </c>
      <c r="O153" s="92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1" t="s">
        <v>155</v>
      </c>
      <c r="AT153" s="241" t="s">
        <v>150</v>
      </c>
      <c r="AU153" s="241" t="s">
        <v>85</v>
      </c>
      <c r="AY153" s="18" t="s">
        <v>148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8" t="s">
        <v>81</v>
      </c>
      <c r="BK153" s="242">
        <f>ROUND(I153*H153,2)</f>
        <v>0</v>
      </c>
      <c r="BL153" s="18" t="s">
        <v>155</v>
      </c>
      <c r="BM153" s="241" t="s">
        <v>211</v>
      </c>
    </row>
    <row r="154" spans="1:65" s="2" customFormat="1" ht="21.75" customHeight="1">
      <c r="A154" s="39"/>
      <c r="B154" s="40"/>
      <c r="C154" s="230" t="s">
        <v>212</v>
      </c>
      <c r="D154" s="230" t="s">
        <v>150</v>
      </c>
      <c r="E154" s="231" t="s">
        <v>213</v>
      </c>
      <c r="F154" s="232" t="s">
        <v>214</v>
      </c>
      <c r="G154" s="233" t="s">
        <v>186</v>
      </c>
      <c r="H154" s="234">
        <v>710</v>
      </c>
      <c r="I154" s="235"/>
      <c r="J154" s="236">
        <f>ROUND(I154*H154,2)</f>
        <v>0</v>
      </c>
      <c r="K154" s="232" t="s">
        <v>154</v>
      </c>
      <c r="L154" s="45"/>
      <c r="M154" s="237" t="s">
        <v>1</v>
      </c>
      <c r="N154" s="238" t="s">
        <v>41</v>
      </c>
      <c r="O154" s="92"/>
      <c r="P154" s="239">
        <f>O154*H154</f>
        <v>0</v>
      </c>
      <c r="Q154" s="239">
        <v>0.00014</v>
      </c>
      <c r="R154" s="239">
        <f>Q154*H154</f>
        <v>0.09939999999999999</v>
      </c>
      <c r="S154" s="239">
        <v>0</v>
      </c>
      <c r="T154" s="24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1" t="s">
        <v>155</v>
      </c>
      <c r="AT154" s="241" t="s">
        <v>150</v>
      </c>
      <c r="AU154" s="241" t="s">
        <v>85</v>
      </c>
      <c r="AY154" s="18" t="s">
        <v>148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8" t="s">
        <v>81</v>
      </c>
      <c r="BK154" s="242">
        <f>ROUND(I154*H154,2)</f>
        <v>0</v>
      </c>
      <c r="BL154" s="18" t="s">
        <v>155</v>
      </c>
      <c r="BM154" s="241" t="s">
        <v>215</v>
      </c>
    </row>
    <row r="155" spans="1:51" s="14" customFormat="1" ht="12">
      <c r="A155" s="14"/>
      <c r="B155" s="254"/>
      <c r="C155" s="255"/>
      <c r="D155" s="245" t="s">
        <v>160</v>
      </c>
      <c r="E155" s="256" t="s">
        <v>1</v>
      </c>
      <c r="F155" s="257" t="s">
        <v>216</v>
      </c>
      <c r="G155" s="255"/>
      <c r="H155" s="258">
        <v>630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160</v>
      </c>
      <c r="AU155" s="264" t="s">
        <v>85</v>
      </c>
      <c r="AV155" s="14" t="s">
        <v>85</v>
      </c>
      <c r="AW155" s="14" t="s">
        <v>32</v>
      </c>
      <c r="AX155" s="14" t="s">
        <v>76</v>
      </c>
      <c r="AY155" s="264" t="s">
        <v>148</v>
      </c>
    </row>
    <row r="156" spans="1:51" s="14" customFormat="1" ht="12">
      <c r="A156" s="14"/>
      <c r="B156" s="254"/>
      <c r="C156" s="255"/>
      <c r="D156" s="245" t="s">
        <v>160</v>
      </c>
      <c r="E156" s="256" t="s">
        <v>1</v>
      </c>
      <c r="F156" s="257" t="s">
        <v>217</v>
      </c>
      <c r="G156" s="255"/>
      <c r="H156" s="258">
        <v>30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4" t="s">
        <v>160</v>
      </c>
      <c r="AU156" s="264" t="s">
        <v>85</v>
      </c>
      <c r="AV156" s="14" t="s">
        <v>85</v>
      </c>
      <c r="AW156" s="14" t="s">
        <v>32</v>
      </c>
      <c r="AX156" s="14" t="s">
        <v>76</v>
      </c>
      <c r="AY156" s="264" t="s">
        <v>148</v>
      </c>
    </row>
    <row r="157" spans="1:51" s="14" customFormat="1" ht="12">
      <c r="A157" s="14"/>
      <c r="B157" s="254"/>
      <c r="C157" s="255"/>
      <c r="D157" s="245" t="s">
        <v>160</v>
      </c>
      <c r="E157" s="256" t="s">
        <v>1</v>
      </c>
      <c r="F157" s="257" t="s">
        <v>218</v>
      </c>
      <c r="G157" s="255"/>
      <c r="H157" s="258">
        <v>14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4" t="s">
        <v>160</v>
      </c>
      <c r="AU157" s="264" t="s">
        <v>85</v>
      </c>
      <c r="AV157" s="14" t="s">
        <v>85</v>
      </c>
      <c r="AW157" s="14" t="s">
        <v>32</v>
      </c>
      <c r="AX157" s="14" t="s">
        <v>76</v>
      </c>
      <c r="AY157" s="264" t="s">
        <v>148</v>
      </c>
    </row>
    <row r="158" spans="1:51" s="14" customFormat="1" ht="12">
      <c r="A158" s="14"/>
      <c r="B158" s="254"/>
      <c r="C158" s="255"/>
      <c r="D158" s="245" t="s">
        <v>160</v>
      </c>
      <c r="E158" s="256" t="s">
        <v>1</v>
      </c>
      <c r="F158" s="257" t="s">
        <v>219</v>
      </c>
      <c r="G158" s="255"/>
      <c r="H158" s="258">
        <v>36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160</v>
      </c>
      <c r="AU158" s="264" t="s">
        <v>85</v>
      </c>
      <c r="AV158" s="14" t="s">
        <v>85</v>
      </c>
      <c r="AW158" s="14" t="s">
        <v>32</v>
      </c>
      <c r="AX158" s="14" t="s">
        <v>76</v>
      </c>
      <c r="AY158" s="264" t="s">
        <v>148</v>
      </c>
    </row>
    <row r="159" spans="1:51" s="15" customFormat="1" ht="12">
      <c r="A159" s="15"/>
      <c r="B159" s="265"/>
      <c r="C159" s="266"/>
      <c r="D159" s="245" t="s">
        <v>160</v>
      </c>
      <c r="E159" s="267" t="s">
        <v>1</v>
      </c>
      <c r="F159" s="268" t="s">
        <v>178</v>
      </c>
      <c r="G159" s="266"/>
      <c r="H159" s="269">
        <v>710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5" t="s">
        <v>160</v>
      </c>
      <c r="AU159" s="275" t="s">
        <v>85</v>
      </c>
      <c r="AV159" s="15" t="s">
        <v>155</v>
      </c>
      <c r="AW159" s="15" t="s">
        <v>32</v>
      </c>
      <c r="AX159" s="15" t="s">
        <v>81</v>
      </c>
      <c r="AY159" s="275" t="s">
        <v>148</v>
      </c>
    </row>
    <row r="160" spans="1:65" s="2" customFormat="1" ht="21.75" customHeight="1">
      <c r="A160" s="39"/>
      <c r="B160" s="40"/>
      <c r="C160" s="230" t="s">
        <v>220</v>
      </c>
      <c r="D160" s="230" t="s">
        <v>150</v>
      </c>
      <c r="E160" s="231" t="s">
        <v>221</v>
      </c>
      <c r="F160" s="232" t="s">
        <v>222</v>
      </c>
      <c r="G160" s="233" t="s">
        <v>186</v>
      </c>
      <c r="H160" s="234">
        <v>710</v>
      </c>
      <c r="I160" s="235"/>
      <c r="J160" s="236">
        <f>ROUND(I160*H160,2)</f>
        <v>0</v>
      </c>
      <c r="K160" s="232" t="s">
        <v>154</v>
      </c>
      <c r="L160" s="45"/>
      <c r="M160" s="237" t="s">
        <v>1</v>
      </c>
      <c r="N160" s="238" t="s">
        <v>41</v>
      </c>
      <c r="O160" s="92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1" t="s">
        <v>155</v>
      </c>
      <c r="AT160" s="241" t="s">
        <v>150</v>
      </c>
      <c r="AU160" s="241" t="s">
        <v>85</v>
      </c>
      <c r="AY160" s="18" t="s">
        <v>148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8" t="s">
        <v>81</v>
      </c>
      <c r="BK160" s="242">
        <f>ROUND(I160*H160,2)</f>
        <v>0</v>
      </c>
      <c r="BL160" s="18" t="s">
        <v>155</v>
      </c>
      <c r="BM160" s="241" t="s">
        <v>223</v>
      </c>
    </row>
    <row r="161" spans="1:65" s="2" customFormat="1" ht="21.75" customHeight="1">
      <c r="A161" s="39"/>
      <c r="B161" s="40"/>
      <c r="C161" s="230" t="s">
        <v>8</v>
      </c>
      <c r="D161" s="230" t="s">
        <v>150</v>
      </c>
      <c r="E161" s="231" t="s">
        <v>224</v>
      </c>
      <c r="F161" s="232" t="s">
        <v>225</v>
      </c>
      <c r="G161" s="233" t="s">
        <v>153</v>
      </c>
      <c r="H161" s="234">
        <v>350</v>
      </c>
      <c r="I161" s="235"/>
      <c r="J161" s="236">
        <f>ROUND(I161*H161,2)</f>
        <v>0</v>
      </c>
      <c r="K161" s="232" t="s">
        <v>154</v>
      </c>
      <c r="L161" s="45"/>
      <c r="M161" s="237" t="s">
        <v>1</v>
      </c>
      <c r="N161" s="238" t="s">
        <v>41</v>
      </c>
      <c r="O161" s="92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1" t="s">
        <v>155</v>
      </c>
      <c r="AT161" s="241" t="s">
        <v>150</v>
      </c>
      <c r="AU161" s="241" t="s">
        <v>85</v>
      </c>
      <c r="AY161" s="18" t="s">
        <v>148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8" t="s">
        <v>81</v>
      </c>
      <c r="BK161" s="242">
        <f>ROUND(I161*H161,2)</f>
        <v>0</v>
      </c>
      <c r="BL161" s="18" t="s">
        <v>155</v>
      </c>
      <c r="BM161" s="241" t="s">
        <v>226</v>
      </c>
    </row>
    <row r="162" spans="1:51" s="14" customFormat="1" ht="12">
      <c r="A162" s="14"/>
      <c r="B162" s="254"/>
      <c r="C162" s="255"/>
      <c r="D162" s="245" t="s">
        <v>160</v>
      </c>
      <c r="E162" s="256" t="s">
        <v>1</v>
      </c>
      <c r="F162" s="257" t="s">
        <v>227</v>
      </c>
      <c r="G162" s="255"/>
      <c r="H162" s="258">
        <v>256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4" t="s">
        <v>160</v>
      </c>
      <c r="AU162" s="264" t="s">
        <v>85</v>
      </c>
      <c r="AV162" s="14" t="s">
        <v>85</v>
      </c>
      <c r="AW162" s="14" t="s">
        <v>32</v>
      </c>
      <c r="AX162" s="14" t="s">
        <v>76</v>
      </c>
      <c r="AY162" s="264" t="s">
        <v>148</v>
      </c>
    </row>
    <row r="163" spans="1:51" s="14" customFormat="1" ht="12">
      <c r="A163" s="14"/>
      <c r="B163" s="254"/>
      <c r="C163" s="255"/>
      <c r="D163" s="245" t="s">
        <v>160</v>
      </c>
      <c r="E163" s="256" t="s">
        <v>1</v>
      </c>
      <c r="F163" s="257" t="s">
        <v>228</v>
      </c>
      <c r="G163" s="255"/>
      <c r="H163" s="258">
        <v>94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4" t="s">
        <v>160</v>
      </c>
      <c r="AU163" s="264" t="s">
        <v>85</v>
      </c>
      <c r="AV163" s="14" t="s">
        <v>85</v>
      </c>
      <c r="AW163" s="14" t="s">
        <v>32</v>
      </c>
      <c r="AX163" s="14" t="s">
        <v>76</v>
      </c>
      <c r="AY163" s="264" t="s">
        <v>148</v>
      </c>
    </row>
    <row r="164" spans="1:51" s="15" customFormat="1" ht="12">
      <c r="A164" s="15"/>
      <c r="B164" s="265"/>
      <c r="C164" s="266"/>
      <c r="D164" s="245" t="s">
        <v>160</v>
      </c>
      <c r="E164" s="267" t="s">
        <v>89</v>
      </c>
      <c r="F164" s="268" t="s">
        <v>178</v>
      </c>
      <c r="G164" s="266"/>
      <c r="H164" s="269">
        <v>350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5" t="s">
        <v>160</v>
      </c>
      <c r="AU164" s="275" t="s">
        <v>85</v>
      </c>
      <c r="AV164" s="15" t="s">
        <v>155</v>
      </c>
      <c r="AW164" s="15" t="s">
        <v>32</v>
      </c>
      <c r="AX164" s="15" t="s">
        <v>81</v>
      </c>
      <c r="AY164" s="275" t="s">
        <v>148</v>
      </c>
    </row>
    <row r="165" spans="1:65" s="2" customFormat="1" ht="21.75" customHeight="1">
      <c r="A165" s="39"/>
      <c r="B165" s="40"/>
      <c r="C165" s="230" t="s">
        <v>229</v>
      </c>
      <c r="D165" s="230" t="s">
        <v>150</v>
      </c>
      <c r="E165" s="231" t="s">
        <v>230</v>
      </c>
      <c r="F165" s="232" t="s">
        <v>231</v>
      </c>
      <c r="G165" s="233" t="s">
        <v>232</v>
      </c>
      <c r="H165" s="234">
        <v>15.75</v>
      </c>
      <c r="I165" s="235"/>
      <c r="J165" s="236">
        <f>ROUND(I165*H165,2)</f>
        <v>0</v>
      </c>
      <c r="K165" s="232" t="s">
        <v>154</v>
      </c>
      <c r="L165" s="45"/>
      <c r="M165" s="237" t="s">
        <v>1</v>
      </c>
      <c r="N165" s="238" t="s">
        <v>41</v>
      </c>
      <c r="O165" s="92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1" t="s">
        <v>155</v>
      </c>
      <c r="AT165" s="241" t="s">
        <v>150</v>
      </c>
      <c r="AU165" s="241" t="s">
        <v>85</v>
      </c>
      <c r="AY165" s="18" t="s">
        <v>148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8" t="s">
        <v>81</v>
      </c>
      <c r="BK165" s="242">
        <f>ROUND(I165*H165,2)</f>
        <v>0</v>
      </c>
      <c r="BL165" s="18" t="s">
        <v>155</v>
      </c>
      <c r="BM165" s="241" t="s">
        <v>233</v>
      </c>
    </row>
    <row r="166" spans="1:51" s="13" customFormat="1" ht="12">
      <c r="A166" s="13"/>
      <c r="B166" s="243"/>
      <c r="C166" s="244"/>
      <c r="D166" s="245" t="s">
        <v>160</v>
      </c>
      <c r="E166" s="246" t="s">
        <v>1</v>
      </c>
      <c r="F166" s="247" t="s">
        <v>234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160</v>
      </c>
      <c r="AU166" s="253" t="s">
        <v>85</v>
      </c>
      <c r="AV166" s="13" t="s">
        <v>81</v>
      </c>
      <c r="AW166" s="13" t="s">
        <v>32</v>
      </c>
      <c r="AX166" s="13" t="s">
        <v>76</v>
      </c>
      <c r="AY166" s="253" t="s">
        <v>148</v>
      </c>
    </row>
    <row r="167" spans="1:51" s="13" customFormat="1" ht="12">
      <c r="A167" s="13"/>
      <c r="B167" s="243"/>
      <c r="C167" s="244"/>
      <c r="D167" s="245" t="s">
        <v>160</v>
      </c>
      <c r="E167" s="246" t="s">
        <v>1</v>
      </c>
      <c r="F167" s="247" t="s">
        <v>235</v>
      </c>
      <c r="G167" s="244"/>
      <c r="H167" s="246" t="s">
        <v>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160</v>
      </c>
      <c r="AU167" s="253" t="s">
        <v>85</v>
      </c>
      <c r="AV167" s="13" t="s">
        <v>81</v>
      </c>
      <c r="AW167" s="13" t="s">
        <v>32</v>
      </c>
      <c r="AX167" s="13" t="s">
        <v>76</v>
      </c>
      <c r="AY167" s="253" t="s">
        <v>148</v>
      </c>
    </row>
    <row r="168" spans="1:51" s="14" customFormat="1" ht="12">
      <c r="A168" s="14"/>
      <c r="B168" s="254"/>
      <c r="C168" s="255"/>
      <c r="D168" s="245" t="s">
        <v>160</v>
      </c>
      <c r="E168" s="256" t="s">
        <v>1</v>
      </c>
      <c r="F168" s="257" t="s">
        <v>236</v>
      </c>
      <c r="G168" s="255"/>
      <c r="H168" s="258">
        <v>7.5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4" t="s">
        <v>160</v>
      </c>
      <c r="AU168" s="264" t="s">
        <v>85</v>
      </c>
      <c r="AV168" s="14" t="s">
        <v>85</v>
      </c>
      <c r="AW168" s="14" t="s">
        <v>32</v>
      </c>
      <c r="AX168" s="14" t="s">
        <v>76</v>
      </c>
      <c r="AY168" s="264" t="s">
        <v>148</v>
      </c>
    </row>
    <row r="169" spans="1:51" s="14" customFormat="1" ht="12">
      <c r="A169" s="14"/>
      <c r="B169" s="254"/>
      <c r="C169" s="255"/>
      <c r="D169" s="245" t="s">
        <v>160</v>
      </c>
      <c r="E169" s="256" t="s">
        <v>1</v>
      </c>
      <c r="F169" s="257" t="s">
        <v>237</v>
      </c>
      <c r="G169" s="255"/>
      <c r="H169" s="258">
        <v>6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4" t="s">
        <v>160</v>
      </c>
      <c r="AU169" s="264" t="s">
        <v>85</v>
      </c>
      <c r="AV169" s="14" t="s">
        <v>85</v>
      </c>
      <c r="AW169" s="14" t="s">
        <v>32</v>
      </c>
      <c r="AX169" s="14" t="s">
        <v>76</v>
      </c>
      <c r="AY169" s="264" t="s">
        <v>148</v>
      </c>
    </row>
    <row r="170" spans="1:51" s="13" customFormat="1" ht="12">
      <c r="A170" s="13"/>
      <c r="B170" s="243"/>
      <c r="C170" s="244"/>
      <c r="D170" s="245" t="s">
        <v>160</v>
      </c>
      <c r="E170" s="246" t="s">
        <v>1</v>
      </c>
      <c r="F170" s="247" t="s">
        <v>238</v>
      </c>
      <c r="G170" s="244"/>
      <c r="H170" s="246" t="s">
        <v>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160</v>
      </c>
      <c r="AU170" s="253" t="s">
        <v>85</v>
      </c>
      <c r="AV170" s="13" t="s">
        <v>81</v>
      </c>
      <c r="AW170" s="13" t="s">
        <v>32</v>
      </c>
      <c r="AX170" s="13" t="s">
        <v>76</v>
      </c>
      <c r="AY170" s="253" t="s">
        <v>148</v>
      </c>
    </row>
    <row r="171" spans="1:51" s="14" customFormat="1" ht="12">
      <c r="A171" s="14"/>
      <c r="B171" s="254"/>
      <c r="C171" s="255"/>
      <c r="D171" s="245" t="s">
        <v>160</v>
      </c>
      <c r="E171" s="256" t="s">
        <v>1</v>
      </c>
      <c r="F171" s="257" t="s">
        <v>239</v>
      </c>
      <c r="G171" s="255"/>
      <c r="H171" s="258">
        <v>18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160</v>
      </c>
      <c r="AU171" s="264" t="s">
        <v>85</v>
      </c>
      <c r="AV171" s="14" t="s">
        <v>85</v>
      </c>
      <c r="AW171" s="14" t="s">
        <v>32</v>
      </c>
      <c r="AX171" s="14" t="s">
        <v>76</v>
      </c>
      <c r="AY171" s="264" t="s">
        <v>148</v>
      </c>
    </row>
    <row r="172" spans="1:51" s="15" customFormat="1" ht="12">
      <c r="A172" s="15"/>
      <c r="B172" s="265"/>
      <c r="C172" s="266"/>
      <c r="D172" s="245" t="s">
        <v>160</v>
      </c>
      <c r="E172" s="267" t="s">
        <v>86</v>
      </c>
      <c r="F172" s="268" t="s">
        <v>178</v>
      </c>
      <c r="G172" s="266"/>
      <c r="H172" s="269">
        <v>31.5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5" t="s">
        <v>160</v>
      </c>
      <c r="AU172" s="275" t="s">
        <v>85</v>
      </c>
      <c r="AV172" s="15" t="s">
        <v>155</v>
      </c>
      <c r="AW172" s="15" t="s">
        <v>32</v>
      </c>
      <c r="AX172" s="15" t="s">
        <v>76</v>
      </c>
      <c r="AY172" s="275" t="s">
        <v>148</v>
      </c>
    </row>
    <row r="173" spans="1:51" s="14" customFormat="1" ht="12">
      <c r="A173" s="14"/>
      <c r="B173" s="254"/>
      <c r="C173" s="255"/>
      <c r="D173" s="245" t="s">
        <v>160</v>
      </c>
      <c r="E173" s="256" t="s">
        <v>1</v>
      </c>
      <c r="F173" s="257" t="s">
        <v>240</v>
      </c>
      <c r="G173" s="255"/>
      <c r="H173" s="258">
        <v>15.75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4" t="s">
        <v>160</v>
      </c>
      <c r="AU173" s="264" t="s">
        <v>85</v>
      </c>
      <c r="AV173" s="14" t="s">
        <v>85</v>
      </c>
      <c r="AW173" s="14" t="s">
        <v>32</v>
      </c>
      <c r="AX173" s="14" t="s">
        <v>81</v>
      </c>
      <c r="AY173" s="264" t="s">
        <v>148</v>
      </c>
    </row>
    <row r="174" spans="1:65" s="2" customFormat="1" ht="21.75" customHeight="1">
      <c r="A174" s="39"/>
      <c r="B174" s="40"/>
      <c r="C174" s="230" t="s">
        <v>241</v>
      </c>
      <c r="D174" s="230" t="s">
        <v>150</v>
      </c>
      <c r="E174" s="231" t="s">
        <v>242</v>
      </c>
      <c r="F174" s="232" t="s">
        <v>243</v>
      </c>
      <c r="G174" s="233" t="s">
        <v>232</v>
      </c>
      <c r="H174" s="234">
        <v>11.25</v>
      </c>
      <c r="I174" s="235"/>
      <c r="J174" s="236">
        <f>ROUND(I174*H174,2)</f>
        <v>0</v>
      </c>
      <c r="K174" s="232" t="s">
        <v>154</v>
      </c>
      <c r="L174" s="45"/>
      <c r="M174" s="237" t="s">
        <v>1</v>
      </c>
      <c r="N174" s="238" t="s">
        <v>41</v>
      </c>
      <c r="O174" s="92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1" t="s">
        <v>155</v>
      </c>
      <c r="AT174" s="241" t="s">
        <v>150</v>
      </c>
      <c r="AU174" s="241" t="s">
        <v>85</v>
      </c>
      <c r="AY174" s="18" t="s">
        <v>148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8" t="s">
        <v>81</v>
      </c>
      <c r="BK174" s="242">
        <f>ROUND(I174*H174,2)</f>
        <v>0</v>
      </c>
      <c r="BL174" s="18" t="s">
        <v>155</v>
      </c>
      <c r="BM174" s="241" t="s">
        <v>244</v>
      </c>
    </row>
    <row r="175" spans="1:51" s="13" customFormat="1" ht="12">
      <c r="A175" s="13"/>
      <c r="B175" s="243"/>
      <c r="C175" s="244"/>
      <c r="D175" s="245" t="s">
        <v>160</v>
      </c>
      <c r="E175" s="246" t="s">
        <v>1</v>
      </c>
      <c r="F175" s="247" t="s">
        <v>234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160</v>
      </c>
      <c r="AU175" s="253" t="s">
        <v>85</v>
      </c>
      <c r="AV175" s="13" t="s">
        <v>81</v>
      </c>
      <c r="AW175" s="13" t="s">
        <v>32</v>
      </c>
      <c r="AX175" s="13" t="s">
        <v>76</v>
      </c>
      <c r="AY175" s="253" t="s">
        <v>148</v>
      </c>
    </row>
    <row r="176" spans="1:51" s="13" customFormat="1" ht="12">
      <c r="A176" s="13"/>
      <c r="B176" s="243"/>
      <c r="C176" s="244"/>
      <c r="D176" s="245" t="s">
        <v>160</v>
      </c>
      <c r="E176" s="246" t="s">
        <v>1</v>
      </c>
      <c r="F176" s="247" t="s">
        <v>238</v>
      </c>
      <c r="G176" s="244"/>
      <c r="H176" s="246" t="s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160</v>
      </c>
      <c r="AU176" s="253" t="s">
        <v>85</v>
      </c>
      <c r="AV176" s="13" t="s">
        <v>81</v>
      </c>
      <c r="AW176" s="13" t="s">
        <v>32</v>
      </c>
      <c r="AX176" s="13" t="s">
        <v>76</v>
      </c>
      <c r="AY176" s="253" t="s">
        <v>148</v>
      </c>
    </row>
    <row r="177" spans="1:51" s="14" customFormat="1" ht="12">
      <c r="A177" s="14"/>
      <c r="B177" s="254"/>
      <c r="C177" s="255"/>
      <c r="D177" s="245" t="s">
        <v>160</v>
      </c>
      <c r="E177" s="256" t="s">
        <v>1</v>
      </c>
      <c r="F177" s="257" t="s">
        <v>245</v>
      </c>
      <c r="G177" s="255"/>
      <c r="H177" s="258">
        <v>22.5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4" t="s">
        <v>160</v>
      </c>
      <c r="AU177" s="264" t="s">
        <v>85</v>
      </c>
      <c r="AV177" s="14" t="s">
        <v>85</v>
      </c>
      <c r="AW177" s="14" t="s">
        <v>32</v>
      </c>
      <c r="AX177" s="14" t="s">
        <v>76</v>
      </c>
      <c r="AY177" s="264" t="s">
        <v>148</v>
      </c>
    </row>
    <row r="178" spans="1:51" s="15" customFormat="1" ht="12">
      <c r="A178" s="15"/>
      <c r="B178" s="265"/>
      <c r="C178" s="266"/>
      <c r="D178" s="245" t="s">
        <v>160</v>
      </c>
      <c r="E178" s="267" t="s">
        <v>91</v>
      </c>
      <c r="F178" s="268" t="s">
        <v>178</v>
      </c>
      <c r="G178" s="266"/>
      <c r="H178" s="269">
        <v>22.5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5" t="s">
        <v>160</v>
      </c>
      <c r="AU178" s="275" t="s">
        <v>85</v>
      </c>
      <c r="AV178" s="15" t="s">
        <v>155</v>
      </c>
      <c r="AW178" s="15" t="s">
        <v>32</v>
      </c>
      <c r="AX178" s="15" t="s">
        <v>76</v>
      </c>
      <c r="AY178" s="275" t="s">
        <v>148</v>
      </c>
    </row>
    <row r="179" spans="1:51" s="14" customFormat="1" ht="12">
      <c r="A179" s="14"/>
      <c r="B179" s="254"/>
      <c r="C179" s="255"/>
      <c r="D179" s="245" t="s">
        <v>160</v>
      </c>
      <c r="E179" s="256" t="s">
        <v>1</v>
      </c>
      <c r="F179" s="257" t="s">
        <v>246</v>
      </c>
      <c r="G179" s="255"/>
      <c r="H179" s="258">
        <v>11.25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4" t="s">
        <v>160</v>
      </c>
      <c r="AU179" s="264" t="s">
        <v>85</v>
      </c>
      <c r="AV179" s="14" t="s">
        <v>85</v>
      </c>
      <c r="AW179" s="14" t="s">
        <v>32</v>
      </c>
      <c r="AX179" s="14" t="s">
        <v>81</v>
      </c>
      <c r="AY179" s="264" t="s">
        <v>148</v>
      </c>
    </row>
    <row r="180" spans="1:65" s="2" customFormat="1" ht="21.75" customHeight="1">
      <c r="A180" s="39"/>
      <c r="B180" s="40"/>
      <c r="C180" s="230" t="s">
        <v>247</v>
      </c>
      <c r="D180" s="230" t="s">
        <v>150</v>
      </c>
      <c r="E180" s="231" t="s">
        <v>248</v>
      </c>
      <c r="F180" s="232" t="s">
        <v>249</v>
      </c>
      <c r="G180" s="233" t="s">
        <v>232</v>
      </c>
      <c r="H180" s="234">
        <v>15.75</v>
      </c>
      <c r="I180" s="235"/>
      <c r="J180" s="236">
        <f>ROUND(I180*H180,2)</f>
        <v>0</v>
      </c>
      <c r="K180" s="232" t="s">
        <v>154</v>
      </c>
      <c r="L180" s="45"/>
      <c r="M180" s="237" t="s">
        <v>1</v>
      </c>
      <c r="N180" s="238" t="s">
        <v>41</v>
      </c>
      <c r="O180" s="92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1" t="s">
        <v>155</v>
      </c>
      <c r="AT180" s="241" t="s">
        <v>150</v>
      </c>
      <c r="AU180" s="241" t="s">
        <v>85</v>
      </c>
      <c r="AY180" s="18" t="s">
        <v>148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8" t="s">
        <v>81</v>
      </c>
      <c r="BK180" s="242">
        <f>ROUND(I180*H180,2)</f>
        <v>0</v>
      </c>
      <c r="BL180" s="18" t="s">
        <v>155</v>
      </c>
      <c r="BM180" s="241" t="s">
        <v>250</v>
      </c>
    </row>
    <row r="181" spans="1:51" s="14" customFormat="1" ht="12">
      <c r="A181" s="14"/>
      <c r="B181" s="254"/>
      <c r="C181" s="255"/>
      <c r="D181" s="245" t="s">
        <v>160</v>
      </c>
      <c r="E181" s="256" t="s">
        <v>1</v>
      </c>
      <c r="F181" s="257" t="s">
        <v>240</v>
      </c>
      <c r="G181" s="255"/>
      <c r="H181" s="258">
        <v>15.75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160</v>
      </c>
      <c r="AU181" s="264" t="s">
        <v>85</v>
      </c>
      <c r="AV181" s="14" t="s">
        <v>85</v>
      </c>
      <c r="AW181" s="14" t="s">
        <v>32</v>
      </c>
      <c r="AX181" s="14" t="s">
        <v>81</v>
      </c>
      <c r="AY181" s="264" t="s">
        <v>148</v>
      </c>
    </row>
    <row r="182" spans="1:65" s="2" customFormat="1" ht="21.75" customHeight="1">
      <c r="A182" s="39"/>
      <c r="B182" s="40"/>
      <c r="C182" s="230" t="s">
        <v>251</v>
      </c>
      <c r="D182" s="230" t="s">
        <v>150</v>
      </c>
      <c r="E182" s="231" t="s">
        <v>252</v>
      </c>
      <c r="F182" s="232" t="s">
        <v>253</v>
      </c>
      <c r="G182" s="233" t="s">
        <v>232</v>
      </c>
      <c r="H182" s="234">
        <v>11.25</v>
      </c>
      <c r="I182" s="235"/>
      <c r="J182" s="236">
        <f>ROUND(I182*H182,2)</f>
        <v>0</v>
      </c>
      <c r="K182" s="232" t="s">
        <v>154</v>
      </c>
      <c r="L182" s="45"/>
      <c r="M182" s="237" t="s">
        <v>1</v>
      </c>
      <c r="N182" s="238" t="s">
        <v>41</v>
      </c>
      <c r="O182" s="92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1" t="s">
        <v>155</v>
      </c>
      <c r="AT182" s="241" t="s">
        <v>150</v>
      </c>
      <c r="AU182" s="241" t="s">
        <v>85</v>
      </c>
      <c r="AY182" s="18" t="s">
        <v>148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8" t="s">
        <v>81</v>
      </c>
      <c r="BK182" s="242">
        <f>ROUND(I182*H182,2)</f>
        <v>0</v>
      </c>
      <c r="BL182" s="18" t="s">
        <v>155</v>
      </c>
      <c r="BM182" s="241" t="s">
        <v>254</v>
      </c>
    </row>
    <row r="183" spans="1:51" s="14" customFormat="1" ht="12">
      <c r="A183" s="14"/>
      <c r="B183" s="254"/>
      <c r="C183" s="255"/>
      <c r="D183" s="245" t="s">
        <v>160</v>
      </c>
      <c r="E183" s="256" t="s">
        <v>1</v>
      </c>
      <c r="F183" s="257" t="s">
        <v>246</v>
      </c>
      <c r="G183" s="255"/>
      <c r="H183" s="258">
        <v>11.25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4" t="s">
        <v>160</v>
      </c>
      <c r="AU183" s="264" t="s">
        <v>85</v>
      </c>
      <c r="AV183" s="14" t="s">
        <v>85</v>
      </c>
      <c r="AW183" s="14" t="s">
        <v>32</v>
      </c>
      <c r="AX183" s="14" t="s">
        <v>81</v>
      </c>
      <c r="AY183" s="264" t="s">
        <v>148</v>
      </c>
    </row>
    <row r="184" spans="1:65" s="2" customFormat="1" ht="21.75" customHeight="1">
      <c r="A184" s="39"/>
      <c r="B184" s="40"/>
      <c r="C184" s="230" t="s">
        <v>255</v>
      </c>
      <c r="D184" s="230" t="s">
        <v>150</v>
      </c>
      <c r="E184" s="231" t="s">
        <v>256</v>
      </c>
      <c r="F184" s="232" t="s">
        <v>257</v>
      </c>
      <c r="G184" s="233" t="s">
        <v>232</v>
      </c>
      <c r="H184" s="234">
        <v>500.008</v>
      </c>
      <c r="I184" s="235"/>
      <c r="J184" s="236">
        <f>ROUND(I184*H184,2)</f>
        <v>0</v>
      </c>
      <c r="K184" s="232" t="s">
        <v>154</v>
      </c>
      <c r="L184" s="45"/>
      <c r="M184" s="237" t="s">
        <v>1</v>
      </c>
      <c r="N184" s="238" t="s">
        <v>41</v>
      </c>
      <c r="O184" s="92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1" t="s">
        <v>155</v>
      </c>
      <c r="AT184" s="241" t="s">
        <v>150</v>
      </c>
      <c r="AU184" s="241" t="s">
        <v>85</v>
      </c>
      <c r="AY184" s="18" t="s">
        <v>148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8" t="s">
        <v>81</v>
      </c>
      <c r="BK184" s="242">
        <f>ROUND(I184*H184,2)</f>
        <v>0</v>
      </c>
      <c r="BL184" s="18" t="s">
        <v>155</v>
      </c>
      <c r="BM184" s="241" t="s">
        <v>258</v>
      </c>
    </row>
    <row r="185" spans="1:51" s="13" customFormat="1" ht="12">
      <c r="A185" s="13"/>
      <c r="B185" s="243"/>
      <c r="C185" s="244"/>
      <c r="D185" s="245" t="s">
        <v>160</v>
      </c>
      <c r="E185" s="246" t="s">
        <v>1</v>
      </c>
      <c r="F185" s="247" t="s">
        <v>259</v>
      </c>
      <c r="G185" s="244"/>
      <c r="H185" s="246" t="s">
        <v>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160</v>
      </c>
      <c r="AU185" s="253" t="s">
        <v>85</v>
      </c>
      <c r="AV185" s="13" t="s">
        <v>81</v>
      </c>
      <c r="AW185" s="13" t="s">
        <v>32</v>
      </c>
      <c r="AX185" s="13" t="s">
        <v>76</v>
      </c>
      <c r="AY185" s="253" t="s">
        <v>148</v>
      </c>
    </row>
    <row r="186" spans="1:51" s="14" customFormat="1" ht="12">
      <c r="A186" s="14"/>
      <c r="B186" s="254"/>
      <c r="C186" s="255"/>
      <c r="D186" s="245" t="s">
        <v>160</v>
      </c>
      <c r="E186" s="256" t="s">
        <v>1</v>
      </c>
      <c r="F186" s="257" t="s">
        <v>260</v>
      </c>
      <c r="G186" s="255"/>
      <c r="H186" s="258">
        <v>168.85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160</v>
      </c>
      <c r="AU186" s="264" t="s">
        <v>85</v>
      </c>
      <c r="AV186" s="14" t="s">
        <v>85</v>
      </c>
      <c r="AW186" s="14" t="s">
        <v>32</v>
      </c>
      <c r="AX186" s="14" t="s">
        <v>76</v>
      </c>
      <c r="AY186" s="264" t="s">
        <v>148</v>
      </c>
    </row>
    <row r="187" spans="1:51" s="14" customFormat="1" ht="12">
      <c r="A187" s="14"/>
      <c r="B187" s="254"/>
      <c r="C187" s="255"/>
      <c r="D187" s="245" t="s">
        <v>160</v>
      </c>
      <c r="E187" s="256" t="s">
        <v>1</v>
      </c>
      <c r="F187" s="257" t="s">
        <v>261</v>
      </c>
      <c r="G187" s="255"/>
      <c r="H187" s="258">
        <v>176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160</v>
      </c>
      <c r="AU187" s="264" t="s">
        <v>85</v>
      </c>
      <c r="AV187" s="14" t="s">
        <v>85</v>
      </c>
      <c r="AW187" s="14" t="s">
        <v>32</v>
      </c>
      <c r="AX187" s="14" t="s">
        <v>76</v>
      </c>
      <c r="AY187" s="264" t="s">
        <v>148</v>
      </c>
    </row>
    <row r="188" spans="1:51" s="14" customFormat="1" ht="12">
      <c r="A188" s="14"/>
      <c r="B188" s="254"/>
      <c r="C188" s="255"/>
      <c r="D188" s="245" t="s">
        <v>160</v>
      </c>
      <c r="E188" s="256" t="s">
        <v>1</v>
      </c>
      <c r="F188" s="257" t="s">
        <v>262</v>
      </c>
      <c r="G188" s="255"/>
      <c r="H188" s="258">
        <v>195.8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160</v>
      </c>
      <c r="AU188" s="264" t="s">
        <v>85</v>
      </c>
      <c r="AV188" s="14" t="s">
        <v>85</v>
      </c>
      <c r="AW188" s="14" t="s">
        <v>32</v>
      </c>
      <c r="AX188" s="14" t="s">
        <v>76</v>
      </c>
      <c r="AY188" s="264" t="s">
        <v>148</v>
      </c>
    </row>
    <row r="189" spans="1:51" s="14" customFormat="1" ht="12">
      <c r="A189" s="14"/>
      <c r="B189" s="254"/>
      <c r="C189" s="255"/>
      <c r="D189" s="245" t="s">
        <v>160</v>
      </c>
      <c r="E189" s="256" t="s">
        <v>1</v>
      </c>
      <c r="F189" s="257" t="s">
        <v>263</v>
      </c>
      <c r="G189" s="255"/>
      <c r="H189" s="258">
        <v>161.219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4" t="s">
        <v>160</v>
      </c>
      <c r="AU189" s="264" t="s">
        <v>85</v>
      </c>
      <c r="AV189" s="14" t="s">
        <v>85</v>
      </c>
      <c r="AW189" s="14" t="s">
        <v>32</v>
      </c>
      <c r="AX189" s="14" t="s">
        <v>76</v>
      </c>
      <c r="AY189" s="264" t="s">
        <v>148</v>
      </c>
    </row>
    <row r="190" spans="1:51" s="14" customFormat="1" ht="12">
      <c r="A190" s="14"/>
      <c r="B190" s="254"/>
      <c r="C190" s="255"/>
      <c r="D190" s="245" t="s">
        <v>160</v>
      </c>
      <c r="E190" s="256" t="s">
        <v>1</v>
      </c>
      <c r="F190" s="257" t="s">
        <v>264</v>
      </c>
      <c r="G190" s="255"/>
      <c r="H190" s="258">
        <v>128.032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160</v>
      </c>
      <c r="AU190" s="264" t="s">
        <v>85</v>
      </c>
      <c r="AV190" s="14" t="s">
        <v>85</v>
      </c>
      <c r="AW190" s="14" t="s">
        <v>32</v>
      </c>
      <c r="AX190" s="14" t="s">
        <v>76</v>
      </c>
      <c r="AY190" s="264" t="s">
        <v>148</v>
      </c>
    </row>
    <row r="191" spans="1:51" s="13" customFormat="1" ht="12">
      <c r="A191" s="13"/>
      <c r="B191" s="243"/>
      <c r="C191" s="244"/>
      <c r="D191" s="245" t="s">
        <v>160</v>
      </c>
      <c r="E191" s="246" t="s">
        <v>1</v>
      </c>
      <c r="F191" s="247" t="s">
        <v>174</v>
      </c>
      <c r="G191" s="244"/>
      <c r="H191" s="246" t="s">
        <v>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160</v>
      </c>
      <c r="AU191" s="253" t="s">
        <v>85</v>
      </c>
      <c r="AV191" s="13" t="s">
        <v>81</v>
      </c>
      <c r="AW191" s="13" t="s">
        <v>32</v>
      </c>
      <c r="AX191" s="13" t="s">
        <v>76</v>
      </c>
      <c r="AY191" s="253" t="s">
        <v>148</v>
      </c>
    </row>
    <row r="192" spans="1:51" s="14" customFormat="1" ht="12">
      <c r="A192" s="14"/>
      <c r="B192" s="254"/>
      <c r="C192" s="255"/>
      <c r="D192" s="245" t="s">
        <v>160</v>
      </c>
      <c r="E192" s="256" t="s">
        <v>1</v>
      </c>
      <c r="F192" s="257" t="s">
        <v>265</v>
      </c>
      <c r="G192" s="255"/>
      <c r="H192" s="258">
        <v>148.608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160</v>
      </c>
      <c r="AU192" s="264" t="s">
        <v>85</v>
      </c>
      <c r="AV192" s="14" t="s">
        <v>85</v>
      </c>
      <c r="AW192" s="14" t="s">
        <v>32</v>
      </c>
      <c r="AX192" s="14" t="s">
        <v>76</v>
      </c>
      <c r="AY192" s="264" t="s">
        <v>148</v>
      </c>
    </row>
    <row r="193" spans="1:51" s="13" customFormat="1" ht="12">
      <c r="A193" s="13"/>
      <c r="B193" s="243"/>
      <c r="C193" s="244"/>
      <c r="D193" s="245" t="s">
        <v>160</v>
      </c>
      <c r="E193" s="246" t="s">
        <v>1</v>
      </c>
      <c r="F193" s="247" t="s">
        <v>266</v>
      </c>
      <c r="G193" s="244"/>
      <c r="H193" s="246" t="s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160</v>
      </c>
      <c r="AU193" s="253" t="s">
        <v>85</v>
      </c>
      <c r="AV193" s="13" t="s">
        <v>81</v>
      </c>
      <c r="AW193" s="13" t="s">
        <v>32</v>
      </c>
      <c r="AX193" s="13" t="s">
        <v>76</v>
      </c>
      <c r="AY193" s="253" t="s">
        <v>148</v>
      </c>
    </row>
    <row r="194" spans="1:51" s="14" customFormat="1" ht="12">
      <c r="A194" s="14"/>
      <c r="B194" s="254"/>
      <c r="C194" s="255"/>
      <c r="D194" s="245" t="s">
        <v>160</v>
      </c>
      <c r="E194" s="256" t="s">
        <v>1</v>
      </c>
      <c r="F194" s="257" t="s">
        <v>267</v>
      </c>
      <c r="G194" s="255"/>
      <c r="H194" s="258">
        <v>77.626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160</v>
      </c>
      <c r="AU194" s="264" t="s">
        <v>85</v>
      </c>
      <c r="AV194" s="14" t="s">
        <v>85</v>
      </c>
      <c r="AW194" s="14" t="s">
        <v>32</v>
      </c>
      <c r="AX194" s="14" t="s">
        <v>76</v>
      </c>
      <c r="AY194" s="264" t="s">
        <v>148</v>
      </c>
    </row>
    <row r="195" spans="1:51" s="16" customFormat="1" ht="12">
      <c r="A195" s="16"/>
      <c r="B195" s="276"/>
      <c r="C195" s="277"/>
      <c r="D195" s="245" t="s">
        <v>160</v>
      </c>
      <c r="E195" s="278" t="s">
        <v>95</v>
      </c>
      <c r="F195" s="279" t="s">
        <v>268</v>
      </c>
      <c r="G195" s="277"/>
      <c r="H195" s="280">
        <v>1056.135</v>
      </c>
      <c r="I195" s="281"/>
      <c r="J195" s="277"/>
      <c r="K195" s="277"/>
      <c r="L195" s="282"/>
      <c r="M195" s="283"/>
      <c r="N195" s="284"/>
      <c r="O195" s="284"/>
      <c r="P195" s="284"/>
      <c r="Q195" s="284"/>
      <c r="R195" s="284"/>
      <c r="S195" s="284"/>
      <c r="T195" s="285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86" t="s">
        <v>160</v>
      </c>
      <c r="AU195" s="286" t="s">
        <v>85</v>
      </c>
      <c r="AV195" s="16" t="s">
        <v>163</v>
      </c>
      <c r="AW195" s="16" t="s">
        <v>32</v>
      </c>
      <c r="AX195" s="16" t="s">
        <v>76</v>
      </c>
      <c r="AY195" s="286" t="s">
        <v>148</v>
      </c>
    </row>
    <row r="196" spans="1:51" s="14" customFormat="1" ht="12">
      <c r="A196" s="14"/>
      <c r="B196" s="254"/>
      <c r="C196" s="255"/>
      <c r="D196" s="245" t="s">
        <v>160</v>
      </c>
      <c r="E196" s="256" t="s">
        <v>1</v>
      </c>
      <c r="F196" s="257" t="s">
        <v>269</v>
      </c>
      <c r="G196" s="255"/>
      <c r="H196" s="258">
        <v>-56.12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160</v>
      </c>
      <c r="AU196" s="264" t="s">
        <v>85</v>
      </c>
      <c r="AV196" s="14" t="s">
        <v>85</v>
      </c>
      <c r="AW196" s="14" t="s">
        <v>32</v>
      </c>
      <c r="AX196" s="14" t="s">
        <v>76</v>
      </c>
      <c r="AY196" s="264" t="s">
        <v>148</v>
      </c>
    </row>
    <row r="197" spans="1:51" s="15" customFormat="1" ht="12">
      <c r="A197" s="15"/>
      <c r="B197" s="265"/>
      <c r="C197" s="266"/>
      <c r="D197" s="245" t="s">
        <v>160</v>
      </c>
      <c r="E197" s="267" t="s">
        <v>97</v>
      </c>
      <c r="F197" s="268" t="s">
        <v>178</v>
      </c>
      <c r="G197" s="266"/>
      <c r="H197" s="269">
        <v>1000.015</v>
      </c>
      <c r="I197" s="270"/>
      <c r="J197" s="266"/>
      <c r="K197" s="266"/>
      <c r="L197" s="271"/>
      <c r="M197" s="272"/>
      <c r="N197" s="273"/>
      <c r="O197" s="273"/>
      <c r="P197" s="273"/>
      <c r="Q197" s="273"/>
      <c r="R197" s="273"/>
      <c r="S197" s="273"/>
      <c r="T197" s="27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5" t="s">
        <v>160</v>
      </c>
      <c r="AU197" s="275" t="s">
        <v>85</v>
      </c>
      <c r="AV197" s="15" t="s">
        <v>155</v>
      </c>
      <c r="AW197" s="15" t="s">
        <v>32</v>
      </c>
      <c r="AX197" s="15" t="s">
        <v>76</v>
      </c>
      <c r="AY197" s="275" t="s">
        <v>148</v>
      </c>
    </row>
    <row r="198" spans="1:51" s="14" customFormat="1" ht="12">
      <c r="A198" s="14"/>
      <c r="B198" s="254"/>
      <c r="C198" s="255"/>
      <c r="D198" s="245" t="s">
        <v>160</v>
      </c>
      <c r="E198" s="256" t="s">
        <v>1</v>
      </c>
      <c r="F198" s="257" t="s">
        <v>270</v>
      </c>
      <c r="G198" s="255"/>
      <c r="H198" s="258">
        <v>500.008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160</v>
      </c>
      <c r="AU198" s="264" t="s">
        <v>85</v>
      </c>
      <c r="AV198" s="14" t="s">
        <v>85</v>
      </c>
      <c r="AW198" s="14" t="s">
        <v>32</v>
      </c>
      <c r="AX198" s="14" t="s">
        <v>81</v>
      </c>
      <c r="AY198" s="264" t="s">
        <v>148</v>
      </c>
    </row>
    <row r="199" spans="1:65" s="2" customFormat="1" ht="21.75" customHeight="1">
      <c r="A199" s="39"/>
      <c r="B199" s="40"/>
      <c r="C199" s="230" t="s">
        <v>7</v>
      </c>
      <c r="D199" s="230" t="s">
        <v>150</v>
      </c>
      <c r="E199" s="231" t="s">
        <v>271</v>
      </c>
      <c r="F199" s="232" t="s">
        <v>272</v>
      </c>
      <c r="G199" s="233" t="s">
        <v>232</v>
      </c>
      <c r="H199" s="234">
        <v>500.008</v>
      </c>
      <c r="I199" s="235"/>
      <c r="J199" s="236">
        <f>ROUND(I199*H199,2)</f>
        <v>0</v>
      </c>
      <c r="K199" s="232" t="s">
        <v>154</v>
      </c>
      <c r="L199" s="45"/>
      <c r="M199" s="237" t="s">
        <v>1</v>
      </c>
      <c r="N199" s="238" t="s">
        <v>41</v>
      </c>
      <c r="O199" s="92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1" t="s">
        <v>155</v>
      </c>
      <c r="AT199" s="241" t="s">
        <v>150</v>
      </c>
      <c r="AU199" s="241" t="s">
        <v>85</v>
      </c>
      <c r="AY199" s="18" t="s">
        <v>148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8" t="s">
        <v>81</v>
      </c>
      <c r="BK199" s="242">
        <f>ROUND(I199*H199,2)</f>
        <v>0</v>
      </c>
      <c r="BL199" s="18" t="s">
        <v>155</v>
      </c>
      <c r="BM199" s="241" t="s">
        <v>273</v>
      </c>
    </row>
    <row r="200" spans="1:51" s="14" customFormat="1" ht="12">
      <c r="A200" s="14"/>
      <c r="B200" s="254"/>
      <c r="C200" s="255"/>
      <c r="D200" s="245" t="s">
        <v>160</v>
      </c>
      <c r="E200" s="256" t="s">
        <v>1</v>
      </c>
      <c r="F200" s="257" t="s">
        <v>270</v>
      </c>
      <c r="G200" s="255"/>
      <c r="H200" s="258">
        <v>500.008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160</v>
      </c>
      <c r="AU200" s="264" t="s">
        <v>85</v>
      </c>
      <c r="AV200" s="14" t="s">
        <v>85</v>
      </c>
      <c r="AW200" s="14" t="s">
        <v>32</v>
      </c>
      <c r="AX200" s="14" t="s">
        <v>81</v>
      </c>
      <c r="AY200" s="264" t="s">
        <v>148</v>
      </c>
    </row>
    <row r="201" spans="1:65" s="2" customFormat="1" ht="21.75" customHeight="1">
      <c r="A201" s="39"/>
      <c r="B201" s="40"/>
      <c r="C201" s="230" t="s">
        <v>274</v>
      </c>
      <c r="D201" s="230" t="s">
        <v>150</v>
      </c>
      <c r="E201" s="231" t="s">
        <v>275</v>
      </c>
      <c r="F201" s="232" t="s">
        <v>276</v>
      </c>
      <c r="G201" s="233" t="s">
        <v>232</v>
      </c>
      <c r="H201" s="234">
        <v>11.082</v>
      </c>
      <c r="I201" s="235"/>
      <c r="J201" s="236">
        <f>ROUND(I201*H201,2)</f>
        <v>0</v>
      </c>
      <c r="K201" s="232" t="s">
        <v>154</v>
      </c>
      <c r="L201" s="45"/>
      <c r="M201" s="237" t="s">
        <v>1</v>
      </c>
      <c r="N201" s="238" t="s">
        <v>41</v>
      </c>
      <c r="O201" s="92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1" t="s">
        <v>155</v>
      </c>
      <c r="AT201" s="241" t="s">
        <v>150</v>
      </c>
      <c r="AU201" s="241" t="s">
        <v>85</v>
      </c>
      <c r="AY201" s="18" t="s">
        <v>148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8" t="s">
        <v>81</v>
      </c>
      <c r="BK201" s="242">
        <f>ROUND(I201*H201,2)</f>
        <v>0</v>
      </c>
      <c r="BL201" s="18" t="s">
        <v>155</v>
      </c>
      <c r="BM201" s="241" t="s">
        <v>277</v>
      </c>
    </row>
    <row r="202" spans="1:51" s="13" customFormat="1" ht="12">
      <c r="A202" s="13"/>
      <c r="B202" s="243"/>
      <c r="C202" s="244"/>
      <c r="D202" s="245" t="s">
        <v>160</v>
      </c>
      <c r="E202" s="246" t="s">
        <v>1</v>
      </c>
      <c r="F202" s="247" t="s">
        <v>278</v>
      </c>
      <c r="G202" s="244"/>
      <c r="H202" s="246" t="s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160</v>
      </c>
      <c r="AU202" s="253" t="s">
        <v>85</v>
      </c>
      <c r="AV202" s="13" t="s">
        <v>81</v>
      </c>
      <c r="AW202" s="13" t="s">
        <v>32</v>
      </c>
      <c r="AX202" s="13" t="s">
        <v>76</v>
      </c>
      <c r="AY202" s="253" t="s">
        <v>148</v>
      </c>
    </row>
    <row r="203" spans="1:51" s="14" customFormat="1" ht="12">
      <c r="A203" s="14"/>
      <c r="B203" s="254"/>
      <c r="C203" s="255"/>
      <c r="D203" s="245" t="s">
        <v>160</v>
      </c>
      <c r="E203" s="256" t="s">
        <v>93</v>
      </c>
      <c r="F203" s="257" t="s">
        <v>279</v>
      </c>
      <c r="G203" s="255"/>
      <c r="H203" s="258">
        <v>22.163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4" t="s">
        <v>160</v>
      </c>
      <c r="AU203" s="264" t="s">
        <v>85</v>
      </c>
      <c r="AV203" s="14" t="s">
        <v>85</v>
      </c>
      <c r="AW203" s="14" t="s">
        <v>32</v>
      </c>
      <c r="AX203" s="14" t="s">
        <v>76</v>
      </c>
      <c r="AY203" s="264" t="s">
        <v>148</v>
      </c>
    </row>
    <row r="204" spans="1:51" s="14" customFormat="1" ht="12">
      <c r="A204" s="14"/>
      <c r="B204" s="254"/>
      <c r="C204" s="255"/>
      <c r="D204" s="245" t="s">
        <v>160</v>
      </c>
      <c r="E204" s="256" t="s">
        <v>1</v>
      </c>
      <c r="F204" s="257" t="s">
        <v>280</v>
      </c>
      <c r="G204" s="255"/>
      <c r="H204" s="258">
        <v>11.082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160</v>
      </c>
      <c r="AU204" s="264" t="s">
        <v>85</v>
      </c>
      <c r="AV204" s="14" t="s">
        <v>85</v>
      </c>
      <c r="AW204" s="14" t="s">
        <v>32</v>
      </c>
      <c r="AX204" s="14" t="s">
        <v>81</v>
      </c>
      <c r="AY204" s="264" t="s">
        <v>148</v>
      </c>
    </row>
    <row r="205" spans="1:65" s="2" customFormat="1" ht="21.75" customHeight="1">
      <c r="A205" s="39"/>
      <c r="B205" s="40"/>
      <c r="C205" s="230" t="s">
        <v>281</v>
      </c>
      <c r="D205" s="230" t="s">
        <v>150</v>
      </c>
      <c r="E205" s="231" t="s">
        <v>282</v>
      </c>
      <c r="F205" s="232" t="s">
        <v>283</v>
      </c>
      <c r="G205" s="233" t="s">
        <v>232</v>
      </c>
      <c r="H205" s="234">
        <v>11.082</v>
      </c>
      <c r="I205" s="235"/>
      <c r="J205" s="236">
        <f>ROUND(I205*H205,2)</f>
        <v>0</v>
      </c>
      <c r="K205" s="232" t="s">
        <v>154</v>
      </c>
      <c r="L205" s="45"/>
      <c r="M205" s="237" t="s">
        <v>1</v>
      </c>
      <c r="N205" s="238" t="s">
        <v>41</v>
      </c>
      <c r="O205" s="92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1" t="s">
        <v>155</v>
      </c>
      <c r="AT205" s="241" t="s">
        <v>150</v>
      </c>
      <c r="AU205" s="241" t="s">
        <v>85</v>
      </c>
      <c r="AY205" s="18" t="s">
        <v>148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8" t="s">
        <v>81</v>
      </c>
      <c r="BK205" s="242">
        <f>ROUND(I205*H205,2)</f>
        <v>0</v>
      </c>
      <c r="BL205" s="18" t="s">
        <v>155</v>
      </c>
      <c r="BM205" s="241" t="s">
        <v>284</v>
      </c>
    </row>
    <row r="206" spans="1:51" s="14" customFormat="1" ht="12">
      <c r="A206" s="14"/>
      <c r="B206" s="254"/>
      <c r="C206" s="255"/>
      <c r="D206" s="245" t="s">
        <v>160</v>
      </c>
      <c r="E206" s="256" t="s">
        <v>1</v>
      </c>
      <c r="F206" s="257" t="s">
        <v>280</v>
      </c>
      <c r="G206" s="255"/>
      <c r="H206" s="258">
        <v>11.082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4" t="s">
        <v>160</v>
      </c>
      <c r="AU206" s="264" t="s">
        <v>85</v>
      </c>
      <c r="AV206" s="14" t="s">
        <v>85</v>
      </c>
      <c r="AW206" s="14" t="s">
        <v>32</v>
      </c>
      <c r="AX206" s="14" t="s">
        <v>81</v>
      </c>
      <c r="AY206" s="264" t="s">
        <v>148</v>
      </c>
    </row>
    <row r="207" spans="1:65" s="2" customFormat="1" ht="33" customHeight="1">
      <c r="A207" s="39"/>
      <c r="B207" s="40"/>
      <c r="C207" s="230" t="s">
        <v>285</v>
      </c>
      <c r="D207" s="230" t="s">
        <v>150</v>
      </c>
      <c r="E207" s="231" t="s">
        <v>286</v>
      </c>
      <c r="F207" s="232" t="s">
        <v>287</v>
      </c>
      <c r="G207" s="233" t="s">
        <v>186</v>
      </c>
      <c r="H207" s="234">
        <v>29.5</v>
      </c>
      <c r="I207" s="235"/>
      <c r="J207" s="236">
        <f>ROUND(I207*H207,2)</f>
        <v>0</v>
      </c>
      <c r="K207" s="232" t="s">
        <v>154</v>
      </c>
      <c r="L207" s="45"/>
      <c r="M207" s="237" t="s">
        <v>1</v>
      </c>
      <c r="N207" s="238" t="s">
        <v>41</v>
      </c>
      <c r="O207" s="92"/>
      <c r="P207" s="239">
        <f>O207*H207</f>
        <v>0</v>
      </c>
      <c r="Q207" s="239">
        <v>0.0036</v>
      </c>
      <c r="R207" s="239">
        <f>Q207*H207</f>
        <v>0.1062</v>
      </c>
      <c r="S207" s="239">
        <v>0</v>
      </c>
      <c r="T207" s="24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1" t="s">
        <v>155</v>
      </c>
      <c r="AT207" s="241" t="s">
        <v>150</v>
      </c>
      <c r="AU207" s="241" t="s">
        <v>85</v>
      </c>
      <c r="AY207" s="18" t="s">
        <v>148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8" t="s">
        <v>81</v>
      </c>
      <c r="BK207" s="242">
        <f>ROUND(I207*H207,2)</f>
        <v>0</v>
      </c>
      <c r="BL207" s="18" t="s">
        <v>155</v>
      </c>
      <c r="BM207" s="241" t="s">
        <v>288</v>
      </c>
    </row>
    <row r="208" spans="1:51" s="14" customFormat="1" ht="12">
      <c r="A208" s="14"/>
      <c r="B208" s="254"/>
      <c r="C208" s="255"/>
      <c r="D208" s="245" t="s">
        <v>160</v>
      </c>
      <c r="E208" s="256" t="s">
        <v>1</v>
      </c>
      <c r="F208" s="257" t="s">
        <v>289</v>
      </c>
      <c r="G208" s="255"/>
      <c r="H208" s="258">
        <v>29.5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4" t="s">
        <v>160</v>
      </c>
      <c r="AU208" s="264" t="s">
        <v>85</v>
      </c>
      <c r="AV208" s="14" t="s">
        <v>85</v>
      </c>
      <c r="AW208" s="14" t="s">
        <v>32</v>
      </c>
      <c r="AX208" s="14" t="s">
        <v>81</v>
      </c>
      <c r="AY208" s="264" t="s">
        <v>148</v>
      </c>
    </row>
    <row r="209" spans="1:65" s="2" customFormat="1" ht="21.75" customHeight="1">
      <c r="A209" s="39"/>
      <c r="B209" s="40"/>
      <c r="C209" s="287" t="s">
        <v>290</v>
      </c>
      <c r="D209" s="287" t="s">
        <v>291</v>
      </c>
      <c r="E209" s="288" t="s">
        <v>292</v>
      </c>
      <c r="F209" s="289" t="s">
        <v>293</v>
      </c>
      <c r="G209" s="290" t="s">
        <v>186</v>
      </c>
      <c r="H209" s="291">
        <v>30.09</v>
      </c>
      <c r="I209" s="292"/>
      <c r="J209" s="293">
        <f>ROUND(I209*H209,2)</f>
        <v>0</v>
      </c>
      <c r="K209" s="289" t="s">
        <v>154</v>
      </c>
      <c r="L209" s="294"/>
      <c r="M209" s="295" t="s">
        <v>1</v>
      </c>
      <c r="N209" s="296" t="s">
        <v>41</v>
      </c>
      <c r="O209" s="92"/>
      <c r="P209" s="239">
        <f>O209*H209</f>
        <v>0</v>
      </c>
      <c r="Q209" s="239">
        <v>0.00457</v>
      </c>
      <c r="R209" s="239">
        <f>Q209*H209</f>
        <v>0.1375113</v>
      </c>
      <c r="S209" s="239">
        <v>0</v>
      </c>
      <c r="T209" s="24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1" t="s">
        <v>188</v>
      </c>
      <c r="AT209" s="241" t="s">
        <v>291</v>
      </c>
      <c r="AU209" s="241" t="s">
        <v>85</v>
      </c>
      <c r="AY209" s="18" t="s">
        <v>148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8" t="s">
        <v>81</v>
      </c>
      <c r="BK209" s="242">
        <f>ROUND(I209*H209,2)</f>
        <v>0</v>
      </c>
      <c r="BL209" s="18" t="s">
        <v>155</v>
      </c>
      <c r="BM209" s="241" t="s">
        <v>294</v>
      </c>
    </row>
    <row r="210" spans="1:51" s="14" customFormat="1" ht="12">
      <c r="A210" s="14"/>
      <c r="B210" s="254"/>
      <c r="C210" s="255"/>
      <c r="D210" s="245" t="s">
        <v>160</v>
      </c>
      <c r="E210" s="255"/>
      <c r="F210" s="257" t="s">
        <v>295</v>
      </c>
      <c r="G210" s="255"/>
      <c r="H210" s="258">
        <v>30.09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4" t="s">
        <v>160</v>
      </c>
      <c r="AU210" s="264" t="s">
        <v>85</v>
      </c>
      <c r="AV210" s="14" t="s">
        <v>85</v>
      </c>
      <c r="AW210" s="14" t="s">
        <v>4</v>
      </c>
      <c r="AX210" s="14" t="s">
        <v>81</v>
      </c>
      <c r="AY210" s="264" t="s">
        <v>148</v>
      </c>
    </row>
    <row r="211" spans="1:65" s="2" customFormat="1" ht="21.75" customHeight="1">
      <c r="A211" s="39"/>
      <c r="B211" s="40"/>
      <c r="C211" s="287" t="s">
        <v>296</v>
      </c>
      <c r="D211" s="287" t="s">
        <v>291</v>
      </c>
      <c r="E211" s="288" t="s">
        <v>297</v>
      </c>
      <c r="F211" s="289" t="s">
        <v>298</v>
      </c>
      <c r="G211" s="290" t="s">
        <v>299</v>
      </c>
      <c r="H211" s="291">
        <v>4.012</v>
      </c>
      <c r="I211" s="292"/>
      <c r="J211" s="293">
        <f>ROUND(I211*H211,2)</f>
        <v>0</v>
      </c>
      <c r="K211" s="289" t="s">
        <v>154</v>
      </c>
      <c r="L211" s="294"/>
      <c r="M211" s="295" t="s">
        <v>1</v>
      </c>
      <c r="N211" s="296" t="s">
        <v>41</v>
      </c>
      <c r="O211" s="92"/>
      <c r="P211" s="239">
        <f>O211*H211</f>
        <v>0</v>
      </c>
      <c r="Q211" s="239">
        <v>0.00046</v>
      </c>
      <c r="R211" s="239">
        <f>Q211*H211</f>
        <v>0.0018455199999999998</v>
      </c>
      <c r="S211" s="239">
        <v>0</v>
      </c>
      <c r="T211" s="24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1" t="s">
        <v>188</v>
      </c>
      <c r="AT211" s="241" t="s">
        <v>291</v>
      </c>
      <c r="AU211" s="241" t="s">
        <v>85</v>
      </c>
      <c r="AY211" s="18" t="s">
        <v>148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8" t="s">
        <v>81</v>
      </c>
      <c r="BK211" s="242">
        <f>ROUND(I211*H211,2)</f>
        <v>0</v>
      </c>
      <c r="BL211" s="18" t="s">
        <v>155</v>
      </c>
      <c r="BM211" s="241" t="s">
        <v>300</v>
      </c>
    </row>
    <row r="212" spans="1:51" s="14" customFormat="1" ht="12">
      <c r="A212" s="14"/>
      <c r="B212" s="254"/>
      <c r="C212" s="255"/>
      <c r="D212" s="245" t="s">
        <v>160</v>
      </c>
      <c r="E212" s="255"/>
      <c r="F212" s="257" t="s">
        <v>301</v>
      </c>
      <c r="G212" s="255"/>
      <c r="H212" s="258">
        <v>4.012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4" t="s">
        <v>160</v>
      </c>
      <c r="AU212" s="264" t="s">
        <v>85</v>
      </c>
      <c r="AV212" s="14" t="s">
        <v>85</v>
      </c>
      <c r="AW212" s="14" t="s">
        <v>4</v>
      </c>
      <c r="AX212" s="14" t="s">
        <v>81</v>
      </c>
      <c r="AY212" s="264" t="s">
        <v>148</v>
      </c>
    </row>
    <row r="213" spans="1:65" s="2" customFormat="1" ht="16.5" customHeight="1">
      <c r="A213" s="39"/>
      <c r="B213" s="40"/>
      <c r="C213" s="287" t="s">
        <v>302</v>
      </c>
      <c r="D213" s="287" t="s">
        <v>291</v>
      </c>
      <c r="E213" s="288" t="s">
        <v>303</v>
      </c>
      <c r="F213" s="289" t="s">
        <v>304</v>
      </c>
      <c r="G213" s="290" t="s">
        <v>299</v>
      </c>
      <c r="H213" s="291">
        <v>17.051</v>
      </c>
      <c r="I213" s="292"/>
      <c r="J213" s="293">
        <f>ROUND(I213*H213,2)</f>
        <v>0</v>
      </c>
      <c r="K213" s="289" t="s">
        <v>1</v>
      </c>
      <c r="L213" s="294"/>
      <c r="M213" s="295" t="s">
        <v>1</v>
      </c>
      <c r="N213" s="296" t="s">
        <v>41</v>
      </c>
      <c r="O213" s="92"/>
      <c r="P213" s="239">
        <f>O213*H213</f>
        <v>0</v>
      </c>
      <c r="Q213" s="239">
        <v>8E-05</v>
      </c>
      <c r="R213" s="239">
        <f>Q213*H213</f>
        <v>0.00136408</v>
      </c>
      <c r="S213" s="239">
        <v>0</v>
      </c>
      <c r="T213" s="24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1" t="s">
        <v>188</v>
      </c>
      <c r="AT213" s="241" t="s">
        <v>291</v>
      </c>
      <c r="AU213" s="241" t="s">
        <v>85</v>
      </c>
      <c r="AY213" s="18" t="s">
        <v>148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8" t="s">
        <v>81</v>
      </c>
      <c r="BK213" s="242">
        <f>ROUND(I213*H213,2)</f>
        <v>0</v>
      </c>
      <c r="BL213" s="18" t="s">
        <v>155</v>
      </c>
      <c r="BM213" s="241" t="s">
        <v>305</v>
      </c>
    </row>
    <row r="214" spans="1:51" s="14" customFormat="1" ht="12">
      <c r="A214" s="14"/>
      <c r="B214" s="254"/>
      <c r="C214" s="255"/>
      <c r="D214" s="245" t="s">
        <v>160</v>
      </c>
      <c r="E214" s="255"/>
      <c r="F214" s="257" t="s">
        <v>306</v>
      </c>
      <c r="G214" s="255"/>
      <c r="H214" s="258">
        <v>17.051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4" t="s">
        <v>160</v>
      </c>
      <c r="AU214" s="264" t="s">
        <v>85</v>
      </c>
      <c r="AV214" s="14" t="s">
        <v>85</v>
      </c>
      <c r="AW214" s="14" t="s">
        <v>4</v>
      </c>
      <c r="AX214" s="14" t="s">
        <v>81</v>
      </c>
      <c r="AY214" s="264" t="s">
        <v>148</v>
      </c>
    </row>
    <row r="215" spans="1:65" s="2" customFormat="1" ht="16.5" customHeight="1">
      <c r="A215" s="39"/>
      <c r="B215" s="40"/>
      <c r="C215" s="230" t="s">
        <v>307</v>
      </c>
      <c r="D215" s="230" t="s">
        <v>150</v>
      </c>
      <c r="E215" s="231" t="s">
        <v>308</v>
      </c>
      <c r="F215" s="232" t="s">
        <v>309</v>
      </c>
      <c r="G215" s="233" t="s">
        <v>153</v>
      </c>
      <c r="H215" s="234">
        <v>1920.245</v>
      </c>
      <c r="I215" s="235"/>
      <c r="J215" s="236">
        <f>ROUND(I215*H215,2)</f>
        <v>0</v>
      </c>
      <c r="K215" s="232" t="s">
        <v>154</v>
      </c>
      <c r="L215" s="45"/>
      <c r="M215" s="237" t="s">
        <v>1</v>
      </c>
      <c r="N215" s="238" t="s">
        <v>41</v>
      </c>
      <c r="O215" s="92"/>
      <c r="P215" s="239">
        <f>O215*H215</f>
        <v>0</v>
      </c>
      <c r="Q215" s="239">
        <v>0.00084</v>
      </c>
      <c r="R215" s="239">
        <f>Q215*H215</f>
        <v>1.6130058</v>
      </c>
      <c r="S215" s="239">
        <v>0</v>
      </c>
      <c r="T215" s="24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1" t="s">
        <v>155</v>
      </c>
      <c r="AT215" s="241" t="s">
        <v>150</v>
      </c>
      <c r="AU215" s="241" t="s">
        <v>85</v>
      </c>
      <c r="AY215" s="18" t="s">
        <v>148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8" t="s">
        <v>81</v>
      </c>
      <c r="BK215" s="242">
        <f>ROUND(I215*H215,2)</f>
        <v>0</v>
      </c>
      <c r="BL215" s="18" t="s">
        <v>155</v>
      </c>
      <c r="BM215" s="241" t="s">
        <v>310</v>
      </c>
    </row>
    <row r="216" spans="1:51" s="14" customFormat="1" ht="12">
      <c r="A216" s="14"/>
      <c r="B216" s="254"/>
      <c r="C216" s="255"/>
      <c r="D216" s="245" t="s">
        <v>160</v>
      </c>
      <c r="E216" s="256" t="s">
        <v>1</v>
      </c>
      <c r="F216" s="257" t="s">
        <v>311</v>
      </c>
      <c r="G216" s="255"/>
      <c r="H216" s="258">
        <v>1920.245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4" t="s">
        <v>160</v>
      </c>
      <c r="AU216" s="264" t="s">
        <v>85</v>
      </c>
      <c r="AV216" s="14" t="s">
        <v>85</v>
      </c>
      <c r="AW216" s="14" t="s">
        <v>32</v>
      </c>
      <c r="AX216" s="14" t="s">
        <v>81</v>
      </c>
      <c r="AY216" s="264" t="s">
        <v>148</v>
      </c>
    </row>
    <row r="217" spans="1:65" s="2" customFormat="1" ht="21.75" customHeight="1">
      <c r="A217" s="39"/>
      <c r="B217" s="40"/>
      <c r="C217" s="230" t="s">
        <v>312</v>
      </c>
      <c r="D217" s="230" t="s">
        <v>150</v>
      </c>
      <c r="E217" s="231" t="s">
        <v>313</v>
      </c>
      <c r="F217" s="232" t="s">
        <v>314</v>
      </c>
      <c r="G217" s="233" t="s">
        <v>153</v>
      </c>
      <c r="H217" s="234">
        <v>1920.245</v>
      </c>
      <c r="I217" s="235"/>
      <c r="J217" s="236">
        <f>ROUND(I217*H217,2)</f>
        <v>0</v>
      </c>
      <c r="K217" s="232" t="s">
        <v>154</v>
      </c>
      <c r="L217" s="45"/>
      <c r="M217" s="237" t="s">
        <v>1</v>
      </c>
      <c r="N217" s="238" t="s">
        <v>41</v>
      </c>
      <c r="O217" s="92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1" t="s">
        <v>155</v>
      </c>
      <c r="AT217" s="241" t="s">
        <v>150</v>
      </c>
      <c r="AU217" s="241" t="s">
        <v>85</v>
      </c>
      <c r="AY217" s="18" t="s">
        <v>148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8" t="s">
        <v>81</v>
      </c>
      <c r="BK217" s="242">
        <f>ROUND(I217*H217,2)</f>
        <v>0</v>
      </c>
      <c r="BL217" s="18" t="s">
        <v>155</v>
      </c>
      <c r="BM217" s="241" t="s">
        <v>315</v>
      </c>
    </row>
    <row r="218" spans="1:65" s="2" customFormat="1" ht="16.5" customHeight="1">
      <c r="A218" s="39"/>
      <c r="B218" s="40"/>
      <c r="C218" s="230" t="s">
        <v>316</v>
      </c>
      <c r="D218" s="230" t="s">
        <v>150</v>
      </c>
      <c r="E218" s="231" t="s">
        <v>317</v>
      </c>
      <c r="F218" s="232" t="s">
        <v>318</v>
      </c>
      <c r="G218" s="233" t="s">
        <v>153</v>
      </c>
      <c r="H218" s="234">
        <v>158.1</v>
      </c>
      <c r="I218" s="235"/>
      <c r="J218" s="236">
        <f>ROUND(I218*H218,2)</f>
        <v>0</v>
      </c>
      <c r="K218" s="232" t="s">
        <v>154</v>
      </c>
      <c r="L218" s="45"/>
      <c r="M218" s="237" t="s">
        <v>1</v>
      </c>
      <c r="N218" s="238" t="s">
        <v>41</v>
      </c>
      <c r="O218" s="92"/>
      <c r="P218" s="239">
        <f>O218*H218</f>
        <v>0</v>
      </c>
      <c r="Q218" s="239">
        <v>0.0007</v>
      </c>
      <c r="R218" s="239">
        <f>Q218*H218</f>
        <v>0.11066999999999999</v>
      </c>
      <c r="S218" s="239">
        <v>0</v>
      </c>
      <c r="T218" s="24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1" t="s">
        <v>155</v>
      </c>
      <c r="AT218" s="241" t="s">
        <v>150</v>
      </c>
      <c r="AU218" s="241" t="s">
        <v>85</v>
      </c>
      <c r="AY218" s="18" t="s">
        <v>148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8" t="s">
        <v>81</v>
      </c>
      <c r="BK218" s="242">
        <f>ROUND(I218*H218,2)</f>
        <v>0</v>
      </c>
      <c r="BL218" s="18" t="s">
        <v>155</v>
      </c>
      <c r="BM218" s="241" t="s">
        <v>319</v>
      </c>
    </row>
    <row r="219" spans="1:51" s="13" customFormat="1" ht="12">
      <c r="A219" s="13"/>
      <c r="B219" s="243"/>
      <c r="C219" s="244"/>
      <c r="D219" s="245" t="s">
        <v>160</v>
      </c>
      <c r="E219" s="246" t="s">
        <v>1</v>
      </c>
      <c r="F219" s="247" t="s">
        <v>234</v>
      </c>
      <c r="G219" s="244"/>
      <c r="H219" s="246" t="s">
        <v>1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160</v>
      </c>
      <c r="AU219" s="253" t="s">
        <v>85</v>
      </c>
      <c r="AV219" s="13" t="s">
        <v>81</v>
      </c>
      <c r="AW219" s="13" t="s">
        <v>32</v>
      </c>
      <c r="AX219" s="13" t="s">
        <v>76</v>
      </c>
      <c r="AY219" s="253" t="s">
        <v>148</v>
      </c>
    </row>
    <row r="220" spans="1:51" s="13" customFormat="1" ht="12">
      <c r="A220" s="13"/>
      <c r="B220" s="243"/>
      <c r="C220" s="244"/>
      <c r="D220" s="245" t="s">
        <v>160</v>
      </c>
      <c r="E220" s="246" t="s">
        <v>1</v>
      </c>
      <c r="F220" s="247" t="s">
        <v>235</v>
      </c>
      <c r="G220" s="244"/>
      <c r="H220" s="246" t="s">
        <v>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160</v>
      </c>
      <c r="AU220" s="253" t="s">
        <v>85</v>
      </c>
      <c r="AV220" s="13" t="s">
        <v>81</v>
      </c>
      <c r="AW220" s="13" t="s">
        <v>32</v>
      </c>
      <c r="AX220" s="13" t="s">
        <v>76</v>
      </c>
      <c r="AY220" s="253" t="s">
        <v>148</v>
      </c>
    </row>
    <row r="221" spans="1:51" s="14" customFormat="1" ht="12">
      <c r="A221" s="14"/>
      <c r="B221" s="254"/>
      <c r="C221" s="255"/>
      <c r="D221" s="245" t="s">
        <v>160</v>
      </c>
      <c r="E221" s="256" t="s">
        <v>1</v>
      </c>
      <c r="F221" s="257" t="s">
        <v>320</v>
      </c>
      <c r="G221" s="255"/>
      <c r="H221" s="258">
        <v>17.5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4" t="s">
        <v>160</v>
      </c>
      <c r="AU221" s="264" t="s">
        <v>85</v>
      </c>
      <c r="AV221" s="14" t="s">
        <v>85</v>
      </c>
      <c r="AW221" s="14" t="s">
        <v>32</v>
      </c>
      <c r="AX221" s="14" t="s">
        <v>76</v>
      </c>
      <c r="AY221" s="264" t="s">
        <v>148</v>
      </c>
    </row>
    <row r="222" spans="1:51" s="14" customFormat="1" ht="12">
      <c r="A222" s="14"/>
      <c r="B222" s="254"/>
      <c r="C222" s="255"/>
      <c r="D222" s="245" t="s">
        <v>160</v>
      </c>
      <c r="E222" s="256" t="s">
        <v>1</v>
      </c>
      <c r="F222" s="257" t="s">
        <v>321</v>
      </c>
      <c r="G222" s="255"/>
      <c r="H222" s="258">
        <v>14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4" t="s">
        <v>160</v>
      </c>
      <c r="AU222" s="264" t="s">
        <v>85</v>
      </c>
      <c r="AV222" s="14" t="s">
        <v>85</v>
      </c>
      <c r="AW222" s="14" t="s">
        <v>32</v>
      </c>
      <c r="AX222" s="14" t="s">
        <v>76</v>
      </c>
      <c r="AY222" s="264" t="s">
        <v>148</v>
      </c>
    </row>
    <row r="223" spans="1:51" s="13" customFormat="1" ht="12">
      <c r="A223" s="13"/>
      <c r="B223" s="243"/>
      <c r="C223" s="244"/>
      <c r="D223" s="245" t="s">
        <v>160</v>
      </c>
      <c r="E223" s="246" t="s">
        <v>1</v>
      </c>
      <c r="F223" s="247" t="s">
        <v>238</v>
      </c>
      <c r="G223" s="244"/>
      <c r="H223" s="246" t="s">
        <v>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160</v>
      </c>
      <c r="AU223" s="253" t="s">
        <v>85</v>
      </c>
      <c r="AV223" s="13" t="s">
        <v>81</v>
      </c>
      <c r="AW223" s="13" t="s">
        <v>32</v>
      </c>
      <c r="AX223" s="13" t="s">
        <v>76</v>
      </c>
      <c r="AY223" s="253" t="s">
        <v>148</v>
      </c>
    </row>
    <row r="224" spans="1:51" s="14" customFormat="1" ht="12">
      <c r="A224" s="14"/>
      <c r="B224" s="254"/>
      <c r="C224" s="255"/>
      <c r="D224" s="245" t="s">
        <v>160</v>
      </c>
      <c r="E224" s="256" t="s">
        <v>1</v>
      </c>
      <c r="F224" s="257" t="s">
        <v>322</v>
      </c>
      <c r="G224" s="255"/>
      <c r="H224" s="258">
        <v>30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4" t="s">
        <v>160</v>
      </c>
      <c r="AU224" s="264" t="s">
        <v>85</v>
      </c>
      <c r="AV224" s="14" t="s">
        <v>85</v>
      </c>
      <c r="AW224" s="14" t="s">
        <v>32</v>
      </c>
      <c r="AX224" s="14" t="s">
        <v>76</v>
      </c>
      <c r="AY224" s="264" t="s">
        <v>148</v>
      </c>
    </row>
    <row r="225" spans="1:51" s="14" customFormat="1" ht="12">
      <c r="A225" s="14"/>
      <c r="B225" s="254"/>
      <c r="C225" s="255"/>
      <c r="D225" s="245" t="s">
        <v>160</v>
      </c>
      <c r="E225" s="256" t="s">
        <v>1</v>
      </c>
      <c r="F225" s="257" t="s">
        <v>323</v>
      </c>
      <c r="G225" s="255"/>
      <c r="H225" s="258">
        <v>37.5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4" t="s">
        <v>160</v>
      </c>
      <c r="AU225" s="264" t="s">
        <v>85</v>
      </c>
      <c r="AV225" s="14" t="s">
        <v>85</v>
      </c>
      <c r="AW225" s="14" t="s">
        <v>32</v>
      </c>
      <c r="AX225" s="14" t="s">
        <v>76</v>
      </c>
      <c r="AY225" s="264" t="s">
        <v>148</v>
      </c>
    </row>
    <row r="226" spans="1:51" s="13" customFormat="1" ht="12">
      <c r="A226" s="13"/>
      <c r="B226" s="243"/>
      <c r="C226" s="244"/>
      <c r="D226" s="245" t="s">
        <v>160</v>
      </c>
      <c r="E226" s="246" t="s">
        <v>1</v>
      </c>
      <c r="F226" s="247" t="s">
        <v>176</v>
      </c>
      <c r="G226" s="244"/>
      <c r="H226" s="246" t="s">
        <v>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3" t="s">
        <v>160</v>
      </c>
      <c r="AU226" s="253" t="s">
        <v>85</v>
      </c>
      <c r="AV226" s="13" t="s">
        <v>81</v>
      </c>
      <c r="AW226" s="13" t="s">
        <v>32</v>
      </c>
      <c r="AX226" s="13" t="s">
        <v>76</v>
      </c>
      <c r="AY226" s="253" t="s">
        <v>148</v>
      </c>
    </row>
    <row r="227" spans="1:51" s="14" customFormat="1" ht="12">
      <c r="A227" s="14"/>
      <c r="B227" s="254"/>
      <c r="C227" s="255"/>
      <c r="D227" s="245" t="s">
        <v>160</v>
      </c>
      <c r="E227" s="256" t="s">
        <v>1</v>
      </c>
      <c r="F227" s="257" t="s">
        <v>324</v>
      </c>
      <c r="G227" s="255"/>
      <c r="H227" s="258">
        <v>59.1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4" t="s">
        <v>160</v>
      </c>
      <c r="AU227" s="264" t="s">
        <v>85</v>
      </c>
      <c r="AV227" s="14" t="s">
        <v>85</v>
      </c>
      <c r="AW227" s="14" t="s">
        <v>32</v>
      </c>
      <c r="AX227" s="14" t="s">
        <v>76</v>
      </c>
      <c r="AY227" s="264" t="s">
        <v>148</v>
      </c>
    </row>
    <row r="228" spans="1:51" s="15" customFormat="1" ht="12">
      <c r="A228" s="15"/>
      <c r="B228" s="265"/>
      <c r="C228" s="266"/>
      <c r="D228" s="245" t="s">
        <v>160</v>
      </c>
      <c r="E228" s="267" t="s">
        <v>1</v>
      </c>
      <c r="F228" s="268" t="s">
        <v>178</v>
      </c>
      <c r="G228" s="266"/>
      <c r="H228" s="269">
        <v>158.1</v>
      </c>
      <c r="I228" s="270"/>
      <c r="J228" s="266"/>
      <c r="K228" s="266"/>
      <c r="L228" s="271"/>
      <c r="M228" s="272"/>
      <c r="N228" s="273"/>
      <c r="O228" s="273"/>
      <c r="P228" s="273"/>
      <c r="Q228" s="273"/>
      <c r="R228" s="273"/>
      <c r="S228" s="273"/>
      <c r="T228" s="27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5" t="s">
        <v>160</v>
      </c>
      <c r="AU228" s="275" t="s">
        <v>85</v>
      </c>
      <c r="AV228" s="15" t="s">
        <v>155</v>
      </c>
      <c r="AW228" s="15" t="s">
        <v>32</v>
      </c>
      <c r="AX228" s="15" t="s">
        <v>81</v>
      </c>
      <c r="AY228" s="275" t="s">
        <v>148</v>
      </c>
    </row>
    <row r="229" spans="1:65" s="2" customFormat="1" ht="16.5" customHeight="1">
      <c r="A229" s="39"/>
      <c r="B229" s="40"/>
      <c r="C229" s="230" t="s">
        <v>325</v>
      </c>
      <c r="D229" s="230" t="s">
        <v>150</v>
      </c>
      <c r="E229" s="231" t="s">
        <v>326</v>
      </c>
      <c r="F229" s="232" t="s">
        <v>327</v>
      </c>
      <c r="G229" s="233" t="s">
        <v>153</v>
      </c>
      <c r="H229" s="234">
        <v>158.1</v>
      </c>
      <c r="I229" s="235"/>
      <c r="J229" s="236">
        <f>ROUND(I229*H229,2)</f>
        <v>0</v>
      </c>
      <c r="K229" s="232" t="s">
        <v>154</v>
      </c>
      <c r="L229" s="45"/>
      <c r="M229" s="237" t="s">
        <v>1</v>
      </c>
      <c r="N229" s="238" t="s">
        <v>41</v>
      </c>
      <c r="O229" s="92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1" t="s">
        <v>155</v>
      </c>
      <c r="AT229" s="241" t="s">
        <v>150</v>
      </c>
      <c r="AU229" s="241" t="s">
        <v>85</v>
      </c>
      <c r="AY229" s="18" t="s">
        <v>148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8" t="s">
        <v>81</v>
      </c>
      <c r="BK229" s="242">
        <f>ROUND(I229*H229,2)</f>
        <v>0</v>
      </c>
      <c r="BL229" s="18" t="s">
        <v>155</v>
      </c>
      <c r="BM229" s="241" t="s">
        <v>328</v>
      </c>
    </row>
    <row r="230" spans="1:65" s="2" customFormat="1" ht="21.75" customHeight="1">
      <c r="A230" s="39"/>
      <c r="B230" s="40"/>
      <c r="C230" s="230" t="s">
        <v>329</v>
      </c>
      <c r="D230" s="230" t="s">
        <v>150</v>
      </c>
      <c r="E230" s="231" t="s">
        <v>330</v>
      </c>
      <c r="F230" s="232" t="s">
        <v>331</v>
      </c>
      <c r="G230" s="233" t="s">
        <v>232</v>
      </c>
      <c r="H230" s="234">
        <v>140</v>
      </c>
      <c r="I230" s="235"/>
      <c r="J230" s="236">
        <f>ROUND(I230*H230,2)</f>
        <v>0</v>
      </c>
      <c r="K230" s="232" t="s">
        <v>154</v>
      </c>
      <c r="L230" s="45"/>
      <c r="M230" s="237" t="s">
        <v>1</v>
      </c>
      <c r="N230" s="238" t="s">
        <v>41</v>
      </c>
      <c r="O230" s="92"/>
      <c r="P230" s="239">
        <f>O230*H230</f>
        <v>0</v>
      </c>
      <c r="Q230" s="239">
        <v>0</v>
      </c>
      <c r="R230" s="239">
        <f>Q230*H230</f>
        <v>0</v>
      </c>
      <c r="S230" s="239">
        <v>0</v>
      </c>
      <c r="T230" s="24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1" t="s">
        <v>155</v>
      </c>
      <c r="AT230" s="241" t="s">
        <v>150</v>
      </c>
      <c r="AU230" s="241" t="s">
        <v>85</v>
      </c>
      <c r="AY230" s="18" t="s">
        <v>148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8" t="s">
        <v>81</v>
      </c>
      <c r="BK230" s="242">
        <f>ROUND(I230*H230,2)</f>
        <v>0</v>
      </c>
      <c r="BL230" s="18" t="s">
        <v>155</v>
      </c>
      <c r="BM230" s="241" t="s">
        <v>332</v>
      </c>
    </row>
    <row r="231" spans="1:51" s="14" customFormat="1" ht="12">
      <c r="A231" s="14"/>
      <c r="B231" s="254"/>
      <c r="C231" s="255"/>
      <c r="D231" s="245" t="s">
        <v>160</v>
      </c>
      <c r="E231" s="256" t="s">
        <v>1</v>
      </c>
      <c r="F231" s="257" t="s">
        <v>333</v>
      </c>
      <c r="G231" s="255"/>
      <c r="H231" s="258">
        <v>70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4" t="s">
        <v>160</v>
      </c>
      <c r="AU231" s="264" t="s">
        <v>85</v>
      </c>
      <c r="AV231" s="14" t="s">
        <v>85</v>
      </c>
      <c r="AW231" s="14" t="s">
        <v>32</v>
      </c>
      <c r="AX231" s="14" t="s">
        <v>76</v>
      </c>
      <c r="AY231" s="264" t="s">
        <v>148</v>
      </c>
    </row>
    <row r="232" spans="1:51" s="14" customFormat="1" ht="12">
      <c r="A232" s="14"/>
      <c r="B232" s="254"/>
      <c r="C232" s="255"/>
      <c r="D232" s="245" t="s">
        <v>160</v>
      </c>
      <c r="E232" s="256" t="s">
        <v>1</v>
      </c>
      <c r="F232" s="257" t="s">
        <v>334</v>
      </c>
      <c r="G232" s="255"/>
      <c r="H232" s="258">
        <v>70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4" t="s">
        <v>160</v>
      </c>
      <c r="AU232" s="264" t="s">
        <v>85</v>
      </c>
      <c r="AV232" s="14" t="s">
        <v>85</v>
      </c>
      <c r="AW232" s="14" t="s">
        <v>32</v>
      </c>
      <c r="AX232" s="14" t="s">
        <v>76</v>
      </c>
      <c r="AY232" s="264" t="s">
        <v>148</v>
      </c>
    </row>
    <row r="233" spans="1:51" s="15" customFormat="1" ht="12">
      <c r="A233" s="15"/>
      <c r="B233" s="265"/>
      <c r="C233" s="266"/>
      <c r="D233" s="245" t="s">
        <v>160</v>
      </c>
      <c r="E233" s="267" t="s">
        <v>1</v>
      </c>
      <c r="F233" s="268" t="s">
        <v>178</v>
      </c>
      <c r="G233" s="266"/>
      <c r="H233" s="269">
        <v>140</v>
      </c>
      <c r="I233" s="270"/>
      <c r="J233" s="266"/>
      <c r="K233" s="266"/>
      <c r="L233" s="271"/>
      <c r="M233" s="272"/>
      <c r="N233" s="273"/>
      <c r="O233" s="273"/>
      <c r="P233" s="273"/>
      <c r="Q233" s="273"/>
      <c r="R233" s="273"/>
      <c r="S233" s="273"/>
      <c r="T233" s="27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5" t="s">
        <v>160</v>
      </c>
      <c r="AU233" s="275" t="s">
        <v>85</v>
      </c>
      <c r="AV233" s="15" t="s">
        <v>155</v>
      </c>
      <c r="AW233" s="15" t="s">
        <v>32</v>
      </c>
      <c r="AX233" s="15" t="s">
        <v>81</v>
      </c>
      <c r="AY233" s="275" t="s">
        <v>148</v>
      </c>
    </row>
    <row r="234" spans="1:65" s="2" customFormat="1" ht="21.75" customHeight="1">
      <c r="A234" s="39"/>
      <c r="B234" s="40"/>
      <c r="C234" s="230" t="s">
        <v>335</v>
      </c>
      <c r="D234" s="230" t="s">
        <v>150</v>
      </c>
      <c r="E234" s="231" t="s">
        <v>330</v>
      </c>
      <c r="F234" s="232" t="s">
        <v>331</v>
      </c>
      <c r="G234" s="233" t="s">
        <v>232</v>
      </c>
      <c r="H234" s="234">
        <v>839.045</v>
      </c>
      <c r="I234" s="235"/>
      <c r="J234" s="236">
        <f>ROUND(I234*H234,2)</f>
        <v>0</v>
      </c>
      <c r="K234" s="232" t="s">
        <v>154</v>
      </c>
      <c r="L234" s="45"/>
      <c r="M234" s="237" t="s">
        <v>1</v>
      </c>
      <c r="N234" s="238" t="s">
        <v>41</v>
      </c>
      <c r="O234" s="92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1" t="s">
        <v>155</v>
      </c>
      <c r="AT234" s="241" t="s">
        <v>150</v>
      </c>
      <c r="AU234" s="241" t="s">
        <v>85</v>
      </c>
      <c r="AY234" s="18" t="s">
        <v>148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8" t="s">
        <v>81</v>
      </c>
      <c r="BK234" s="242">
        <f>ROUND(I234*H234,2)</f>
        <v>0</v>
      </c>
      <c r="BL234" s="18" t="s">
        <v>155</v>
      </c>
      <c r="BM234" s="241" t="s">
        <v>336</v>
      </c>
    </row>
    <row r="235" spans="1:51" s="13" customFormat="1" ht="12">
      <c r="A235" s="13"/>
      <c r="B235" s="243"/>
      <c r="C235" s="244"/>
      <c r="D235" s="245" t="s">
        <v>160</v>
      </c>
      <c r="E235" s="246" t="s">
        <v>1</v>
      </c>
      <c r="F235" s="247" t="s">
        <v>337</v>
      </c>
      <c r="G235" s="244"/>
      <c r="H235" s="246" t="s">
        <v>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3" t="s">
        <v>160</v>
      </c>
      <c r="AU235" s="253" t="s">
        <v>85</v>
      </c>
      <c r="AV235" s="13" t="s">
        <v>81</v>
      </c>
      <c r="AW235" s="13" t="s">
        <v>32</v>
      </c>
      <c r="AX235" s="13" t="s">
        <v>76</v>
      </c>
      <c r="AY235" s="253" t="s">
        <v>148</v>
      </c>
    </row>
    <row r="236" spans="1:51" s="14" customFormat="1" ht="12">
      <c r="A236" s="14"/>
      <c r="B236" s="254"/>
      <c r="C236" s="255"/>
      <c r="D236" s="245" t="s">
        <v>160</v>
      </c>
      <c r="E236" s="256" t="s">
        <v>1</v>
      </c>
      <c r="F236" s="257" t="s">
        <v>338</v>
      </c>
      <c r="G236" s="255"/>
      <c r="H236" s="258">
        <v>839.045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4" t="s">
        <v>160</v>
      </c>
      <c r="AU236" s="264" t="s">
        <v>85</v>
      </c>
      <c r="AV236" s="14" t="s">
        <v>85</v>
      </c>
      <c r="AW236" s="14" t="s">
        <v>32</v>
      </c>
      <c r="AX236" s="14" t="s">
        <v>76</v>
      </c>
      <c r="AY236" s="264" t="s">
        <v>148</v>
      </c>
    </row>
    <row r="237" spans="1:51" s="13" customFormat="1" ht="12">
      <c r="A237" s="13"/>
      <c r="B237" s="243"/>
      <c r="C237" s="244"/>
      <c r="D237" s="245" t="s">
        <v>160</v>
      </c>
      <c r="E237" s="246" t="s">
        <v>1</v>
      </c>
      <c r="F237" s="247" t="s">
        <v>339</v>
      </c>
      <c r="G237" s="244"/>
      <c r="H237" s="246" t="s">
        <v>1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3" t="s">
        <v>160</v>
      </c>
      <c r="AU237" s="253" t="s">
        <v>85</v>
      </c>
      <c r="AV237" s="13" t="s">
        <v>81</v>
      </c>
      <c r="AW237" s="13" t="s">
        <v>32</v>
      </c>
      <c r="AX237" s="13" t="s">
        <v>76</v>
      </c>
      <c r="AY237" s="253" t="s">
        <v>148</v>
      </c>
    </row>
    <row r="238" spans="1:51" s="14" customFormat="1" ht="12">
      <c r="A238" s="14"/>
      <c r="B238" s="254"/>
      <c r="C238" s="255"/>
      <c r="D238" s="245" t="s">
        <v>160</v>
      </c>
      <c r="E238" s="256" t="s">
        <v>1</v>
      </c>
      <c r="F238" s="257" t="s">
        <v>338</v>
      </c>
      <c r="G238" s="255"/>
      <c r="H238" s="258">
        <v>839.045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4" t="s">
        <v>160</v>
      </c>
      <c r="AU238" s="264" t="s">
        <v>85</v>
      </c>
      <c r="AV238" s="14" t="s">
        <v>85</v>
      </c>
      <c r="AW238" s="14" t="s">
        <v>32</v>
      </c>
      <c r="AX238" s="14" t="s">
        <v>76</v>
      </c>
      <c r="AY238" s="264" t="s">
        <v>148</v>
      </c>
    </row>
    <row r="239" spans="1:51" s="15" customFormat="1" ht="12">
      <c r="A239" s="15"/>
      <c r="B239" s="265"/>
      <c r="C239" s="266"/>
      <c r="D239" s="245" t="s">
        <v>160</v>
      </c>
      <c r="E239" s="267" t="s">
        <v>111</v>
      </c>
      <c r="F239" s="268" t="s">
        <v>178</v>
      </c>
      <c r="G239" s="266"/>
      <c r="H239" s="269">
        <v>1678.09</v>
      </c>
      <c r="I239" s="270"/>
      <c r="J239" s="266"/>
      <c r="K239" s="266"/>
      <c r="L239" s="271"/>
      <c r="M239" s="272"/>
      <c r="N239" s="273"/>
      <c r="O239" s="273"/>
      <c r="P239" s="273"/>
      <c r="Q239" s="273"/>
      <c r="R239" s="273"/>
      <c r="S239" s="273"/>
      <c r="T239" s="27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5" t="s">
        <v>160</v>
      </c>
      <c r="AU239" s="275" t="s">
        <v>85</v>
      </c>
      <c r="AV239" s="15" t="s">
        <v>155</v>
      </c>
      <c r="AW239" s="15" t="s">
        <v>32</v>
      </c>
      <c r="AX239" s="15" t="s">
        <v>76</v>
      </c>
      <c r="AY239" s="275" t="s">
        <v>148</v>
      </c>
    </row>
    <row r="240" spans="1:51" s="14" customFormat="1" ht="12">
      <c r="A240" s="14"/>
      <c r="B240" s="254"/>
      <c r="C240" s="255"/>
      <c r="D240" s="245" t="s">
        <v>160</v>
      </c>
      <c r="E240" s="256" t="s">
        <v>1</v>
      </c>
      <c r="F240" s="257" t="s">
        <v>340</v>
      </c>
      <c r="G240" s="255"/>
      <c r="H240" s="258">
        <v>839.045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4" t="s">
        <v>160</v>
      </c>
      <c r="AU240" s="264" t="s">
        <v>85</v>
      </c>
      <c r="AV240" s="14" t="s">
        <v>85</v>
      </c>
      <c r="AW240" s="14" t="s">
        <v>32</v>
      </c>
      <c r="AX240" s="14" t="s">
        <v>81</v>
      </c>
      <c r="AY240" s="264" t="s">
        <v>148</v>
      </c>
    </row>
    <row r="241" spans="1:65" s="2" customFormat="1" ht="21.75" customHeight="1">
      <c r="A241" s="39"/>
      <c r="B241" s="40"/>
      <c r="C241" s="230" t="s">
        <v>341</v>
      </c>
      <c r="D241" s="230" t="s">
        <v>150</v>
      </c>
      <c r="E241" s="231" t="s">
        <v>342</v>
      </c>
      <c r="F241" s="232" t="s">
        <v>343</v>
      </c>
      <c r="G241" s="233" t="s">
        <v>232</v>
      </c>
      <c r="H241" s="234">
        <v>839.045</v>
      </c>
      <c r="I241" s="235"/>
      <c r="J241" s="236">
        <f>ROUND(I241*H241,2)</f>
        <v>0</v>
      </c>
      <c r="K241" s="232" t="s">
        <v>154</v>
      </c>
      <c r="L241" s="45"/>
      <c r="M241" s="237" t="s">
        <v>1</v>
      </c>
      <c r="N241" s="238" t="s">
        <v>41</v>
      </c>
      <c r="O241" s="92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1" t="s">
        <v>155</v>
      </c>
      <c r="AT241" s="241" t="s">
        <v>150</v>
      </c>
      <c r="AU241" s="241" t="s">
        <v>85</v>
      </c>
      <c r="AY241" s="18" t="s">
        <v>148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8" t="s">
        <v>81</v>
      </c>
      <c r="BK241" s="242">
        <f>ROUND(I241*H241,2)</f>
        <v>0</v>
      </c>
      <c r="BL241" s="18" t="s">
        <v>155</v>
      </c>
      <c r="BM241" s="241" t="s">
        <v>344</v>
      </c>
    </row>
    <row r="242" spans="1:51" s="14" customFormat="1" ht="12">
      <c r="A242" s="14"/>
      <c r="B242" s="254"/>
      <c r="C242" s="255"/>
      <c r="D242" s="245" t="s">
        <v>160</v>
      </c>
      <c r="E242" s="256" t="s">
        <v>1</v>
      </c>
      <c r="F242" s="257" t="s">
        <v>340</v>
      </c>
      <c r="G242" s="255"/>
      <c r="H242" s="258">
        <v>839.045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4" t="s">
        <v>160</v>
      </c>
      <c r="AU242" s="264" t="s">
        <v>85</v>
      </c>
      <c r="AV242" s="14" t="s">
        <v>85</v>
      </c>
      <c r="AW242" s="14" t="s">
        <v>32</v>
      </c>
      <c r="AX242" s="14" t="s">
        <v>81</v>
      </c>
      <c r="AY242" s="264" t="s">
        <v>148</v>
      </c>
    </row>
    <row r="243" spans="1:65" s="2" customFormat="1" ht="21.75" customHeight="1">
      <c r="A243" s="39"/>
      <c r="B243" s="40"/>
      <c r="C243" s="230" t="s">
        <v>345</v>
      </c>
      <c r="D243" s="230" t="s">
        <v>150</v>
      </c>
      <c r="E243" s="231" t="s">
        <v>346</v>
      </c>
      <c r="F243" s="232" t="s">
        <v>347</v>
      </c>
      <c r="G243" s="233" t="s">
        <v>232</v>
      </c>
      <c r="H243" s="234">
        <v>85.591</v>
      </c>
      <c r="I243" s="235"/>
      <c r="J243" s="236">
        <f>ROUND(I243*H243,2)</f>
        <v>0</v>
      </c>
      <c r="K243" s="232" t="s">
        <v>154</v>
      </c>
      <c r="L243" s="45"/>
      <c r="M243" s="237" t="s">
        <v>1</v>
      </c>
      <c r="N243" s="238" t="s">
        <v>41</v>
      </c>
      <c r="O243" s="92"/>
      <c r="P243" s="239">
        <f>O243*H243</f>
        <v>0</v>
      </c>
      <c r="Q243" s="239">
        <v>0</v>
      </c>
      <c r="R243" s="239">
        <f>Q243*H243</f>
        <v>0</v>
      </c>
      <c r="S243" s="239">
        <v>0</v>
      </c>
      <c r="T243" s="24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1" t="s">
        <v>155</v>
      </c>
      <c r="AT243" s="241" t="s">
        <v>150</v>
      </c>
      <c r="AU243" s="241" t="s">
        <v>85</v>
      </c>
      <c r="AY243" s="18" t="s">
        <v>148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8" t="s">
        <v>81</v>
      </c>
      <c r="BK243" s="242">
        <f>ROUND(I243*H243,2)</f>
        <v>0</v>
      </c>
      <c r="BL243" s="18" t="s">
        <v>155</v>
      </c>
      <c r="BM243" s="241" t="s">
        <v>348</v>
      </c>
    </row>
    <row r="244" spans="1:51" s="13" customFormat="1" ht="12">
      <c r="A244" s="13"/>
      <c r="B244" s="243"/>
      <c r="C244" s="244"/>
      <c r="D244" s="245" t="s">
        <v>160</v>
      </c>
      <c r="E244" s="246" t="s">
        <v>1</v>
      </c>
      <c r="F244" s="247" t="s">
        <v>349</v>
      </c>
      <c r="G244" s="244"/>
      <c r="H244" s="246" t="s">
        <v>1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160</v>
      </c>
      <c r="AU244" s="253" t="s">
        <v>85</v>
      </c>
      <c r="AV244" s="13" t="s">
        <v>81</v>
      </c>
      <c r="AW244" s="13" t="s">
        <v>32</v>
      </c>
      <c r="AX244" s="13" t="s">
        <v>76</v>
      </c>
      <c r="AY244" s="253" t="s">
        <v>148</v>
      </c>
    </row>
    <row r="245" spans="1:51" s="14" customFormat="1" ht="12">
      <c r="A245" s="14"/>
      <c r="B245" s="254"/>
      <c r="C245" s="255"/>
      <c r="D245" s="245" t="s">
        <v>160</v>
      </c>
      <c r="E245" s="256" t="s">
        <v>109</v>
      </c>
      <c r="F245" s="257" t="s">
        <v>350</v>
      </c>
      <c r="G245" s="255"/>
      <c r="H245" s="258">
        <v>171.181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4" t="s">
        <v>160</v>
      </c>
      <c r="AU245" s="264" t="s">
        <v>85</v>
      </c>
      <c r="AV245" s="14" t="s">
        <v>85</v>
      </c>
      <c r="AW245" s="14" t="s">
        <v>32</v>
      </c>
      <c r="AX245" s="14" t="s">
        <v>76</v>
      </c>
      <c r="AY245" s="264" t="s">
        <v>148</v>
      </c>
    </row>
    <row r="246" spans="1:51" s="14" customFormat="1" ht="12">
      <c r="A246" s="14"/>
      <c r="B246" s="254"/>
      <c r="C246" s="255"/>
      <c r="D246" s="245" t="s">
        <v>160</v>
      </c>
      <c r="E246" s="256" t="s">
        <v>1</v>
      </c>
      <c r="F246" s="257" t="s">
        <v>351</v>
      </c>
      <c r="G246" s="255"/>
      <c r="H246" s="258">
        <v>85.591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4" t="s">
        <v>160</v>
      </c>
      <c r="AU246" s="264" t="s">
        <v>85</v>
      </c>
      <c r="AV246" s="14" t="s">
        <v>85</v>
      </c>
      <c r="AW246" s="14" t="s">
        <v>32</v>
      </c>
      <c r="AX246" s="14" t="s">
        <v>81</v>
      </c>
      <c r="AY246" s="264" t="s">
        <v>148</v>
      </c>
    </row>
    <row r="247" spans="1:65" s="2" customFormat="1" ht="33" customHeight="1">
      <c r="A247" s="39"/>
      <c r="B247" s="40"/>
      <c r="C247" s="230" t="s">
        <v>352</v>
      </c>
      <c r="D247" s="230" t="s">
        <v>150</v>
      </c>
      <c r="E247" s="231" t="s">
        <v>353</v>
      </c>
      <c r="F247" s="232" t="s">
        <v>354</v>
      </c>
      <c r="G247" s="233" t="s">
        <v>232</v>
      </c>
      <c r="H247" s="234">
        <v>427.953</v>
      </c>
      <c r="I247" s="235"/>
      <c r="J247" s="236">
        <f>ROUND(I247*H247,2)</f>
        <v>0</v>
      </c>
      <c r="K247" s="232" t="s">
        <v>154</v>
      </c>
      <c r="L247" s="45"/>
      <c r="M247" s="237" t="s">
        <v>1</v>
      </c>
      <c r="N247" s="238" t="s">
        <v>41</v>
      </c>
      <c r="O247" s="92"/>
      <c r="P247" s="239">
        <f>O247*H247</f>
        <v>0</v>
      </c>
      <c r="Q247" s="239">
        <v>0</v>
      </c>
      <c r="R247" s="239">
        <f>Q247*H247</f>
        <v>0</v>
      </c>
      <c r="S247" s="239">
        <v>0</v>
      </c>
      <c r="T247" s="24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1" t="s">
        <v>155</v>
      </c>
      <c r="AT247" s="241" t="s">
        <v>150</v>
      </c>
      <c r="AU247" s="241" t="s">
        <v>85</v>
      </c>
      <c r="AY247" s="18" t="s">
        <v>148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8" t="s">
        <v>81</v>
      </c>
      <c r="BK247" s="242">
        <f>ROUND(I247*H247,2)</f>
        <v>0</v>
      </c>
      <c r="BL247" s="18" t="s">
        <v>155</v>
      </c>
      <c r="BM247" s="241" t="s">
        <v>355</v>
      </c>
    </row>
    <row r="248" spans="1:51" s="14" customFormat="1" ht="12">
      <c r="A248" s="14"/>
      <c r="B248" s="254"/>
      <c r="C248" s="255"/>
      <c r="D248" s="245" t="s">
        <v>160</v>
      </c>
      <c r="E248" s="256" t="s">
        <v>1</v>
      </c>
      <c r="F248" s="257" t="s">
        <v>356</v>
      </c>
      <c r="G248" s="255"/>
      <c r="H248" s="258">
        <v>427.953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4" t="s">
        <v>160</v>
      </c>
      <c r="AU248" s="264" t="s">
        <v>85</v>
      </c>
      <c r="AV248" s="14" t="s">
        <v>85</v>
      </c>
      <c r="AW248" s="14" t="s">
        <v>32</v>
      </c>
      <c r="AX248" s="14" t="s">
        <v>81</v>
      </c>
      <c r="AY248" s="264" t="s">
        <v>148</v>
      </c>
    </row>
    <row r="249" spans="1:65" s="2" customFormat="1" ht="21.75" customHeight="1">
      <c r="A249" s="39"/>
      <c r="B249" s="40"/>
      <c r="C249" s="230" t="s">
        <v>357</v>
      </c>
      <c r="D249" s="230" t="s">
        <v>150</v>
      </c>
      <c r="E249" s="231" t="s">
        <v>358</v>
      </c>
      <c r="F249" s="232" t="s">
        <v>359</v>
      </c>
      <c r="G249" s="233" t="s">
        <v>232</v>
      </c>
      <c r="H249" s="234">
        <v>85.591</v>
      </c>
      <c r="I249" s="235"/>
      <c r="J249" s="236">
        <f>ROUND(I249*H249,2)</f>
        <v>0</v>
      </c>
      <c r="K249" s="232" t="s">
        <v>154</v>
      </c>
      <c r="L249" s="45"/>
      <c r="M249" s="237" t="s">
        <v>1</v>
      </c>
      <c r="N249" s="238" t="s">
        <v>41</v>
      </c>
      <c r="O249" s="92"/>
      <c r="P249" s="239">
        <f>O249*H249</f>
        <v>0</v>
      </c>
      <c r="Q249" s="239">
        <v>0</v>
      </c>
      <c r="R249" s="239">
        <f>Q249*H249</f>
        <v>0</v>
      </c>
      <c r="S249" s="239">
        <v>0</v>
      </c>
      <c r="T249" s="24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1" t="s">
        <v>155</v>
      </c>
      <c r="AT249" s="241" t="s">
        <v>150</v>
      </c>
      <c r="AU249" s="241" t="s">
        <v>85</v>
      </c>
      <c r="AY249" s="18" t="s">
        <v>148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8" t="s">
        <v>81</v>
      </c>
      <c r="BK249" s="242">
        <f>ROUND(I249*H249,2)</f>
        <v>0</v>
      </c>
      <c r="BL249" s="18" t="s">
        <v>155</v>
      </c>
      <c r="BM249" s="241" t="s">
        <v>360</v>
      </c>
    </row>
    <row r="250" spans="1:51" s="14" customFormat="1" ht="12">
      <c r="A250" s="14"/>
      <c r="B250" s="254"/>
      <c r="C250" s="255"/>
      <c r="D250" s="245" t="s">
        <v>160</v>
      </c>
      <c r="E250" s="256" t="s">
        <v>1</v>
      </c>
      <c r="F250" s="257" t="s">
        <v>351</v>
      </c>
      <c r="G250" s="255"/>
      <c r="H250" s="258">
        <v>85.591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4" t="s">
        <v>160</v>
      </c>
      <c r="AU250" s="264" t="s">
        <v>85</v>
      </c>
      <c r="AV250" s="14" t="s">
        <v>85</v>
      </c>
      <c r="AW250" s="14" t="s">
        <v>32</v>
      </c>
      <c r="AX250" s="14" t="s">
        <v>81</v>
      </c>
      <c r="AY250" s="264" t="s">
        <v>148</v>
      </c>
    </row>
    <row r="251" spans="1:65" s="2" customFormat="1" ht="33" customHeight="1">
      <c r="A251" s="39"/>
      <c r="B251" s="40"/>
      <c r="C251" s="230" t="s">
        <v>361</v>
      </c>
      <c r="D251" s="230" t="s">
        <v>150</v>
      </c>
      <c r="E251" s="231" t="s">
        <v>362</v>
      </c>
      <c r="F251" s="232" t="s">
        <v>363</v>
      </c>
      <c r="G251" s="233" t="s">
        <v>232</v>
      </c>
      <c r="H251" s="234">
        <v>427.953</v>
      </c>
      <c r="I251" s="235"/>
      <c r="J251" s="236">
        <f>ROUND(I251*H251,2)</f>
        <v>0</v>
      </c>
      <c r="K251" s="232" t="s">
        <v>154</v>
      </c>
      <c r="L251" s="45"/>
      <c r="M251" s="237" t="s">
        <v>1</v>
      </c>
      <c r="N251" s="238" t="s">
        <v>41</v>
      </c>
      <c r="O251" s="92"/>
      <c r="P251" s="239">
        <f>O251*H251</f>
        <v>0</v>
      </c>
      <c r="Q251" s="239">
        <v>0</v>
      </c>
      <c r="R251" s="239">
        <f>Q251*H251</f>
        <v>0</v>
      </c>
      <c r="S251" s="239">
        <v>0</v>
      </c>
      <c r="T251" s="24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1" t="s">
        <v>155</v>
      </c>
      <c r="AT251" s="241" t="s">
        <v>150</v>
      </c>
      <c r="AU251" s="241" t="s">
        <v>85</v>
      </c>
      <c r="AY251" s="18" t="s">
        <v>148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8" t="s">
        <v>81</v>
      </c>
      <c r="BK251" s="242">
        <f>ROUND(I251*H251,2)</f>
        <v>0</v>
      </c>
      <c r="BL251" s="18" t="s">
        <v>155</v>
      </c>
      <c r="BM251" s="241" t="s">
        <v>364</v>
      </c>
    </row>
    <row r="252" spans="1:51" s="14" customFormat="1" ht="12">
      <c r="A252" s="14"/>
      <c r="B252" s="254"/>
      <c r="C252" s="255"/>
      <c r="D252" s="245" t="s">
        <v>160</v>
      </c>
      <c r="E252" s="256" t="s">
        <v>1</v>
      </c>
      <c r="F252" s="257" t="s">
        <v>356</v>
      </c>
      <c r="G252" s="255"/>
      <c r="H252" s="258">
        <v>427.953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4" t="s">
        <v>160</v>
      </c>
      <c r="AU252" s="264" t="s">
        <v>85</v>
      </c>
      <c r="AV252" s="14" t="s">
        <v>85</v>
      </c>
      <c r="AW252" s="14" t="s">
        <v>32</v>
      </c>
      <c r="AX252" s="14" t="s">
        <v>81</v>
      </c>
      <c r="AY252" s="264" t="s">
        <v>148</v>
      </c>
    </row>
    <row r="253" spans="1:65" s="2" customFormat="1" ht="21.75" customHeight="1">
      <c r="A253" s="39"/>
      <c r="B253" s="40"/>
      <c r="C253" s="230" t="s">
        <v>365</v>
      </c>
      <c r="D253" s="230" t="s">
        <v>150</v>
      </c>
      <c r="E253" s="231" t="s">
        <v>366</v>
      </c>
      <c r="F253" s="232" t="s">
        <v>367</v>
      </c>
      <c r="G253" s="233" t="s">
        <v>232</v>
      </c>
      <c r="H253" s="234">
        <v>70</v>
      </c>
      <c r="I253" s="235"/>
      <c r="J253" s="236">
        <f>ROUND(I253*H253,2)</f>
        <v>0</v>
      </c>
      <c r="K253" s="232" t="s">
        <v>154</v>
      </c>
      <c r="L253" s="45"/>
      <c r="M253" s="237" t="s">
        <v>1</v>
      </c>
      <c r="N253" s="238" t="s">
        <v>41</v>
      </c>
      <c r="O253" s="92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1" t="s">
        <v>155</v>
      </c>
      <c r="AT253" s="241" t="s">
        <v>150</v>
      </c>
      <c r="AU253" s="241" t="s">
        <v>85</v>
      </c>
      <c r="AY253" s="18" t="s">
        <v>148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8" t="s">
        <v>81</v>
      </c>
      <c r="BK253" s="242">
        <f>ROUND(I253*H253,2)</f>
        <v>0</v>
      </c>
      <c r="BL253" s="18" t="s">
        <v>155</v>
      </c>
      <c r="BM253" s="241" t="s">
        <v>368</v>
      </c>
    </row>
    <row r="254" spans="1:51" s="13" customFormat="1" ht="12">
      <c r="A254" s="13"/>
      <c r="B254" s="243"/>
      <c r="C254" s="244"/>
      <c r="D254" s="245" t="s">
        <v>160</v>
      </c>
      <c r="E254" s="246" t="s">
        <v>1</v>
      </c>
      <c r="F254" s="247" t="s">
        <v>369</v>
      </c>
      <c r="G254" s="244"/>
      <c r="H254" s="246" t="s">
        <v>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160</v>
      </c>
      <c r="AU254" s="253" t="s">
        <v>85</v>
      </c>
      <c r="AV254" s="13" t="s">
        <v>81</v>
      </c>
      <c r="AW254" s="13" t="s">
        <v>32</v>
      </c>
      <c r="AX254" s="13" t="s">
        <v>76</v>
      </c>
      <c r="AY254" s="253" t="s">
        <v>148</v>
      </c>
    </row>
    <row r="255" spans="1:51" s="14" customFormat="1" ht="12">
      <c r="A255" s="14"/>
      <c r="B255" s="254"/>
      <c r="C255" s="255"/>
      <c r="D255" s="245" t="s">
        <v>160</v>
      </c>
      <c r="E255" s="256" t="s">
        <v>1</v>
      </c>
      <c r="F255" s="257" t="s">
        <v>370</v>
      </c>
      <c r="G255" s="255"/>
      <c r="H255" s="258">
        <v>70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4" t="s">
        <v>160</v>
      </c>
      <c r="AU255" s="264" t="s">
        <v>85</v>
      </c>
      <c r="AV255" s="14" t="s">
        <v>85</v>
      </c>
      <c r="AW255" s="14" t="s">
        <v>32</v>
      </c>
      <c r="AX255" s="14" t="s">
        <v>81</v>
      </c>
      <c r="AY255" s="264" t="s">
        <v>148</v>
      </c>
    </row>
    <row r="256" spans="1:65" s="2" customFormat="1" ht="21.75" customHeight="1">
      <c r="A256" s="39"/>
      <c r="B256" s="40"/>
      <c r="C256" s="230" t="s">
        <v>371</v>
      </c>
      <c r="D256" s="230" t="s">
        <v>150</v>
      </c>
      <c r="E256" s="231" t="s">
        <v>372</v>
      </c>
      <c r="F256" s="232" t="s">
        <v>373</v>
      </c>
      <c r="G256" s="233" t="s">
        <v>232</v>
      </c>
      <c r="H256" s="234">
        <v>419.523</v>
      </c>
      <c r="I256" s="235"/>
      <c r="J256" s="236">
        <f>ROUND(I256*H256,2)</f>
        <v>0</v>
      </c>
      <c r="K256" s="232" t="s">
        <v>154</v>
      </c>
      <c r="L256" s="45"/>
      <c r="M256" s="237" t="s">
        <v>1</v>
      </c>
      <c r="N256" s="238" t="s">
        <v>41</v>
      </c>
      <c r="O256" s="92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1" t="s">
        <v>155</v>
      </c>
      <c r="AT256" s="241" t="s">
        <v>150</v>
      </c>
      <c r="AU256" s="241" t="s">
        <v>85</v>
      </c>
      <c r="AY256" s="18" t="s">
        <v>148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8" t="s">
        <v>81</v>
      </c>
      <c r="BK256" s="242">
        <f>ROUND(I256*H256,2)</f>
        <v>0</v>
      </c>
      <c r="BL256" s="18" t="s">
        <v>155</v>
      </c>
      <c r="BM256" s="241" t="s">
        <v>374</v>
      </c>
    </row>
    <row r="257" spans="1:51" s="13" customFormat="1" ht="12">
      <c r="A257" s="13"/>
      <c r="B257" s="243"/>
      <c r="C257" s="244"/>
      <c r="D257" s="245" t="s">
        <v>160</v>
      </c>
      <c r="E257" s="246" t="s">
        <v>1</v>
      </c>
      <c r="F257" s="247" t="s">
        <v>339</v>
      </c>
      <c r="G257" s="244"/>
      <c r="H257" s="246" t="s">
        <v>1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160</v>
      </c>
      <c r="AU257" s="253" t="s">
        <v>85</v>
      </c>
      <c r="AV257" s="13" t="s">
        <v>81</v>
      </c>
      <c r="AW257" s="13" t="s">
        <v>32</v>
      </c>
      <c r="AX257" s="13" t="s">
        <v>76</v>
      </c>
      <c r="AY257" s="253" t="s">
        <v>148</v>
      </c>
    </row>
    <row r="258" spans="1:51" s="14" customFormat="1" ht="12">
      <c r="A258" s="14"/>
      <c r="B258" s="254"/>
      <c r="C258" s="255"/>
      <c r="D258" s="245" t="s">
        <v>160</v>
      </c>
      <c r="E258" s="256" t="s">
        <v>1</v>
      </c>
      <c r="F258" s="257" t="s">
        <v>375</v>
      </c>
      <c r="G258" s="255"/>
      <c r="H258" s="258">
        <v>419.523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4" t="s">
        <v>160</v>
      </c>
      <c r="AU258" s="264" t="s">
        <v>85</v>
      </c>
      <c r="AV258" s="14" t="s">
        <v>85</v>
      </c>
      <c r="AW258" s="14" t="s">
        <v>32</v>
      </c>
      <c r="AX258" s="14" t="s">
        <v>81</v>
      </c>
      <c r="AY258" s="264" t="s">
        <v>148</v>
      </c>
    </row>
    <row r="259" spans="1:65" s="2" customFormat="1" ht="21.75" customHeight="1">
      <c r="A259" s="39"/>
      <c r="B259" s="40"/>
      <c r="C259" s="230" t="s">
        <v>376</v>
      </c>
      <c r="D259" s="230" t="s">
        <v>150</v>
      </c>
      <c r="E259" s="231" t="s">
        <v>377</v>
      </c>
      <c r="F259" s="232" t="s">
        <v>378</v>
      </c>
      <c r="G259" s="233" t="s">
        <v>232</v>
      </c>
      <c r="H259" s="234">
        <v>419.523</v>
      </c>
      <c r="I259" s="235"/>
      <c r="J259" s="236">
        <f>ROUND(I259*H259,2)</f>
        <v>0</v>
      </c>
      <c r="K259" s="232" t="s">
        <v>154</v>
      </c>
      <c r="L259" s="45"/>
      <c r="M259" s="237" t="s">
        <v>1</v>
      </c>
      <c r="N259" s="238" t="s">
        <v>41</v>
      </c>
      <c r="O259" s="92"/>
      <c r="P259" s="239">
        <f>O259*H259</f>
        <v>0</v>
      </c>
      <c r="Q259" s="239">
        <v>0</v>
      </c>
      <c r="R259" s="239">
        <f>Q259*H259</f>
        <v>0</v>
      </c>
      <c r="S259" s="239">
        <v>0</v>
      </c>
      <c r="T259" s="24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1" t="s">
        <v>155</v>
      </c>
      <c r="AT259" s="241" t="s">
        <v>150</v>
      </c>
      <c r="AU259" s="241" t="s">
        <v>85</v>
      </c>
      <c r="AY259" s="18" t="s">
        <v>148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8" t="s">
        <v>81</v>
      </c>
      <c r="BK259" s="242">
        <f>ROUND(I259*H259,2)</f>
        <v>0</v>
      </c>
      <c r="BL259" s="18" t="s">
        <v>155</v>
      </c>
      <c r="BM259" s="241" t="s">
        <v>379</v>
      </c>
    </row>
    <row r="260" spans="1:51" s="13" customFormat="1" ht="12">
      <c r="A260" s="13"/>
      <c r="B260" s="243"/>
      <c r="C260" s="244"/>
      <c r="D260" s="245" t="s">
        <v>160</v>
      </c>
      <c r="E260" s="246" t="s">
        <v>1</v>
      </c>
      <c r="F260" s="247" t="s">
        <v>339</v>
      </c>
      <c r="G260" s="244"/>
      <c r="H260" s="246" t="s">
        <v>1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160</v>
      </c>
      <c r="AU260" s="253" t="s">
        <v>85</v>
      </c>
      <c r="AV260" s="13" t="s">
        <v>81</v>
      </c>
      <c r="AW260" s="13" t="s">
        <v>32</v>
      </c>
      <c r="AX260" s="13" t="s">
        <v>76</v>
      </c>
      <c r="AY260" s="253" t="s">
        <v>148</v>
      </c>
    </row>
    <row r="261" spans="1:51" s="14" customFormat="1" ht="12">
      <c r="A261" s="14"/>
      <c r="B261" s="254"/>
      <c r="C261" s="255"/>
      <c r="D261" s="245" t="s">
        <v>160</v>
      </c>
      <c r="E261" s="256" t="s">
        <v>1</v>
      </c>
      <c r="F261" s="257" t="s">
        <v>375</v>
      </c>
      <c r="G261" s="255"/>
      <c r="H261" s="258">
        <v>419.523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4" t="s">
        <v>160</v>
      </c>
      <c r="AU261" s="264" t="s">
        <v>85</v>
      </c>
      <c r="AV261" s="14" t="s">
        <v>85</v>
      </c>
      <c r="AW261" s="14" t="s">
        <v>32</v>
      </c>
      <c r="AX261" s="14" t="s">
        <v>81</v>
      </c>
      <c r="AY261" s="264" t="s">
        <v>148</v>
      </c>
    </row>
    <row r="262" spans="1:65" s="2" customFormat="1" ht="21.75" customHeight="1">
      <c r="A262" s="39"/>
      <c r="B262" s="40"/>
      <c r="C262" s="230" t="s">
        <v>380</v>
      </c>
      <c r="D262" s="230" t="s">
        <v>150</v>
      </c>
      <c r="E262" s="231" t="s">
        <v>381</v>
      </c>
      <c r="F262" s="232" t="s">
        <v>382</v>
      </c>
      <c r="G262" s="233" t="s">
        <v>383</v>
      </c>
      <c r="H262" s="234">
        <v>342.362</v>
      </c>
      <c r="I262" s="235"/>
      <c r="J262" s="236">
        <f>ROUND(I262*H262,2)</f>
        <v>0</v>
      </c>
      <c r="K262" s="232" t="s">
        <v>154</v>
      </c>
      <c r="L262" s="45"/>
      <c r="M262" s="237" t="s">
        <v>1</v>
      </c>
      <c r="N262" s="238" t="s">
        <v>41</v>
      </c>
      <c r="O262" s="92"/>
      <c r="P262" s="239">
        <f>O262*H262</f>
        <v>0</v>
      </c>
      <c r="Q262" s="239">
        <v>0</v>
      </c>
      <c r="R262" s="239">
        <f>Q262*H262</f>
        <v>0</v>
      </c>
      <c r="S262" s="239">
        <v>0</v>
      </c>
      <c r="T262" s="24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1" t="s">
        <v>155</v>
      </c>
      <c r="AT262" s="241" t="s">
        <v>150</v>
      </c>
      <c r="AU262" s="241" t="s">
        <v>85</v>
      </c>
      <c r="AY262" s="18" t="s">
        <v>148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8" t="s">
        <v>81</v>
      </c>
      <c r="BK262" s="242">
        <f>ROUND(I262*H262,2)</f>
        <v>0</v>
      </c>
      <c r="BL262" s="18" t="s">
        <v>155</v>
      </c>
      <c r="BM262" s="241" t="s">
        <v>384</v>
      </c>
    </row>
    <row r="263" spans="1:51" s="14" customFormat="1" ht="12">
      <c r="A263" s="14"/>
      <c r="B263" s="254"/>
      <c r="C263" s="255"/>
      <c r="D263" s="245" t="s">
        <v>160</v>
      </c>
      <c r="E263" s="256" t="s">
        <v>1</v>
      </c>
      <c r="F263" s="257" t="s">
        <v>385</v>
      </c>
      <c r="G263" s="255"/>
      <c r="H263" s="258">
        <v>342.362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4" t="s">
        <v>160</v>
      </c>
      <c r="AU263" s="264" t="s">
        <v>85</v>
      </c>
      <c r="AV263" s="14" t="s">
        <v>85</v>
      </c>
      <c r="AW263" s="14" t="s">
        <v>32</v>
      </c>
      <c r="AX263" s="14" t="s">
        <v>81</v>
      </c>
      <c r="AY263" s="264" t="s">
        <v>148</v>
      </c>
    </row>
    <row r="264" spans="1:65" s="2" customFormat="1" ht="16.5" customHeight="1">
      <c r="A264" s="39"/>
      <c r="B264" s="40"/>
      <c r="C264" s="230" t="s">
        <v>386</v>
      </c>
      <c r="D264" s="230" t="s">
        <v>150</v>
      </c>
      <c r="E264" s="231" t="s">
        <v>387</v>
      </c>
      <c r="F264" s="232" t="s">
        <v>388</v>
      </c>
      <c r="G264" s="233" t="s">
        <v>232</v>
      </c>
      <c r="H264" s="234">
        <v>171.181</v>
      </c>
      <c r="I264" s="235"/>
      <c r="J264" s="236">
        <f>ROUND(I264*H264,2)</f>
        <v>0</v>
      </c>
      <c r="K264" s="232" t="s">
        <v>154</v>
      </c>
      <c r="L264" s="45"/>
      <c r="M264" s="237" t="s">
        <v>1</v>
      </c>
      <c r="N264" s="238" t="s">
        <v>41</v>
      </c>
      <c r="O264" s="92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1" t="s">
        <v>155</v>
      </c>
      <c r="AT264" s="241" t="s">
        <v>150</v>
      </c>
      <c r="AU264" s="241" t="s">
        <v>85</v>
      </c>
      <c r="AY264" s="18" t="s">
        <v>148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8" t="s">
        <v>81</v>
      </c>
      <c r="BK264" s="242">
        <f>ROUND(I264*H264,2)</f>
        <v>0</v>
      </c>
      <c r="BL264" s="18" t="s">
        <v>155</v>
      </c>
      <c r="BM264" s="241" t="s">
        <v>389</v>
      </c>
    </row>
    <row r="265" spans="1:51" s="14" customFormat="1" ht="12">
      <c r="A265" s="14"/>
      <c r="B265" s="254"/>
      <c r="C265" s="255"/>
      <c r="D265" s="245" t="s">
        <v>160</v>
      </c>
      <c r="E265" s="256" t="s">
        <v>1</v>
      </c>
      <c r="F265" s="257" t="s">
        <v>109</v>
      </c>
      <c r="G265" s="255"/>
      <c r="H265" s="258">
        <v>171.181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4" t="s">
        <v>160</v>
      </c>
      <c r="AU265" s="264" t="s">
        <v>85</v>
      </c>
      <c r="AV265" s="14" t="s">
        <v>85</v>
      </c>
      <c r="AW265" s="14" t="s">
        <v>32</v>
      </c>
      <c r="AX265" s="14" t="s">
        <v>81</v>
      </c>
      <c r="AY265" s="264" t="s">
        <v>148</v>
      </c>
    </row>
    <row r="266" spans="1:65" s="2" customFormat="1" ht="21.75" customHeight="1">
      <c r="A266" s="39"/>
      <c r="B266" s="40"/>
      <c r="C266" s="230" t="s">
        <v>390</v>
      </c>
      <c r="D266" s="230" t="s">
        <v>150</v>
      </c>
      <c r="E266" s="231" t="s">
        <v>391</v>
      </c>
      <c r="F266" s="232" t="s">
        <v>392</v>
      </c>
      <c r="G266" s="233" t="s">
        <v>232</v>
      </c>
      <c r="H266" s="234">
        <v>100.548</v>
      </c>
      <c r="I266" s="235"/>
      <c r="J266" s="236">
        <f>ROUND(I266*H266,2)</f>
        <v>0</v>
      </c>
      <c r="K266" s="232" t="s">
        <v>154</v>
      </c>
      <c r="L266" s="45"/>
      <c r="M266" s="237" t="s">
        <v>1</v>
      </c>
      <c r="N266" s="238" t="s">
        <v>41</v>
      </c>
      <c r="O266" s="92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1" t="s">
        <v>155</v>
      </c>
      <c r="AT266" s="241" t="s">
        <v>150</v>
      </c>
      <c r="AU266" s="241" t="s">
        <v>85</v>
      </c>
      <c r="AY266" s="18" t="s">
        <v>148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8" t="s">
        <v>81</v>
      </c>
      <c r="BK266" s="242">
        <f>ROUND(I266*H266,2)</f>
        <v>0</v>
      </c>
      <c r="BL266" s="18" t="s">
        <v>155</v>
      </c>
      <c r="BM266" s="241" t="s">
        <v>393</v>
      </c>
    </row>
    <row r="267" spans="1:51" s="13" customFormat="1" ht="12">
      <c r="A267" s="13"/>
      <c r="B267" s="243"/>
      <c r="C267" s="244"/>
      <c r="D267" s="245" t="s">
        <v>160</v>
      </c>
      <c r="E267" s="246" t="s">
        <v>1</v>
      </c>
      <c r="F267" s="247" t="s">
        <v>394</v>
      </c>
      <c r="G267" s="244"/>
      <c r="H267" s="246" t="s">
        <v>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160</v>
      </c>
      <c r="AU267" s="253" t="s">
        <v>85</v>
      </c>
      <c r="AV267" s="13" t="s">
        <v>81</v>
      </c>
      <c r="AW267" s="13" t="s">
        <v>32</v>
      </c>
      <c r="AX267" s="13" t="s">
        <v>76</v>
      </c>
      <c r="AY267" s="253" t="s">
        <v>148</v>
      </c>
    </row>
    <row r="268" spans="1:51" s="13" customFormat="1" ht="12">
      <c r="A268" s="13"/>
      <c r="B268" s="243"/>
      <c r="C268" s="244"/>
      <c r="D268" s="245" t="s">
        <v>160</v>
      </c>
      <c r="E268" s="246" t="s">
        <v>1</v>
      </c>
      <c r="F268" s="247" t="s">
        <v>172</v>
      </c>
      <c r="G268" s="244"/>
      <c r="H268" s="246" t="s">
        <v>1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160</v>
      </c>
      <c r="AU268" s="253" t="s">
        <v>85</v>
      </c>
      <c r="AV268" s="13" t="s">
        <v>81</v>
      </c>
      <c r="AW268" s="13" t="s">
        <v>32</v>
      </c>
      <c r="AX268" s="13" t="s">
        <v>76</v>
      </c>
      <c r="AY268" s="253" t="s">
        <v>148</v>
      </c>
    </row>
    <row r="269" spans="1:51" s="14" customFormat="1" ht="12">
      <c r="A269" s="14"/>
      <c r="B269" s="254"/>
      <c r="C269" s="255"/>
      <c r="D269" s="245" t="s">
        <v>160</v>
      </c>
      <c r="E269" s="256" t="s">
        <v>1</v>
      </c>
      <c r="F269" s="257" t="s">
        <v>395</v>
      </c>
      <c r="G269" s="255"/>
      <c r="H269" s="258">
        <v>16.066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4" t="s">
        <v>160</v>
      </c>
      <c r="AU269" s="264" t="s">
        <v>85</v>
      </c>
      <c r="AV269" s="14" t="s">
        <v>85</v>
      </c>
      <c r="AW269" s="14" t="s">
        <v>32</v>
      </c>
      <c r="AX269" s="14" t="s">
        <v>76</v>
      </c>
      <c r="AY269" s="264" t="s">
        <v>148</v>
      </c>
    </row>
    <row r="270" spans="1:51" s="13" customFormat="1" ht="12">
      <c r="A270" s="13"/>
      <c r="B270" s="243"/>
      <c r="C270" s="244"/>
      <c r="D270" s="245" t="s">
        <v>160</v>
      </c>
      <c r="E270" s="246" t="s">
        <v>1</v>
      </c>
      <c r="F270" s="247" t="s">
        <v>174</v>
      </c>
      <c r="G270" s="244"/>
      <c r="H270" s="246" t="s">
        <v>1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3" t="s">
        <v>160</v>
      </c>
      <c r="AU270" s="253" t="s">
        <v>85</v>
      </c>
      <c r="AV270" s="13" t="s">
        <v>81</v>
      </c>
      <c r="AW270" s="13" t="s">
        <v>32</v>
      </c>
      <c r="AX270" s="13" t="s">
        <v>76</v>
      </c>
      <c r="AY270" s="253" t="s">
        <v>148</v>
      </c>
    </row>
    <row r="271" spans="1:51" s="14" customFormat="1" ht="12">
      <c r="A271" s="14"/>
      <c r="B271" s="254"/>
      <c r="C271" s="255"/>
      <c r="D271" s="245" t="s">
        <v>160</v>
      </c>
      <c r="E271" s="256" t="s">
        <v>1</v>
      </c>
      <c r="F271" s="257" t="s">
        <v>396</v>
      </c>
      <c r="G271" s="255"/>
      <c r="H271" s="258">
        <v>62.319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4" t="s">
        <v>160</v>
      </c>
      <c r="AU271" s="264" t="s">
        <v>85</v>
      </c>
      <c r="AV271" s="14" t="s">
        <v>85</v>
      </c>
      <c r="AW271" s="14" t="s">
        <v>32</v>
      </c>
      <c r="AX271" s="14" t="s">
        <v>76</v>
      </c>
      <c r="AY271" s="264" t="s">
        <v>148</v>
      </c>
    </row>
    <row r="272" spans="1:51" s="14" customFormat="1" ht="12">
      <c r="A272" s="14"/>
      <c r="B272" s="254"/>
      <c r="C272" s="255"/>
      <c r="D272" s="245" t="s">
        <v>160</v>
      </c>
      <c r="E272" s="256" t="s">
        <v>1</v>
      </c>
      <c r="F272" s="257" t="s">
        <v>93</v>
      </c>
      <c r="G272" s="255"/>
      <c r="H272" s="258">
        <v>22.163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4" t="s">
        <v>160</v>
      </c>
      <c r="AU272" s="264" t="s">
        <v>85</v>
      </c>
      <c r="AV272" s="14" t="s">
        <v>85</v>
      </c>
      <c r="AW272" s="14" t="s">
        <v>32</v>
      </c>
      <c r="AX272" s="14" t="s">
        <v>76</v>
      </c>
      <c r="AY272" s="264" t="s">
        <v>148</v>
      </c>
    </row>
    <row r="273" spans="1:51" s="15" customFormat="1" ht="12">
      <c r="A273" s="15"/>
      <c r="B273" s="265"/>
      <c r="C273" s="266"/>
      <c r="D273" s="245" t="s">
        <v>160</v>
      </c>
      <c r="E273" s="267" t="s">
        <v>105</v>
      </c>
      <c r="F273" s="268" t="s">
        <v>178</v>
      </c>
      <c r="G273" s="266"/>
      <c r="H273" s="269">
        <v>100.548</v>
      </c>
      <c r="I273" s="270"/>
      <c r="J273" s="266"/>
      <c r="K273" s="266"/>
      <c r="L273" s="271"/>
      <c r="M273" s="272"/>
      <c r="N273" s="273"/>
      <c r="O273" s="273"/>
      <c r="P273" s="273"/>
      <c r="Q273" s="273"/>
      <c r="R273" s="273"/>
      <c r="S273" s="273"/>
      <c r="T273" s="27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5" t="s">
        <v>160</v>
      </c>
      <c r="AU273" s="275" t="s">
        <v>85</v>
      </c>
      <c r="AV273" s="15" t="s">
        <v>155</v>
      </c>
      <c r="AW273" s="15" t="s">
        <v>32</v>
      </c>
      <c r="AX273" s="15" t="s">
        <v>81</v>
      </c>
      <c r="AY273" s="275" t="s">
        <v>148</v>
      </c>
    </row>
    <row r="274" spans="1:65" s="2" customFormat="1" ht="16.5" customHeight="1">
      <c r="A274" s="39"/>
      <c r="B274" s="40"/>
      <c r="C274" s="287" t="s">
        <v>397</v>
      </c>
      <c r="D274" s="287" t="s">
        <v>291</v>
      </c>
      <c r="E274" s="288" t="s">
        <v>398</v>
      </c>
      <c r="F274" s="289" t="s">
        <v>399</v>
      </c>
      <c r="G274" s="290" t="s">
        <v>383</v>
      </c>
      <c r="H274" s="291">
        <v>156.77</v>
      </c>
      <c r="I274" s="292"/>
      <c r="J274" s="293">
        <f>ROUND(I274*H274,2)</f>
        <v>0</v>
      </c>
      <c r="K274" s="289" t="s">
        <v>154</v>
      </c>
      <c r="L274" s="294"/>
      <c r="M274" s="295" t="s">
        <v>1</v>
      </c>
      <c r="N274" s="296" t="s">
        <v>41</v>
      </c>
      <c r="O274" s="92"/>
      <c r="P274" s="239">
        <f>O274*H274</f>
        <v>0</v>
      </c>
      <c r="Q274" s="239">
        <v>1</v>
      </c>
      <c r="R274" s="239">
        <f>Q274*H274</f>
        <v>156.77</v>
      </c>
      <c r="S274" s="239">
        <v>0</v>
      </c>
      <c r="T274" s="24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41" t="s">
        <v>188</v>
      </c>
      <c r="AT274" s="241" t="s">
        <v>291</v>
      </c>
      <c r="AU274" s="241" t="s">
        <v>85</v>
      </c>
      <c r="AY274" s="18" t="s">
        <v>148</v>
      </c>
      <c r="BE274" s="242">
        <f>IF(N274="základní",J274,0)</f>
        <v>0</v>
      </c>
      <c r="BF274" s="242">
        <f>IF(N274="snížená",J274,0)</f>
        <v>0</v>
      </c>
      <c r="BG274" s="242">
        <f>IF(N274="zákl. přenesená",J274,0)</f>
        <v>0</v>
      </c>
      <c r="BH274" s="242">
        <f>IF(N274="sníž. přenesená",J274,0)</f>
        <v>0</v>
      </c>
      <c r="BI274" s="242">
        <f>IF(N274="nulová",J274,0)</f>
        <v>0</v>
      </c>
      <c r="BJ274" s="18" t="s">
        <v>81</v>
      </c>
      <c r="BK274" s="242">
        <f>ROUND(I274*H274,2)</f>
        <v>0</v>
      </c>
      <c r="BL274" s="18" t="s">
        <v>155</v>
      </c>
      <c r="BM274" s="241" t="s">
        <v>400</v>
      </c>
    </row>
    <row r="275" spans="1:51" s="14" customFormat="1" ht="12">
      <c r="A275" s="14"/>
      <c r="B275" s="254"/>
      <c r="C275" s="255"/>
      <c r="D275" s="245" t="s">
        <v>160</v>
      </c>
      <c r="E275" s="256" t="s">
        <v>1</v>
      </c>
      <c r="F275" s="257" t="s">
        <v>401</v>
      </c>
      <c r="G275" s="255"/>
      <c r="H275" s="258">
        <v>156.77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4" t="s">
        <v>160</v>
      </c>
      <c r="AU275" s="264" t="s">
        <v>85</v>
      </c>
      <c r="AV275" s="14" t="s">
        <v>85</v>
      </c>
      <c r="AW275" s="14" t="s">
        <v>32</v>
      </c>
      <c r="AX275" s="14" t="s">
        <v>81</v>
      </c>
      <c r="AY275" s="264" t="s">
        <v>148</v>
      </c>
    </row>
    <row r="276" spans="1:65" s="2" customFormat="1" ht="16.5" customHeight="1">
      <c r="A276" s="39"/>
      <c r="B276" s="40"/>
      <c r="C276" s="287" t="s">
        <v>402</v>
      </c>
      <c r="D276" s="287" t="s">
        <v>291</v>
      </c>
      <c r="E276" s="288" t="s">
        <v>403</v>
      </c>
      <c r="F276" s="289" t="s">
        <v>404</v>
      </c>
      <c r="G276" s="290" t="s">
        <v>383</v>
      </c>
      <c r="H276" s="291">
        <v>44.326</v>
      </c>
      <c r="I276" s="292"/>
      <c r="J276" s="293">
        <f>ROUND(I276*H276,2)</f>
        <v>0</v>
      </c>
      <c r="K276" s="289" t="s">
        <v>154</v>
      </c>
      <c r="L276" s="294"/>
      <c r="M276" s="295" t="s">
        <v>1</v>
      </c>
      <c r="N276" s="296" t="s">
        <v>41</v>
      </c>
      <c r="O276" s="92"/>
      <c r="P276" s="239">
        <f>O276*H276</f>
        <v>0</v>
      </c>
      <c r="Q276" s="239">
        <v>1</v>
      </c>
      <c r="R276" s="239">
        <f>Q276*H276</f>
        <v>44.326</v>
      </c>
      <c r="S276" s="239">
        <v>0</v>
      </c>
      <c r="T276" s="24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1" t="s">
        <v>188</v>
      </c>
      <c r="AT276" s="241" t="s">
        <v>291</v>
      </c>
      <c r="AU276" s="241" t="s">
        <v>85</v>
      </c>
      <c r="AY276" s="18" t="s">
        <v>148</v>
      </c>
      <c r="BE276" s="242">
        <f>IF(N276="základní",J276,0)</f>
        <v>0</v>
      </c>
      <c r="BF276" s="242">
        <f>IF(N276="snížená",J276,0)</f>
        <v>0</v>
      </c>
      <c r="BG276" s="242">
        <f>IF(N276="zákl. přenesená",J276,0)</f>
        <v>0</v>
      </c>
      <c r="BH276" s="242">
        <f>IF(N276="sníž. přenesená",J276,0)</f>
        <v>0</v>
      </c>
      <c r="BI276" s="242">
        <f>IF(N276="nulová",J276,0)</f>
        <v>0</v>
      </c>
      <c r="BJ276" s="18" t="s">
        <v>81</v>
      </c>
      <c r="BK276" s="242">
        <f>ROUND(I276*H276,2)</f>
        <v>0</v>
      </c>
      <c r="BL276" s="18" t="s">
        <v>155</v>
      </c>
      <c r="BM276" s="241" t="s">
        <v>405</v>
      </c>
    </row>
    <row r="277" spans="1:51" s="14" customFormat="1" ht="12">
      <c r="A277" s="14"/>
      <c r="B277" s="254"/>
      <c r="C277" s="255"/>
      <c r="D277" s="245" t="s">
        <v>160</v>
      </c>
      <c r="E277" s="256" t="s">
        <v>1</v>
      </c>
      <c r="F277" s="257" t="s">
        <v>406</v>
      </c>
      <c r="G277" s="255"/>
      <c r="H277" s="258">
        <v>44.326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4" t="s">
        <v>160</v>
      </c>
      <c r="AU277" s="264" t="s">
        <v>85</v>
      </c>
      <c r="AV277" s="14" t="s">
        <v>85</v>
      </c>
      <c r="AW277" s="14" t="s">
        <v>32</v>
      </c>
      <c r="AX277" s="14" t="s">
        <v>81</v>
      </c>
      <c r="AY277" s="264" t="s">
        <v>148</v>
      </c>
    </row>
    <row r="278" spans="1:65" s="2" customFormat="1" ht="21.75" customHeight="1">
      <c r="A278" s="39"/>
      <c r="B278" s="40"/>
      <c r="C278" s="230" t="s">
        <v>407</v>
      </c>
      <c r="D278" s="230" t="s">
        <v>150</v>
      </c>
      <c r="E278" s="231" t="s">
        <v>391</v>
      </c>
      <c r="F278" s="232" t="s">
        <v>392</v>
      </c>
      <c r="G278" s="233" t="s">
        <v>232</v>
      </c>
      <c r="H278" s="234">
        <v>625.055</v>
      </c>
      <c r="I278" s="235"/>
      <c r="J278" s="236">
        <f>ROUND(I278*H278,2)</f>
        <v>0</v>
      </c>
      <c r="K278" s="232" t="s">
        <v>154</v>
      </c>
      <c r="L278" s="45"/>
      <c r="M278" s="237" t="s">
        <v>1</v>
      </c>
      <c r="N278" s="238" t="s">
        <v>41</v>
      </c>
      <c r="O278" s="92"/>
      <c r="P278" s="239">
        <f>O278*H278</f>
        <v>0</v>
      </c>
      <c r="Q278" s="239">
        <v>0</v>
      </c>
      <c r="R278" s="239">
        <f>Q278*H278</f>
        <v>0</v>
      </c>
      <c r="S278" s="239">
        <v>0</v>
      </c>
      <c r="T278" s="24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1" t="s">
        <v>155</v>
      </c>
      <c r="AT278" s="241" t="s">
        <v>150</v>
      </c>
      <c r="AU278" s="241" t="s">
        <v>85</v>
      </c>
      <c r="AY278" s="18" t="s">
        <v>148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8" t="s">
        <v>81</v>
      </c>
      <c r="BK278" s="242">
        <f>ROUND(I278*H278,2)</f>
        <v>0</v>
      </c>
      <c r="BL278" s="18" t="s">
        <v>155</v>
      </c>
      <c r="BM278" s="241" t="s">
        <v>408</v>
      </c>
    </row>
    <row r="279" spans="1:51" s="14" customFormat="1" ht="12">
      <c r="A279" s="14"/>
      <c r="B279" s="254"/>
      <c r="C279" s="255"/>
      <c r="D279" s="245" t="s">
        <v>160</v>
      </c>
      <c r="E279" s="256" t="s">
        <v>1</v>
      </c>
      <c r="F279" s="257" t="s">
        <v>409</v>
      </c>
      <c r="G279" s="255"/>
      <c r="H279" s="258">
        <v>1053.678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160</v>
      </c>
      <c r="AU279" s="264" t="s">
        <v>85</v>
      </c>
      <c r="AV279" s="14" t="s">
        <v>85</v>
      </c>
      <c r="AW279" s="14" t="s">
        <v>32</v>
      </c>
      <c r="AX279" s="14" t="s">
        <v>76</v>
      </c>
      <c r="AY279" s="264" t="s">
        <v>148</v>
      </c>
    </row>
    <row r="280" spans="1:51" s="14" customFormat="1" ht="12">
      <c r="A280" s="14"/>
      <c r="B280" s="254"/>
      <c r="C280" s="255"/>
      <c r="D280" s="245" t="s">
        <v>160</v>
      </c>
      <c r="E280" s="256" t="s">
        <v>1</v>
      </c>
      <c r="F280" s="257" t="s">
        <v>410</v>
      </c>
      <c r="G280" s="255"/>
      <c r="H280" s="258">
        <v>-428.623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4" t="s">
        <v>160</v>
      </c>
      <c r="AU280" s="264" t="s">
        <v>85</v>
      </c>
      <c r="AV280" s="14" t="s">
        <v>85</v>
      </c>
      <c r="AW280" s="14" t="s">
        <v>32</v>
      </c>
      <c r="AX280" s="14" t="s">
        <v>76</v>
      </c>
      <c r="AY280" s="264" t="s">
        <v>148</v>
      </c>
    </row>
    <row r="281" spans="1:51" s="15" customFormat="1" ht="12">
      <c r="A281" s="15"/>
      <c r="B281" s="265"/>
      <c r="C281" s="266"/>
      <c r="D281" s="245" t="s">
        <v>160</v>
      </c>
      <c r="E281" s="267" t="s">
        <v>107</v>
      </c>
      <c r="F281" s="268" t="s">
        <v>178</v>
      </c>
      <c r="G281" s="266"/>
      <c r="H281" s="269">
        <v>625.055</v>
      </c>
      <c r="I281" s="270"/>
      <c r="J281" s="266"/>
      <c r="K281" s="266"/>
      <c r="L281" s="271"/>
      <c r="M281" s="272"/>
      <c r="N281" s="273"/>
      <c r="O281" s="273"/>
      <c r="P281" s="273"/>
      <c r="Q281" s="273"/>
      <c r="R281" s="273"/>
      <c r="S281" s="273"/>
      <c r="T281" s="274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5" t="s">
        <v>160</v>
      </c>
      <c r="AU281" s="275" t="s">
        <v>85</v>
      </c>
      <c r="AV281" s="15" t="s">
        <v>155</v>
      </c>
      <c r="AW281" s="15" t="s">
        <v>32</v>
      </c>
      <c r="AX281" s="15" t="s">
        <v>81</v>
      </c>
      <c r="AY281" s="275" t="s">
        <v>148</v>
      </c>
    </row>
    <row r="282" spans="1:65" s="2" customFormat="1" ht="21.75" customHeight="1">
      <c r="A282" s="39"/>
      <c r="B282" s="40"/>
      <c r="C282" s="230" t="s">
        <v>411</v>
      </c>
      <c r="D282" s="230" t="s">
        <v>150</v>
      </c>
      <c r="E282" s="231" t="s">
        <v>412</v>
      </c>
      <c r="F282" s="232" t="s">
        <v>413</v>
      </c>
      <c r="G282" s="233" t="s">
        <v>232</v>
      </c>
      <c r="H282" s="234">
        <v>213.99</v>
      </c>
      <c r="I282" s="235"/>
      <c r="J282" s="236">
        <f>ROUND(I282*H282,2)</f>
        <v>0</v>
      </c>
      <c r="K282" s="232" t="s">
        <v>154</v>
      </c>
      <c r="L282" s="45"/>
      <c r="M282" s="237" t="s">
        <v>1</v>
      </c>
      <c r="N282" s="238" t="s">
        <v>41</v>
      </c>
      <c r="O282" s="92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1" t="s">
        <v>155</v>
      </c>
      <c r="AT282" s="241" t="s">
        <v>150</v>
      </c>
      <c r="AU282" s="241" t="s">
        <v>85</v>
      </c>
      <c r="AY282" s="18" t="s">
        <v>148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8" t="s">
        <v>81</v>
      </c>
      <c r="BK282" s="242">
        <f>ROUND(I282*H282,2)</f>
        <v>0</v>
      </c>
      <c r="BL282" s="18" t="s">
        <v>155</v>
      </c>
      <c r="BM282" s="241" t="s">
        <v>414</v>
      </c>
    </row>
    <row r="283" spans="1:51" s="14" customFormat="1" ht="12">
      <c r="A283" s="14"/>
      <c r="B283" s="254"/>
      <c r="C283" s="255"/>
      <c r="D283" s="245" t="s">
        <v>160</v>
      </c>
      <c r="E283" s="256" t="s">
        <v>1</v>
      </c>
      <c r="F283" s="257" t="s">
        <v>99</v>
      </c>
      <c r="G283" s="255"/>
      <c r="H283" s="258">
        <v>213.99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4" t="s">
        <v>160</v>
      </c>
      <c r="AU283" s="264" t="s">
        <v>85</v>
      </c>
      <c r="AV283" s="14" t="s">
        <v>85</v>
      </c>
      <c r="AW283" s="14" t="s">
        <v>32</v>
      </c>
      <c r="AX283" s="14" t="s">
        <v>81</v>
      </c>
      <c r="AY283" s="264" t="s">
        <v>148</v>
      </c>
    </row>
    <row r="284" spans="1:65" s="2" customFormat="1" ht="21.75" customHeight="1">
      <c r="A284" s="39"/>
      <c r="B284" s="40"/>
      <c r="C284" s="230" t="s">
        <v>415</v>
      </c>
      <c r="D284" s="230" t="s">
        <v>150</v>
      </c>
      <c r="E284" s="231" t="s">
        <v>416</v>
      </c>
      <c r="F284" s="232" t="s">
        <v>417</v>
      </c>
      <c r="G284" s="233" t="s">
        <v>232</v>
      </c>
      <c r="H284" s="234">
        <v>262.46</v>
      </c>
      <c r="I284" s="235"/>
      <c r="J284" s="236">
        <f>ROUND(I284*H284,2)</f>
        <v>0</v>
      </c>
      <c r="K284" s="232" t="s">
        <v>154</v>
      </c>
      <c r="L284" s="45"/>
      <c r="M284" s="237" t="s">
        <v>1</v>
      </c>
      <c r="N284" s="238" t="s">
        <v>41</v>
      </c>
      <c r="O284" s="92"/>
      <c r="P284" s="239">
        <f>O284*H284</f>
        <v>0</v>
      </c>
      <c r="Q284" s="239">
        <v>0</v>
      </c>
      <c r="R284" s="239">
        <f>Q284*H284</f>
        <v>0</v>
      </c>
      <c r="S284" s="239">
        <v>0</v>
      </c>
      <c r="T284" s="24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1" t="s">
        <v>155</v>
      </c>
      <c r="AT284" s="241" t="s">
        <v>150</v>
      </c>
      <c r="AU284" s="241" t="s">
        <v>85</v>
      </c>
      <c r="AY284" s="18" t="s">
        <v>148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8" t="s">
        <v>81</v>
      </c>
      <c r="BK284" s="242">
        <f>ROUND(I284*H284,2)</f>
        <v>0</v>
      </c>
      <c r="BL284" s="18" t="s">
        <v>155</v>
      </c>
      <c r="BM284" s="241" t="s">
        <v>418</v>
      </c>
    </row>
    <row r="285" spans="1:51" s="13" customFormat="1" ht="12">
      <c r="A285" s="13"/>
      <c r="B285" s="243"/>
      <c r="C285" s="244"/>
      <c r="D285" s="245" t="s">
        <v>160</v>
      </c>
      <c r="E285" s="246" t="s">
        <v>1</v>
      </c>
      <c r="F285" s="247" t="s">
        <v>394</v>
      </c>
      <c r="G285" s="244"/>
      <c r="H285" s="246" t="s">
        <v>1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160</v>
      </c>
      <c r="AU285" s="253" t="s">
        <v>85</v>
      </c>
      <c r="AV285" s="13" t="s">
        <v>81</v>
      </c>
      <c r="AW285" s="13" t="s">
        <v>32</v>
      </c>
      <c r="AX285" s="13" t="s">
        <v>76</v>
      </c>
      <c r="AY285" s="253" t="s">
        <v>148</v>
      </c>
    </row>
    <row r="286" spans="1:51" s="14" customFormat="1" ht="12">
      <c r="A286" s="14"/>
      <c r="B286" s="254"/>
      <c r="C286" s="255"/>
      <c r="D286" s="245" t="s">
        <v>160</v>
      </c>
      <c r="E286" s="256" t="s">
        <v>101</v>
      </c>
      <c r="F286" s="257" t="s">
        <v>419</v>
      </c>
      <c r="G286" s="255"/>
      <c r="H286" s="258">
        <v>48.47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4" t="s">
        <v>160</v>
      </c>
      <c r="AU286" s="264" t="s">
        <v>85</v>
      </c>
      <c r="AV286" s="14" t="s">
        <v>85</v>
      </c>
      <c r="AW286" s="14" t="s">
        <v>32</v>
      </c>
      <c r="AX286" s="14" t="s">
        <v>76</v>
      </c>
      <c r="AY286" s="264" t="s">
        <v>148</v>
      </c>
    </row>
    <row r="287" spans="1:51" s="13" customFormat="1" ht="12">
      <c r="A287" s="13"/>
      <c r="B287" s="243"/>
      <c r="C287" s="244"/>
      <c r="D287" s="245" t="s">
        <v>160</v>
      </c>
      <c r="E287" s="246" t="s">
        <v>1</v>
      </c>
      <c r="F287" s="247" t="s">
        <v>420</v>
      </c>
      <c r="G287" s="244"/>
      <c r="H287" s="246" t="s">
        <v>1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3" t="s">
        <v>160</v>
      </c>
      <c r="AU287" s="253" t="s">
        <v>85</v>
      </c>
      <c r="AV287" s="13" t="s">
        <v>81</v>
      </c>
      <c r="AW287" s="13" t="s">
        <v>32</v>
      </c>
      <c r="AX287" s="13" t="s">
        <v>76</v>
      </c>
      <c r="AY287" s="253" t="s">
        <v>148</v>
      </c>
    </row>
    <row r="288" spans="1:51" s="14" customFormat="1" ht="12">
      <c r="A288" s="14"/>
      <c r="B288" s="254"/>
      <c r="C288" s="255"/>
      <c r="D288" s="245" t="s">
        <v>160</v>
      </c>
      <c r="E288" s="256" t="s">
        <v>99</v>
      </c>
      <c r="F288" s="257" t="s">
        <v>421</v>
      </c>
      <c r="G288" s="255"/>
      <c r="H288" s="258">
        <v>213.99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4" t="s">
        <v>160</v>
      </c>
      <c r="AU288" s="264" t="s">
        <v>85</v>
      </c>
      <c r="AV288" s="14" t="s">
        <v>85</v>
      </c>
      <c r="AW288" s="14" t="s">
        <v>32</v>
      </c>
      <c r="AX288" s="14" t="s">
        <v>76</v>
      </c>
      <c r="AY288" s="264" t="s">
        <v>148</v>
      </c>
    </row>
    <row r="289" spans="1:51" s="15" customFormat="1" ht="12">
      <c r="A289" s="15"/>
      <c r="B289" s="265"/>
      <c r="C289" s="266"/>
      <c r="D289" s="245" t="s">
        <v>160</v>
      </c>
      <c r="E289" s="267" t="s">
        <v>1</v>
      </c>
      <c r="F289" s="268" t="s">
        <v>178</v>
      </c>
      <c r="G289" s="266"/>
      <c r="H289" s="269">
        <v>262.46</v>
      </c>
      <c r="I289" s="270"/>
      <c r="J289" s="266"/>
      <c r="K289" s="266"/>
      <c r="L289" s="271"/>
      <c r="M289" s="272"/>
      <c r="N289" s="273"/>
      <c r="O289" s="273"/>
      <c r="P289" s="273"/>
      <c r="Q289" s="273"/>
      <c r="R289" s="273"/>
      <c r="S289" s="273"/>
      <c r="T289" s="27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5" t="s">
        <v>160</v>
      </c>
      <c r="AU289" s="275" t="s">
        <v>85</v>
      </c>
      <c r="AV289" s="15" t="s">
        <v>155</v>
      </c>
      <c r="AW289" s="15" t="s">
        <v>32</v>
      </c>
      <c r="AX289" s="15" t="s">
        <v>81</v>
      </c>
      <c r="AY289" s="275" t="s">
        <v>148</v>
      </c>
    </row>
    <row r="290" spans="1:65" s="2" customFormat="1" ht="16.5" customHeight="1">
      <c r="A290" s="39"/>
      <c r="B290" s="40"/>
      <c r="C290" s="287" t="s">
        <v>422</v>
      </c>
      <c r="D290" s="287" t="s">
        <v>291</v>
      </c>
      <c r="E290" s="288" t="s">
        <v>403</v>
      </c>
      <c r="F290" s="289" t="s">
        <v>404</v>
      </c>
      <c r="G290" s="290" t="s">
        <v>383</v>
      </c>
      <c r="H290" s="291">
        <v>96.94</v>
      </c>
      <c r="I290" s="292"/>
      <c r="J290" s="293">
        <f>ROUND(I290*H290,2)</f>
        <v>0</v>
      </c>
      <c r="K290" s="289" t="s">
        <v>154</v>
      </c>
      <c r="L290" s="294"/>
      <c r="M290" s="295" t="s">
        <v>1</v>
      </c>
      <c r="N290" s="296" t="s">
        <v>41</v>
      </c>
      <c r="O290" s="92"/>
      <c r="P290" s="239">
        <f>O290*H290</f>
        <v>0</v>
      </c>
      <c r="Q290" s="239">
        <v>1</v>
      </c>
      <c r="R290" s="239">
        <f>Q290*H290</f>
        <v>96.94</v>
      </c>
      <c r="S290" s="239">
        <v>0</v>
      </c>
      <c r="T290" s="24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1" t="s">
        <v>188</v>
      </c>
      <c r="AT290" s="241" t="s">
        <v>291</v>
      </c>
      <c r="AU290" s="241" t="s">
        <v>85</v>
      </c>
      <c r="AY290" s="18" t="s">
        <v>148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8" t="s">
        <v>81</v>
      </c>
      <c r="BK290" s="242">
        <f>ROUND(I290*H290,2)</f>
        <v>0</v>
      </c>
      <c r="BL290" s="18" t="s">
        <v>155</v>
      </c>
      <c r="BM290" s="241" t="s">
        <v>423</v>
      </c>
    </row>
    <row r="291" spans="1:51" s="14" customFormat="1" ht="12">
      <c r="A291" s="14"/>
      <c r="B291" s="254"/>
      <c r="C291" s="255"/>
      <c r="D291" s="245" t="s">
        <v>160</v>
      </c>
      <c r="E291" s="256" t="s">
        <v>1</v>
      </c>
      <c r="F291" s="257" t="s">
        <v>101</v>
      </c>
      <c r="G291" s="255"/>
      <c r="H291" s="258">
        <v>48.47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4" t="s">
        <v>160</v>
      </c>
      <c r="AU291" s="264" t="s">
        <v>85</v>
      </c>
      <c r="AV291" s="14" t="s">
        <v>85</v>
      </c>
      <c r="AW291" s="14" t="s">
        <v>32</v>
      </c>
      <c r="AX291" s="14" t="s">
        <v>81</v>
      </c>
      <c r="AY291" s="264" t="s">
        <v>148</v>
      </c>
    </row>
    <row r="292" spans="1:51" s="14" customFormat="1" ht="12">
      <c r="A292" s="14"/>
      <c r="B292" s="254"/>
      <c r="C292" s="255"/>
      <c r="D292" s="245" t="s">
        <v>160</v>
      </c>
      <c r="E292" s="255"/>
      <c r="F292" s="257" t="s">
        <v>424</v>
      </c>
      <c r="G292" s="255"/>
      <c r="H292" s="258">
        <v>96.94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4" t="s">
        <v>160</v>
      </c>
      <c r="AU292" s="264" t="s">
        <v>85</v>
      </c>
      <c r="AV292" s="14" t="s">
        <v>85</v>
      </c>
      <c r="AW292" s="14" t="s">
        <v>4</v>
      </c>
      <c r="AX292" s="14" t="s">
        <v>81</v>
      </c>
      <c r="AY292" s="264" t="s">
        <v>148</v>
      </c>
    </row>
    <row r="293" spans="1:65" s="2" customFormat="1" ht="21.75" customHeight="1">
      <c r="A293" s="39"/>
      <c r="B293" s="40"/>
      <c r="C293" s="230" t="s">
        <v>425</v>
      </c>
      <c r="D293" s="230" t="s">
        <v>150</v>
      </c>
      <c r="E293" s="231" t="s">
        <v>426</v>
      </c>
      <c r="F293" s="232" t="s">
        <v>427</v>
      </c>
      <c r="G293" s="233" t="s">
        <v>153</v>
      </c>
      <c r="H293" s="234">
        <v>350</v>
      </c>
      <c r="I293" s="235"/>
      <c r="J293" s="236">
        <f>ROUND(I293*H293,2)</f>
        <v>0</v>
      </c>
      <c r="K293" s="232" t="s">
        <v>154</v>
      </c>
      <c r="L293" s="45"/>
      <c r="M293" s="237" t="s">
        <v>1</v>
      </c>
      <c r="N293" s="238" t="s">
        <v>41</v>
      </c>
      <c r="O293" s="92"/>
      <c r="P293" s="239">
        <f>O293*H293</f>
        <v>0</v>
      </c>
      <c r="Q293" s="239">
        <v>0</v>
      </c>
      <c r="R293" s="239">
        <f>Q293*H293</f>
        <v>0</v>
      </c>
      <c r="S293" s="239">
        <v>0</v>
      </c>
      <c r="T293" s="24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1" t="s">
        <v>155</v>
      </c>
      <c r="AT293" s="241" t="s">
        <v>150</v>
      </c>
      <c r="AU293" s="241" t="s">
        <v>85</v>
      </c>
      <c r="AY293" s="18" t="s">
        <v>148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8" t="s">
        <v>81</v>
      </c>
      <c r="BK293" s="242">
        <f>ROUND(I293*H293,2)</f>
        <v>0</v>
      </c>
      <c r="BL293" s="18" t="s">
        <v>155</v>
      </c>
      <c r="BM293" s="241" t="s">
        <v>428</v>
      </c>
    </row>
    <row r="294" spans="1:51" s="14" customFormat="1" ht="12">
      <c r="A294" s="14"/>
      <c r="B294" s="254"/>
      <c r="C294" s="255"/>
      <c r="D294" s="245" t="s">
        <v>160</v>
      </c>
      <c r="E294" s="256" t="s">
        <v>1</v>
      </c>
      <c r="F294" s="257" t="s">
        <v>89</v>
      </c>
      <c r="G294" s="255"/>
      <c r="H294" s="258">
        <v>350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4" t="s">
        <v>160</v>
      </c>
      <c r="AU294" s="264" t="s">
        <v>85</v>
      </c>
      <c r="AV294" s="14" t="s">
        <v>85</v>
      </c>
      <c r="AW294" s="14" t="s">
        <v>32</v>
      </c>
      <c r="AX294" s="14" t="s">
        <v>81</v>
      </c>
      <c r="AY294" s="264" t="s">
        <v>148</v>
      </c>
    </row>
    <row r="295" spans="1:65" s="2" customFormat="1" ht="21.75" customHeight="1">
      <c r="A295" s="39"/>
      <c r="B295" s="40"/>
      <c r="C295" s="230" t="s">
        <v>429</v>
      </c>
      <c r="D295" s="230" t="s">
        <v>150</v>
      </c>
      <c r="E295" s="231" t="s">
        <v>430</v>
      </c>
      <c r="F295" s="232" t="s">
        <v>431</v>
      </c>
      <c r="G295" s="233" t="s">
        <v>153</v>
      </c>
      <c r="H295" s="234">
        <v>350</v>
      </c>
      <c r="I295" s="235"/>
      <c r="J295" s="236">
        <f>ROUND(I295*H295,2)</f>
        <v>0</v>
      </c>
      <c r="K295" s="232" t="s">
        <v>154</v>
      </c>
      <c r="L295" s="45"/>
      <c r="M295" s="237" t="s">
        <v>1</v>
      </c>
      <c r="N295" s="238" t="s">
        <v>41</v>
      </c>
      <c r="O295" s="92"/>
      <c r="P295" s="239">
        <f>O295*H295</f>
        <v>0</v>
      </c>
      <c r="Q295" s="239">
        <v>0</v>
      </c>
      <c r="R295" s="239">
        <f>Q295*H295</f>
        <v>0</v>
      </c>
      <c r="S295" s="239">
        <v>0</v>
      </c>
      <c r="T295" s="24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1" t="s">
        <v>155</v>
      </c>
      <c r="AT295" s="241" t="s">
        <v>150</v>
      </c>
      <c r="AU295" s="241" t="s">
        <v>85</v>
      </c>
      <c r="AY295" s="18" t="s">
        <v>148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8" t="s">
        <v>81</v>
      </c>
      <c r="BK295" s="242">
        <f>ROUND(I295*H295,2)</f>
        <v>0</v>
      </c>
      <c r="BL295" s="18" t="s">
        <v>155</v>
      </c>
      <c r="BM295" s="241" t="s">
        <v>432</v>
      </c>
    </row>
    <row r="296" spans="1:51" s="14" customFormat="1" ht="12">
      <c r="A296" s="14"/>
      <c r="B296" s="254"/>
      <c r="C296" s="255"/>
      <c r="D296" s="245" t="s">
        <v>160</v>
      </c>
      <c r="E296" s="256" t="s">
        <v>1</v>
      </c>
      <c r="F296" s="257" t="s">
        <v>89</v>
      </c>
      <c r="G296" s="255"/>
      <c r="H296" s="258">
        <v>350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4" t="s">
        <v>160</v>
      </c>
      <c r="AU296" s="264" t="s">
        <v>85</v>
      </c>
      <c r="AV296" s="14" t="s">
        <v>85</v>
      </c>
      <c r="AW296" s="14" t="s">
        <v>32</v>
      </c>
      <c r="AX296" s="14" t="s">
        <v>81</v>
      </c>
      <c r="AY296" s="264" t="s">
        <v>148</v>
      </c>
    </row>
    <row r="297" spans="1:65" s="2" customFormat="1" ht="16.5" customHeight="1">
      <c r="A297" s="39"/>
      <c r="B297" s="40"/>
      <c r="C297" s="287" t="s">
        <v>433</v>
      </c>
      <c r="D297" s="287" t="s">
        <v>291</v>
      </c>
      <c r="E297" s="288" t="s">
        <v>434</v>
      </c>
      <c r="F297" s="289" t="s">
        <v>435</v>
      </c>
      <c r="G297" s="290" t="s">
        <v>436</v>
      </c>
      <c r="H297" s="291">
        <v>10.658</v>
      </c>
      <c r="I297" s="292"/>
      <c r="J297" s="293">
        <f>ROUND(I297*H297,2)</f>
        <v>0</v>
      </c>
      <c r="K297" s="289" t="s">
        <v>154</v>
      </c>
      <c r="L297" s="294"/>
      <c r="M297" s="295" t="s">
        <v>1</v>
      </c>
      <c r="N297" s="296" t="s">
        <v>41</v>
      </c>
      <c r="O297" s="92"/>
      <c r="P297" s="239">
        <f>O297*H297</f>
        <v>0</v>
      </c>
      <c r="Q297" s="239">
        <v>0.001</v>
      </c>
      <c r="R297" s="239">
        <f>Q297*H297</f>
        <v>0.010657999999999999</v>
      </c>
      <c r="S297" s="239">
        <v>0</v>
      </c>
      <c r="T297" s="24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1" t="s">
        <v>188</v>
      </c>
      <c r="AT297" s="241" t="s">
        <v>291</v>
      </c>
      <c r="AU297" s="241" t="s">
        <v>85</v>
      </c>
      <c r="AY297" s="18" t="s">
        <v>148</v>
      </c>
      <c r="BE297" s="242">
        <f>IF(N297="základní",J297,0)</f>
        <v>0</v>
      </c>
      <c r="BF297" s="242">
        <f>IF(N297="snížená",J297,0)</f>
        <v>0</v>
      </c>
      <c r="BG297" s="242">
        <f>IF(N297="zákl. přenesená",J297,0)</f>
        <v>0</v>
      </c>
      <c r="BH297" s="242">
        <f>IF(N297="sníž. přenesená",J297,0)</f>
        <v>0</v>
      </c>
      <c r="BI297" s="242">
        <f>IF(N297="nulová",J297,0)</f>
        <v>0</v>
      </c>
      <c r="BJ297" s="18" t="s">
        <v>81</v>
      </c>
      <c r="BK297" s="242">
        <f>ROUND(I297*H297,2)</f>
        <v>0</v>
      </c>
      <c r="BL297" s="18" t="s">
        <v>155</v>
      </c>
      <c r="BM297" s="241" t="s">
        <v>437</v>
      </c>
    </row>
    <row r="298" spans="1:51" s="14" customFormat="1" ht="12">
      <c r="A298" s="14"/>
      <c r="B298" s="254"/>
      <c r="C298" s="255"/>
      <c r="D298" s="245" t="s">
        <v>160</v>
      </c>
      <c r="E298" s="256" t="s">
        <v>1</v>
      </c>
      <c r="F298" s="257" t="s">
        <v>438</v>
      </c>
      <c r="G298" s="255"/>
      <c r="H298" s="258">
        <v>10.658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4" t="s">
        <v>160</v>
      </c>
      <c r="AU298" s="264" t="s">
        <v>85</v>
      </c>
      <c r="AV298" s="14" t="s">
        <v>85</v>
      </c>
      <c r="AW298" s="14" t="s">
        <v>32</v>
      </c>
      <c r="AX298" s="14" t="s">
        <v>81</v>
      </c>
      <c r="AY298" s="264" t="s">
        <v>148</v>
      </c>
    </row>
    <row r="299" spans="1:65" s="2" customFormat="1" ht="16.5" customHeight="1">
      <c r="A299" s="39"/>
      <c r="B299" s="40"/>
      <c r="C299" s="230" t="s">
        <v>439</v>
      </c>
      <c r="D299" s="230" t="s">
        <v>150</v>
      </c>
      <c r="E299" s="231" t="s">
        <v>440</v>
      </c>
      <c r="F299" s="232" t="s">
        <v>441</v>
      </c>
      <c r="G299" s="233" t="s">
        <v>153</v>
      </c>
      <c r="H299" s="234">
        <v>350</v>
      </c>
      <c r="I299" s="235"/>
      <c r="J299" s="236">
        <f>ROUND(I299*H299,2)</f>
        <v>0</v>
      </c>
      <c r="K299" s="232" t="s">
        <v>154</v>
      </c>
      <c r="L299" s="45"/>
      <c r="M299" s="237" t="s">
        <v>1</v>
      </c>
      <c r="N299" s="238" t="s">
        <v>41</v>
      </c>
      <c r="O299" s="92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1" t="s">
        <v>155</v>
      </c>
      <c r="AT299" s="241" t="s">
        <v>150</v>
      </c>
      <c r="AU299" s="241" t="s">
        <v>85</v>
      </c>
      <c r="AY299" s="18" t="s">
        <v>148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8" t="s">
        <v>81</v>
      </c>
      <c r="BK299" s="242">
        <f>ROUND(I299*H299,2)</f>
        <v>0</v>
      </c>
      <c r="BL299" s="18" t="s">
        <v>155</v>
      </c>
      <c r="BM299" s="241" t="s">
        <v>442</v>
      </c>
    </row>
    <row r="300" spans="1:51" s="14" customFormat="1" ht="12">
      <c r="A300" s="14"/>
      <c r="B300" s="254"/>
      <c r="C300" s="255"/>
      <c r="D300" s="245" t="s">
        <v>160</v>
      </c>
      <c r="E300" s="256" t="s">
        <v>1</v>
      </c>
      <c r="F300" s="257" t="s">
        <v>89</v>
      </c>
      <c r="G300" s="255"/>
      <c r="H300" s="258">
        <v>350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4" t="s">
        <v>160</v>
      </c>
      <c r="AU300" s="264" t="s">
        <v>85</v>
      </c>
      <c r="AV300" s="14" t="s">
        <v>85</v>
      </c>
      <c r="AW300" s="14" t="s">
        <v>32</v>
      </c>
      <c r="AX300" s="14" t="s">
        <v>81</v>
      </c>
      <c r="AY300" s="264" t="s">
        <v>148</v>
      </c>
    </row>
    <row r="301" spans="1:65" s="2" customFormat="1" ht="16.5" customHeight="1">
      <c r="A301" s="39"/>
      <c r="B301" s="40"/>
      <c r="C301" s="230" t="s">
        <v>443</v>
      </c>
      <c r="D301" s="230" t="s">
        <v>150</v>
      </c>
      <c r="E301" s="231" t="s">
        <v>444</v>
      </c>
      <c r="F301" s="232" t="s">
        <v>445</v>
      </c>
      <c r="G301" s="233" t="s">
        <v>153</v>
      </c>
      <c r="H301" s="234">
        <v>350</v>
      </c>
      <c r="I301" s="235"/>
      <c r="J301" s="236">
        <f>ROUND(I301*H301,2)</f>
        <v>0</v>
      </c>
      <c r="K301" s="232" t="s">
        <v>154</v>
      </c>
      <c r="L301" s="45"/>
      <c r="M301" s="237" t="s">
        <v>1</v>
      </c>
      <c r="N301" s="238" t="s">
        <v>41</v>
      </c>
      <c r="O301" s="92"/>
      <c r="P301" s="239">
        <f>O301*H301</f>
        <v>0</v>
      </c>
      <c r="Q301" s="239">
        <v>0</v>
      </c>
      <c r="R301" s="239">
        <f>Q301*H301</f>
        <v>0</v>
      </c>
      <c r="S301" s="239">
        <v>0</v>
      </c>
      <c r="T301" s="24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1" t="s">
        <v>155</v>
      </c>
      <c r="AT301" s="241" t="s">
        <v>150</v>
      </c>
      <c r="AU301" s="241" t="s">
        <v>85</v>
      </c>
      <c r="AY301" s="18" t="s">
        <v>148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8" t="s">
        <v>81</v>
      </c>
      <c r="BK301" s="242">
        <f>ROUND(I301*H301,2)</f>
        <v>0</v>
      </c>
      <c r="BL301" s="18" t="s">
        <v>155</v>
      </c>
      <c r="BM301" s="241" t="s">
        <v>446</v>
      </c>
    </row>
    <row r="302" spans="1:51" s="14" customFormat="1" ht="12">
      <c r="A302" s="14"/>
      <c r="B302" s="254"/>
      <c r="C302" s="255"/>
      <c r="D302" s="245" t="s">
        <v>160</v>
      </c>
      <c r="E302" s="256" t="s">
        <v>1</v>
      </c>
      <c r="F302" s="257" t="s">
        <v>89</v>
      </c>
      <c r="G302" s="255"/>
      <c r="H302" s="258">
        <v>350</v>
      </c>
      <c r="I302" s="259"/>
      <c r="J302" s="255"/>
      <c r="K302" s="255"/>
      <c r="L302" s="260"/>
      <c r="M302" s="261"/>
      <c r="N302" s="262"/>
      <c r="O302" s="262"/>
      <c r="P302" s="262"/>
      <c r="Q302" s="262"/>
      <c r="R302" s="262"/>
      <c r="S302" s="262"/>
      <c r="T302" s="26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4" t="s">
        <v>160</v>
      </c>
      <c r="AU302" s="264" t="s">
        <v>85</v>
      </c>
      <c r="AV302" s="14" t="s">
        <v>85</v>
      </c>
      <c r="AW302" s="14" t="s">
        <v>32</v>
      </c>
      <c r="AX302" s="14" t="s">
        <v>81</v>
      </c>
      <c r="AY302" s="264" t="s">
        <v>148</v>
      </c>
    </row>
    <row r="303" spans="1:63" s="12" customFormat="1" ht="22.8" customHeight="1">
      <c r="A303" s="12"/>
      <c r="B303" s="214"/>
      <c r="C303" s="215"/>
      <c r="D303" s="216" t="s">
        <v>75</v>
      </c>
      <c r="E303" s="228" t="s">
        <v>155</v>
      </c>
      <c r="F303" s="228" t="s">
        <v>447</v>
      </c>
      <c r="G303" s="215"/>
      <c r="H303" s="215"/>
      <c r="I303" s="218"/>
      <c r="J303" s="229">
        <f>BK303</f>
        <v>0</v>
      </c>
      <c r="K303" s="215"/>
      <c r="L303" s="220"/>
      <c r="M303" s="221"/>
      <c r="N303" s="222"/>
      <c r="O303" s="222"/>
      <c r="P303" s="223">
        <f>SUM(P304:P309)</f>
        <v>0</v>
      </c>
      <c r="Q303" s="222"/>
      <c r="R303" s="223">
        <f>SUM(R304:R309)</f>
        <v>125.14327494999999</v>
      </c>
      <c r="S303" s="222"/>
      <c r="T303" s="224">
        <f>SUM(T304:T309)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5" t="s">
        <v>81</v>
      </c>
      <c r="AT303" s="226" t="s">
        <v>75</v>
      </c>
      <c r="AU303" s="226" t="s">
        <v>81</v>
      </c>
      <c r="AY303" s="225" t="s">
        <v>148</v>
      </c>
      <c r="BK303" s="227">
        <f>SUM(BK304:BK309)</f>
        <v>0</v>
      </c>
    </row>
    <row r="304" spans="1:65" s="2" customFormat="1" ht="16.5" customHeight="1">
      <c r="A304" s="39"/>
      <c r="B304" s="40"/>
      <c r="C304" s="230" t="s">
        <v>448</v>
      </c>
      <c r="D304" s="230" t="s">
        <v>150</v>
      </c>
      <c r="E304" s="231" t="s">
        <v>449</v>
      </c>
      <c r="F304" s="232" t="s">
        <v>450</v>
      </c>
      <c r="G304" s="233" t="s">
        <v>232</v>
      </c>
      <c r="H304" s="234">
        <v>65.615</v>
      </c>
      <c r="I304" s="235"/>
      <c r="J304" s="236">
        <f>ROUND(I304*H304,2)</f>
        <v>0</v>
      </c>
      <c r="K304" s="232" t="s">
        <v>154</v>
      </c>
      <c r="L304" s="45"/>
      <c r="M304" s="237" t="s">
        <v>1</v>
      </c>
      <c r="N304" s="238" t="s">
        <v>41</v>
      </c>
      <c r="O304" s="92"/>
      <c r="P304" s="239">
        <f>O304*H304</f>
        <v>0</v>
      </c>
      <c r="Q304" s="239">
        <v>1.89077</v>
      </c>
      <c r="R304" s="239">
        <f>Q304*H304</f>
        <v>124.06287354999999</v>
      </c>
      <c r="S304" s="239">
        <v>0</v>
      </c>
      <c r="T304" s="24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1" t="s">
        <v>155</v>
      </c>
      <c r="AT304" s="241" t="s">
        <v>150</v>
      </c>
      <c r="AU304" s="241" t="s">
        <v>85</v>
      </c>
      <c r="AY304" s="18" t="s">
        <v>148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8" t="s">
        <v>81</v>
      </c>
      <c r="BK304" s="242">
        <f>ROUND(I304*H304,2)</f>
        <v>0</v>
      </c>
      <c r="BL304" s="18" t="s">
        <v>155</v>
      </c>
      <c r="BM304" s="241" t="s">
        <v>451</v>
      </c>
    </row>
    <row r="305" spans="1:51" s="14" customFormat="1" ht="12">
      <c r="A305" s="14"/>
      <c r="B305" s="254"/>
      <c r="C305" s="255"/>
      <c r="D305" s="245" t="s">
        <v>160</v>
      </c>
      <c r="E305" s="256" t="s">
        <v>103</v>
      </c>
      <c r="F305" s="257" t="s">
        <v>452</v>
      </c>
      <c r="G305" s="255"/>
      <c r="H305" s="258">
        <v>65.615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4" t="s">
        <v>160</v>
      </c>
      <c r="AU305" s="264" t="s">
        <v>85</v>
      </c>
      <c r="AV305" s="14" t="s">
        <v>85</v>
      </c>
      <c r="AW305" s="14" t="s">
        <v>32</v>
      </c>
      <c r="AX305" s="14" t="s">
        <v>81</v>
      </c>
      <c r="AY305" s="264" t="s">
        <v>148</v>
      </c>
    </row>
    <row r="306" spans="1:65" s="2" customFormat="1" ht="21.75" customHeight="1">
      <c r="A306" s="39"/>
      <c r="B306" s="40"/>
      <c r="C306" s="230" t="s">
        <v>453</v>
      </c>
      <c r="D306" s="230" t="s">
        <v>150</v>
      </c>
      <c r="E306" s="231" t="s">
        <v>454</v>
      </c>
      <c r="F306" s="232" t="s">
        <v>455</v>
      </c>
      <c r="G306" s="233" t="s">
        <v>232</v>
      </c>
      <c r="H306" s="234">
        <v>0.468</v>
      </c>
      <c r="I306" s="235"/>
      <c r="J306" s="236">
        <f>ROUND(I306*H306,2)</f>
        <v>0</v>
      </c>
      <c r="K306" s="232" t="s">
        <v>154</v>
      </c>
      <c r="L306" s="45"/>
      <c r="M306" s="237" t="s">
        <v>1</v>
      </c>
      <c r="N306" s="238" t="s">
        <v>41</v>
      </c>
      <c r="O306" s="92"/>
      <c r="P306" s="239">
        <f>O306*H306</f>
        <v>0</v>
      </c>
      <c r="Q306" s="239">
        <v>2.234</v>
      </c>
      <c r="R306" s="239">
        <f>Q306*H306</f>
        <v>1.045512</v>
      </c>
      <c r="S306" s="239">
        <v>0</v>
      </c>
      <c r="T306" s="24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1" t="s">
        <v>155</v>
      </c>
      <c r="AT306" s="241" t="s">
        <v>150</v>
      </c>
      <c r="AU306" s="241" t="s">
        <v>85</v>
      </c>
      <c r="AY306" s="18" t="s">
        <v>148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8" t="s">
        <v>81</v>
      </c>
      <c r="BK306" s="242">
        <f>ROUND(I306*H306,2)</f>
        <v>0</v>
      </c>
      <c r="BL306" s="18" t="s">
        <v>155</v>
      </c>
      <c r="BM306" s="241" t="s">
        <v>456</v>
      </c>
    </row>
    <row r="307" spans="1:51" s="14" customFormat="1" ht="12">
      <c r="A307" s="14"/>
      <c r="B307" s="254"/>
      <c r="C307" s="255"/>
      <c r="D307" s="245" t="s">
        <v>160</v>
      </c>
      <c r="E307" s="256" t="s">
        <v>1</v>
      </c>
      <c r="F307" s="257" t="s">
        <v>457</v>
      </c>
      <c r="G307" s="255"/>
      <c r="H307" s="258">
        <v>0.468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4" t="s">
        <v>160</v>
      </c>
      <c r="AU307" s="264" t="s">
        <v>85</v>
      </c>
      <c r="AV307" s="14" t="s">
        <v>85</v>
      </c>
      <c r="AW307" s="14" t="s">
        <v>32</v>
      </c>
      <c r="AX307" s="14" t="s">
        <v>81</v>
      </c>
      <c r="AY307" s="264" t="s">
        <v>148</v>
      </c>
    </row>
    <row r="308" spans="1:65" s="2" customFormat="1" ht="16.5" customHeight="1">
      <c r="A308" s="39"/>
      <c r="B308" s="40"/>
      <c r="C308" s="230" t="s">
        <v>458</v>
      </c>
      <c r="D308" s="230" t="s">
        <v>150</v>
      </c>
      <c r="E308" s="231" t="s">
        <v>459</v>
      </c>
      <c r="F308" s="232" t="s">
        <v>460</v>
      </c>
      <c r="G308" s="233" t="s">
        <v>153</v>
      </c>
      <c r="H308" s="234">
        <v>5.46</v>
      </c>
      <c r="I308" s="235"/>
      <c r="J308" s="236">
        <f>ROUND(I308*H308,2)</f>
        <v>0</v>
      </c>
      <c r="K308" s="232" t="s">
        <v>154</v>
      </c>
      <c r="L308" s="45"/>
      <c r="M308" s="237" t="s">
        <v>1</v>
      </c>
      <c r="N308" s="238" t="s">
        <v>41</v>
      </c>
      <c r="O308" s="92"/>
      <c r="P308" s="239">
        <f>O308*H308</f>
        <v>0</v>
      </c>
      <c r="Q308" s="239">
        <v>0.00639</v>
      </c>
      <c r="R308" s="239">
        <f>Q308*H308</f>
        <v>0.0348894</v>
      </c>
      <c r="S308" s="239">
        <v>0</v>
      </c>
      <c r="T308" s="24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1" t="s">
        <v>155</v>
      </c>
      <c r="AT308" s="241" t="s">
        <v>150</v>
      </c>
      <c r="AU308" s="241" t="s">
        <v>85</v>
      </c>
      <c r="AY308" s="18" t="s">
        <v>148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8" t="s">
        <v>81</v>
      </c>
      <c r="BK308" s="242">
        <f>ROUND(I308*H308,2)</f>
        <v>0</v>
      </c>
      <c r="BL308" s="18" t="s">
        <v>155</v>
      </c>
      <c r="BM308" s="241" t="s">
        <v>461</v>
      </c>
    </row>
    <row r="309" spans="1:51" s="14" customFormat="1" ht="12">
      <c r="A309" s="14"/>
      <c r="B309" s="254"/>
      <c r="C309" s="255"/>
      <c r="D309" s="245" t="s">
        <v>160</v>
      </c>
      <c r="E309" s="256" t="s">
        <v>1</v>
      </c>
      <c r="F309" s="257" t="s">
        <v>462</v>
      </c>
      <c r="G309" s="255"/>
      <c r="H309" s="258">
        <v>5.46</v>
      </c>
      <c r="I309" s="259"/>
      <c r="J309" s="255"/>
      <c r="K309" s="255"/>
      <c r="L309" s="260"/>
      <c r="M309" s="261"/>
      <c r="N309" s="262"/>
      <c r="O309" s="262"/>
      <c r="P309" s="262"/>
      <c r="Q309" s="262"/>
      <c r="R309" s="262"/>
      <c r="S309" s="262"/>
      <c r="T309" s="26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4" t="s">
        <v>160</v>
      </c>
      <c r="AU309" s="264" t="s">
        <v>85</v>
      </c>
      <c r="AV309" s="14" t="s">
        <v>85</v>
      </c>
      <c r="AW309" s="14" t="s">
        <v>32</v>
      </c>
      <c r="AX309" s="14" t="s">
        <v>81</v>
      </c>
      <c r="AY309" s="264" t="s">
        <v>148</v>
      </c>
    </row>
    <row r="310" spans="1:63" s="12" customFormat="1" ht="22.8" customHeight="1">
      <c r="A310" s="12"/>
      <c r="B310" s="214"/>
      <c r="C310" s="215"/>
      <c r="D310" s="216" t="s">
        <v>75</v>
      </c>
      <c r="E310" s="228" t="s">
        <v>168</v>
      </c>
      <c r="F310" s="228" t="s">
        <v>463</v>
      </c>
      <c r="G310" s="215"/>
      <c r="H310" s="215"/>
      <c r="I310" s="218"/>
      <c r="J310" s="229">
        <f>BK310</f>
        <v>0</v>
      </c>
      <c r="K310" s="215"/>
      <c r="L310" s="220"/>
      <c r="M310" s="221"/>
      <c r="N310" s="222"/>
      <c r="O310" s="222"/>
      <c r="P310" s="223">
        <f>SUM(P311:P337)</f>
        <v>0</v>
      </c>
      <c r="Q310" s="222"/>
      <c r="R310" s="223">
        <f>SUM(R311:R337)</f>
        <v>482.305886</v>
      </c>
      <c r="S310" s="222"/>
      <c r="T310" s="224">
        <f>SUM(T311:T337)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25" t="s">
        <v>81</v>
      </c>
      <c r="AT310" s="226" t="s">
        <v>75</v>
      </c>
      <c r="AU310" s="226" t="s">
        <v>81</v>
      </c>
      <c r="AY310" s="225" t="s">
        <v>148</v>
      </c>
      <c r="BK310" s="227">
        <f>SUM(BK311:BK337)</f>
        <v>0</v>
      </c>
    </row>
    <row r="311" spans="1:65" s="2" customFormat="1" ht="21.75" customHeight="1">
      <c r="A311" s="39"/>
      <c r="B311" s="40"/>
      <c r="C311" s="230" t="s">
        <v>464</v>
      </c>
      <c r="D311" s="230" t="s">
        <v>150</v>
      </c>
      <c r="E311" s="231" t="s">
        <v>465</v>
      </c>
      <c r="F311" s="232" t="s">
        <v>466</v>
      </c>
      <c r="G311" s="233" t="s">
        <v>153</v>
      </c>
      <c r="H311" s="234">
        <v>340</v>
      </c>
      <c r="I311" s="235"/>
      <c r="J311" s="236">
        <f>ROUND(I311*H311,2)</f>
        <v>0</v>
      </c>
      <c r="K311" s="232" t="s">
        <v>154</v>
      </c>
      <c r="L311" s="45"/>
      <c r="M311" s="237" t="s">
        <v>1</v>
      </c>
      <c r="N311" s="238" t="s">
        <v>41</v>
      </c>
      <c r="O311" s="92"/>
      <c r="P311" s="239">
        <f>O311*H311</f>
        <v>0</v>
      </c>
      <c r="Q311" s="239">
        <v>0.199</v>
      </c>
      <c r="R311" s="239">
        <f>Q311*H311</f>
        <v>67.66</v>
      </c>
      <c r="S311" s="239">
        <v>0</v>
      </c>
      <c r="T311" s="240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1" t="s">
        <v>155</v>
      </c>
      <c r="AT311" s="241" t="s">
        <v>150</v>
      </c>
      <c r="AU311" s="241" t="s">
        <v>85</v>
      </c>
      <c r="AY311" s="18" t="s">
        <v>148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8" t="s">
        <v>81</v>
      </c>
      <c r="BK311" s="242">
        <f>ROUND(I311*H311,2)</f>
        <v>0</v>
      </c>
      <c r="BL311" s="18" t="s">
        <v>155</v>
      </c>
      <c r="BM311" s="241" t="s">
        <v>467</v>
      </c>
    </row>
    <row r="312" spans="1:65" s="2" customFormat="1" ht="21.75" customHeight="1">
      <c r="A312" s="39"/>
      <c r="B312" s="40"/>
      <c r="C312" s="230" t="s">
        <v>468</v>
      </c>
      <c r="D312" s="230" t="s">
        <v>150</v>
      </c>
      <c r="E312" s="231" t="s">
        <v>469</v>
      </c>
      <c r="F312" s="232" t="s">
        <v>470</v>
      </c>
      <c r="G312" s="233" t="s">
        <v>153</v>
      </c>
      <c r="H312" s="234">
        <v>340</v>
      </c>
      <c r="I312" s="235"/>
      <c r="J312" s="236">
        <f>ROUND(I312*H312,2)</f>
        <v>0</v>
      </c>
      <c r="K312" s="232" t="s">
        <v>154</v>
      </c>
      <c r="L312" s="45"/>
      <c r="M312" s="237" t="s">
        <v>1</v>
      </c>
      <c r="N312" s="238" t="s">
        <v>41</v>
      </c>
      <c r="O312" s="92"/>
      <c r="P312" s="239">
        <f>O312*H312</f>
        <v>0</v>
      </c>
      <c r="Q312" s="239">
        <v>0.396</v>
      </c>
      <c r="R312" s="239">
        <f>Q312*H312</f>
        <v>134.64000000000001</v>
      </c>
      <c r="S312" s="239">
        <v>0</v>
      </c>
      <c r="T312" s="24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1" t="s">
        <v>155</v>
      </c>
      <c r="AT312" s="241" t="s">
        <v>150</v>
      </c>
      <c r="AU312" s="241" t="s">
        <v>85</v>
      </c>
      <c r="AY312" s="18" t="s">
        <v>148</v>
      </c>
      <c r="BE312" s="242">
        <f>IF(N312="základní",J312,0)</f>
        <v>0</v>
      </c>
      <c r="BF312" s="242">
        <f>IF(N312="snížená",J312,0)</f>
        <v>0</v>
      </c>
      <c r="BG312" s="242">
        <f>IF(N312="zákl. přenesená",J312,0)</f>
        <v>0</v>
      </c>
      <c r="BH312" s="242">
        <f>IF(N312="sníž. přenesená",J312,0)</f>
        <v>0</v>
      </c>
      <c r="BI312" s="242">
        <f>IF(N312="nulová",J312,0)</f>
        <v>0</v>
      </c>
      <c r="BJ312" s="18" t="s">
        <v>81</v>
      </c>
      <c r="BK312" s="242">
        <f>ROUND(I312*H312,2)</f>
        <v>0</v>
      </c>
      <c r="BL312" s="18" t="s">
        <v>155</v>
      </c>
      <c r="BM312" s="241" t="s">
        <v>471</v>
      </c>
    </row>
    <row r="313" spans="1:51" s="13" customFormat="1" ht="12">
      <c r="A313" s="13"/>
      <c r="B313" s="243"/>
      <c r="C313" s="244"/>
      <c r="D313" s="245" t="s">
        <v>160</v>
      </c>
      <c r="E313" s="246" t="s">
        <v>1</v>
      </c>
      <c r="F313" s="247" t="s">
        <v>472</v>
      </c>
      <c r="G313" s="244"/>
      <c r="H313" s="246" t="s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3" t="s">
        <v>160</v>
      </c>
      <c r="AU313" s="253" t="s">
        <v>85</v>
      </c>
      <c r="AV313" s="13" t="s">
        <v>81</v>
      </c>
      <c r="AW313" s="13" t="s">
        <v>32</v>
      </c>
      <c r="AX313" s="13" t="s">
        <v>76</v>
      </c>
      <c r="AY313" s="253" t="s">
        <v>148</v>
      </c>
    </row>
    <row r="314" spans="1:51" s="14" customFormat="1" ht="12">
      <c r="A314" s="14"/>
      <c r="B314" s="254"/>
      <c r="C314" s="255"/>
      <c r="D314" s="245" t="s">
        <v>160</v>
      </c>
      <c r="E314" s="256" t="s">
        <v>1</v>
      </c>
      <c r="F314" s="257" t="s">
        <v>473</v>
      </c>
      <c r="G314" s="255"/>
      <c r="H314" s="258">
        <v>340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4" t="s">
        <v>160</v>
      </c>
      <c r="AU314" s="264" t="s">
        <v>85</v>
      </c>
      <c r="AV314" s="14" t="s">
        <v>85</v>
      </c>
      <c r="AW314" s="14" t="s">
        <v>32</v>
      </c>
      <c r="AX314" s="14" t="s">
        <v>81</v>
      </c>
      <c r="AY314" s="264" t="s">
        <v>148</v>
      </c>
    </row>
    <row r="315" spans="1:65" s="2" customFormat="1" ht="16.5" customHeight="1">
      <c r="A315" s="39"/>
      <c r="B315" s="40"/>
      <c r="C315" s="230" t="s">
        <v>474</v>
      </c>
      <c r="D315" s="230" t="s">
        <v>150</v>
      </c>
      <c r="E315" s="231" t="s">
        <v>475</v>
      </c>
      <c r="F315" s="232" t="s">
        <v>476</v>
      </c>
      <c r="G315" s="233" t="s">
        <v>153</v>
      </c>
      <c r="H315" s="234">
        <v>140.3</v>
      </c>
      <c r="I315" s="235"/>
      <c r="J315" s="236">
        <f>ROUND(I315*H315,2)</f>
        <v>0</v>
      </c>
      <c r="K315" s="232" t="s">
        <v>154</v>
      </c>
      <c r="L315" s="45"/>
      <c r="M315" s="237" t="s">
        <v>1</v>
      </c>
      <c r="N315" s="238" t="s">
        <v>41</v>
      </c>
      <c r="O315" s="92"/>
      <c r="P315" s="239">
        <f>O315*H315</f>
        <v>0</v>
      </c>
      <c r="Q315" s="239">
        <v>0.345</v>
      </c>
      <c r="R315" s="239">
        <f>Q315*H315</f>
        <v>48.4035</v>
      </c>
      <c r="S315" s="239">
        <v>0</v>
      </c>
      <c r="T315" s="24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1" t="s">
        <v>155</v>
      </c>
      <c r="AT315" s="241" t="s">
        <v>150</v>
      </c>
      <c r="AU315" s="241" t="s">
        <v>85</v>
      </c>
      <c r="AY315" s="18" t="s">
        <v>148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8" t="s">
        <v>81</v>
      </c>
      <c r="BK315" s="242">
        <f>ROUND(I315*H315,2)</f>
        <v>0</v>
      </c>
      <c r="BL315" s="18" t="s">
        <v>155</v>
      </c>
      <c r="BM315" s="241" t="s">
        <v>477</v>
      </c>
    </row>
    <row r="316" spans="1:51" s="14" customFormat="1" ht="12">
      <c r="A316" s="14"/>
      <c r="B316" s="254"/>
      <c r="C316" s="255"/>
      <c r="D316" s="245" t="s">
        <v>160</v>
      </c>
      <c r="E316" s="256" t="s">
        <v>1</v>
      </c>
      <c r="F316" s="257" t="s">
        <v>83</v>
      </c>
      <c r="G316" s="255"/>
      <c r="H316" s="258">
        <v>140.3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4" t="s">
        <v>160</v>
      </c>
      <c r="AU316" s="264" t="s">
        <v>85</v>
      </c>
      <c r="AV316" s="14" t="s">
        <v>85</v>
      </c>
      <c r="AW316" s="14" t="s">
        <v>32</v>
      </c>
      <c r="AX316" s="14" t="s">
        <v>81</v>
      </c>
      <c r="AY316" s="264" t="s">
        <v>148</v>
      </c>
    </row>
    <row r="317" spans="1:65" s="2" customFormat="1" ht="16.5" customHeight="1">
      <c r="A317" s="39"/>
      <c r="B317" s="40"/>
      <c r="C317" s="230" t="s">
        <v>478</v>
      </c>
      <c r="D317" s="230" t="s">
        <v>150</v>
      </c>
      <c r="E317" s="231" t="s">
        <v>479</v>
      </c>
      <c r="F317" s="232" t="s">
        <v>480</v>
      </c>
      <c r="G317" s="233" t="s">
        <v>153</v>
      </c>
      <c r="H317" s="234">
        <v>133.1</v>
      </c>
      <c r="I317" s="235"/>
      <c r="J317" s="236">
        <f>ROUND(I317*H317,2)</f>
        <v>0</v>
      </c>
      <c r="K317" s="232" t="s">
        <v>154</v>
      </c>
      <c r="L317" s="45"/>
      <c r="M317" s="237" t="s">
        <v>1</v>
      </c>
      <c r="N317" s="238" t="s">
        <v>41</v>
      </c>
      <c r="O317" s="92"/>
      <c r="P317" s="239">
        <f>O317*H317</f>
        <v>0</v>
      </c>
      <c r="Q317" s="239">
        <v>0.69</v>
      </c>
      <c r="R317" s="239">
        <f>Q317*H317</f>
        <v>91.83899999999998</v>
      </c>
      <c r="S317" s="239">
        <v>0</v>
      </c>
      <c r="T317" s="24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1" t="s">
        <v>155</v>
      </c>
      <c r="AT317" s="241" t="s">
        <v>150</v>
      </c>
      <c r="AU317" s="241" t="s">
        <v>85</v>
      </c>
      <c r="AY317" s="18" t="s">
        <v>148</v>
      </c>
      <c r="BE317" s="242">
        <f>IF(N317="základní",J317,0)</f>
        <v>0</v>
      </c>
      <c r="BF317" s="242">
        <f>IF(N317="snížená",J317,0)</f>
        <v>0</v>
      </c>
      <c r="BG317" s="242">
        <f>IF(N317="zákl. přenesená",J317,0)</f>
        <v>0</v>
      </c>
      <c r="BH317" s="242">
        <f>IF(N317="sníž. přenesená",J317,0)</f>
        <v>0</v>
      </c>
      <c r="BI317" s="242">
        <f>IF(N317="nulová",J317,0)</f>
        <v>0</v>
      </c>
      <c r="BJ317" s="18" t="s">
        <v>81</v>
      </c>
      <c r="BK317" s="242">
        <f>ROUND(I317*H317,2)</f>
        <v>0</v>
      </c>
      <c r="BL317" s="18" t="s">
        <v>155</v>
      </c>
      <c r="BM317" s="241" t="s">
        <v>481</v>
      </c>
    </row>
    <row r="318" spans="1:51" s="13" customFormat="1" ht="12">
      <c r="A318" s="13"/>
      <c r="B318" s="243"/>
      <c r="C318" s="244"/>
      <c r="D318" s="245" t="s">
        <v>160</v>
      </c>
      <c r="E318" s="246" t="s">
        <v>1</v>
      </c>
      <c r="F318" s="247" t="s">
        <v>161</v>
      </c>
      <c r="G318" s="244"/>
      <c r="H318" s="246" t="s">
        <v>1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3" t="s">
        <v>160</v>
      </c>
      <c r="AU318" s="253" t="s">
        <v>85</v>
      </c>
      <c r="AV318" s="13" t="s">
        <v>81</v>
      </c>
      <c r="AW318" s="13" t="s">
        <v>32</v>
      </c>
      <c r="AX318" s="13" t="s">
        <v>76</v>
      </c>
      <c r="AY318" s="253" t="s">
        <v>148</v>
      </c>
    </row>
    <row r="319" spans="1:51" s="14" customFormat="1" ht="12">
      <c r="A319" s="14"/>
      <c r="B319" s="254"/>
      <c r="C319" s="255"/>
      <c r="D319" s="245" t="s">
        <v>160</v>
      </c>
      <c r="E319" s="256" t="s">
        <v>1</v>
      </c>
      <c r="F319" s="257" t="s">
        <v>162</v>
      </c>
      <c r="G319" s="255"/>
      <c r="H319" s="258">
        <v>133.1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4" t="s">
        <v>160</v>
      </c>
      <c r="AU319" s="264" t="s">
        <v>85</v>
      </c>
      <c r="AV319" s="14" t="s">
        <v>85</v>
      </c>
      <c r="AW319" s="14" t="s">
        <v>32</v>
      </c>
      <c r="AX319" s="14" t="s">
        <v>81</v>
      </c>
      <c r="AY319" s="264" t="s">
        <v>148</v>
      </c>
    </row>
    <row r="320" spans="1:65" s="2" customFormat="1" ht="21.75" customHeight="1">
      <c r="A320" s="39"/>
      <c r="B320" s="40"/>
      <c r="C320" s="230" t="s">
        <v>482</v>
      </c>
      <c r="D320" s="230" t="s">
        <v>150</v>
      </c>
      <c r="E320" s="231" t="s">
        <v>483</v>
      </c>
      <c r="F320" s="232" t="s">
        <v>484</v>
      </c>
      <c r="G320" s="233" t="s">
        <v>153</v>
      </c>
      <c r="H320" s="234">
        <v>140.3</v>
      </c>
      <c r="I320" s="235"/>
      <c r="J320" s="236">
        <f>ROUND(I320*H320,2)</f>
        <v>0</v>
      </c>
      <c r="K320" s="232" t="s">
        <v>154</v>
      </c>
      <c r="L320" s="45"/>
      <c r="M320" s="237" t="s">
        <v>1</v>
      </c>
      <c r="N320" s="238" t="s">
        <v>41</v>
      </c>
      <c r="O320" s="92"/>
      <c r="P320" s="239">
        <f>O320*H320</f>
        <v>0</v>
      </c>
      <c r="Q320" s="239">
        <v>0.15826</v>
      </c>
      <c r="R320" s="239">
        <f>Q320*H320</f>
        <v>22.203878000000003</v>
      </c>
      <c r="S320" s="239">
        <v>0</v>
      </c>
      <c r="T320" s="24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1" t="s">
        <v>155</v>
      </c>
      <c r="AT320" s="241" t="s">
        <v>150</v>
      </c>
      <c r="AU320" s="241" t="s">
        <v>85</v>
      </c>
      <c r="AY320" s="18" t="s">
        <v>148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8" t="s">
        <v>81</v>
      </c>
      <c r="BK320" s="242">
        <f>ROUND(I320*H320,2)</f>
        <v>0</v>
      </c>
      <c r="BL320" s="18" t="s">
        <v>155</v>
      </c>
      <c r="BM320" s="241" t="s">
        <v>485</v>
      </c>
    </row>
    <row r="321" spans="1:51" s="14" customFormat="1" ht="12">
      <c r="A321" s="14"/>
      <c r="B321" s="254"/>
      <c r="C321" s="255"/>
      <c r="D321" s="245" t="s">
        <v>160</v>
      </c>
      <c r="E321" s="256" t="s">
        <v>1</v>
      </c>
      <c r="F321" s="257" t="s">
        <v>83</v>
      </c>
      <c r="G321" s="255"/>
      <c r="H321" s="258">
        <v>140.3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4" t="s">
        <v>160</v>
      </c>
      <c r="AU321" s="264" t="s">
        <v>85</v>
      </c>
      <c r="AV321" s="14" t="s">
        <v>85</v>
      </c>
      <c r="AW321" s="14" t="s">
        <v>32</v>
      </c>
      <c r="AX321" s="14" t="s">
        <v>81</v>
      </c>
      <c r="AY321" s="264" t="s">
        <v>148</v>
      </c>
    </row>
    <row r="322" spans="1:65" s="2" customFormat="1" ht="21.75" customHeight="1">
      <c r="A322" s="39"/>
      <c r="B322" s="40"/>
      <c r="C322" s="230" t="s">
        <v>486</v>
      </c>
      <c r="D322" s="230" t="s">
        <v>150</v>
      </c>
      <c r="E322" s="231" t="s">
        <v>487</v>
      </c>
      <c r="F322" s="232" t="s">
        <v>488</v>
      </c>
      <c r="G322" s="233" t="s">
        <v>153</v>
      </c>
      <c r="H322" s="234">
        <v>140.3</v>
      </c>
      <c r="I322" s="235"/>
      <c r="J322" s="236">
        <f>ROUND(I322*H322,2)</f>
        <v>0</v>
      </c>
      <c r="K322" s="232" t="s">
        <v>154</v>
      </c>
      <c r="L322" s="45"/>
      <c r="M322" s="237" t="s">
        <v>1</v>
      </c>
      <c r="N322" s="238" t="s">
        <v>41</v>
      </c>
      <c r="O322" s="92"/>
      <c r="P322" s="239">
        <f>O322*H322</f>
        <v>0</v>
      </c>
      <c r="Q322" s="239">
        <v>0.38314</v>
      </c>
      <c r="R322" s="239">
        <f>Q322*H322</f>
        <v>53.754542</v>
      </c>
      <c r="S322" s="239">
        <v>0</v>
      </c>
      <c r="T322" s="24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1" t="s">
        <v>155</v>
      </c>
      <c r="AT322" s="241" t="s">
        <v>150</v>
      </c>
      <c r="AU322" s="241" t="s">
        <v>85</v>
      </c>
      <c r="AY322" s="18" t="s">
        <v>148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8" t="s">
        <v>81</v>
      </c>
      <c r="BK322" s="242">
        <f>ROUND(I322*H322,2)</f>
        <v>0</v>
      </c>
      <c r="BL322" s="18" t="s">
        <v>155</v>
      </c>
      <c r="BM322" s="241" t="s">
        <v>489</v>
      </c>
    </row>
    <row r="323" spans="1:51" s="14" customFormat="1" ht="12">
      <c r="A323" s="14"/>
      <c r="B323" s="254"/>
      <c r="C323" s="255"/>
      <c r="D323" s="245" t="s">
        <v>160</v>
      </c>
      <c r="E323" s="256" t="s">
        <v>1</v>
      </c>
      <c r="F323" s="257" t="s">
        <v>83</v>
      </c>
      <c r="G323" s="255"/>
      <c r="H323" s="258">
        <v>140.3</v>
      </c>
      <c r="I323" s="259"/>
      <c r="J323" s="255"/>
      <c r="K323" s="255"/>
      <c r="L323" s="260"/>
      <c r="M323" s="261"/>
      <c r="N323" s="262"/>
      <c r="O323" s="262"/>
      <c r="P323" s="262"/>
      <c r="Q323" s="262"/>
      <c r="R323" s="262"/>
      <c r="S323" s="262"/>
      <c r="T323" s="26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4" t="s">
        <v>160</v>
      </c>
      <c r="AU323" s="264" t="s">
        <v>85</v>
      </c>
      <c r="AV323" s="14" t="s">
        <v>85</v>
      </c>
      <c r="AW323" s="14" t="s">
        <v>32</v>
      </c>
      <c r="AX323" s="14" t="s">
        <v>81</v>
      </c>
      <c r="AY323" s="264" t="s">
        <v>148</v>
      </c>
    </row>
    <row r="324" spans="1:65" s="2" customFormat="1" ht="21.75" customHeight="1">
      <c r="A324" s="39"/>
      <c r="B324" s="40"/>
      <c r="C324" s="230" t="s">
        <v>490</v>
      </c>
      <c r="D324" s="230" t="s">
        <v>150</v>
      </c>
      <c r="E324" s="231" t="s">
        <v>491</v>
      </c>
      <c r="F324" s="232" t="s">
        <v>492</v>
      </c>
      <c r="G324" s="233" t="s">
        <v>153</v>
      </c>
      <c r="H324" s="234">
        <v>133.1</v>
      </c>
      <c r="I324" s="235"/>
      <c r="J324" s="236">
        <f>ROUND(I324*H324,2)</f>
        <v>0</v>
      </c>
      <c r="K324" s="232" t="s">
        <v>154</v>
      </c>
      <c r="L324" s="45"/>
      <c r="M324" s="237" t="s">
        <v>1</v>
      </c>
      <c r="N324" s="238" t="s">
        <v>41</v>
      </c>
      <c r="O324" s="92"/>
      <c r="P324" s="239">
        <f>O324*H324</f>
        <v>0</v>
      </c>
      <c r="Q324" s="239">
        <v>0.00753</v>
      </c>
      <c r="R324" s="239">
        <f>Q324*H324</f>
        <v>1.002243</v>
      </c>
      <c r="S324" s="239">
        <v>0</v>
      </c>
      <c r="T324" s="24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1" t="s">
        <v>155</v>
      </c>
      <c r="AT324" s="241" t="s">
        <v>150</v>
      </c>
      <c r="AU324" s="241" t="s">
        <v>85</v>
      </c>
      <c r="AY324" s="18" t="s">
        <v>148</v>
      </c>
      <c r="BE324" s="242">
        <f>IF(N324="základní",J324,0)</f>
        <v>0</v>
      </c>
      <c r="BF324" s="242">
        <f>IF(N324="snížená",J324,0)</f>
        <v>0</v>
      </c>
      <c r="BG324" s="242">
        <f>IF(N324="zákl. přenesená",J324,0)</f>
        <v>0</v>
      </c>
      <c r="BH324" s="242">
        <f>IF(N324="sníž. přenesená",J324,0)</f>
        <v>0</v>
      </c>
      <c r="BI324" s="242">
        <f>IF(N324="nulová",J324,0)</f>
        <v>0</v>
      </c>
      <c r="BJ324" s="18" t="s">
        <v>81</v>
      </c>
      <c r="BK324" s="242">
        <f>ROUND(I324*H324,2)</f>
        <v>0</v>
      </c>
      <c r="BL324" s="18" t="s">
        <v>155</v>
      </c>
      <c r="BM324" s="241" t="s">
        <v>493</v>
      </c>
    </row>
    <row r="325" spans="1:65" s="2" customFormat="1" ht="21.75" customHeight="1">
      <c r="A325" s="39"/>
      <c r="B325" s="40"/>
      <c r="C325" s="230" t="s">
        <v>494</v>
      </c>
      <c r="D325" s="230" t="s">
        <v>150</v>
      </c>
      <c r="E325" s="231" t="s">
        <v>495</v>
      </c>
      <c r="F325" s="232" t="s">
        <v>496</v>
      </c>
      <c r="G325" s="233" t="s">
        <v>153</v>
      </c>
      <c r="H325" s="234">
        <v>140.3</v>
      </c>
      <c r="I325" s="235"/>
      <c r="J325" s="236">
        <f>ROUND(I325*H325,2)</f>
        <v>0</v>
      </c>
      <c r="K325" s="232" t="s">
        <v>154</v>
      </c>
      <c r="L325" s="45"/>
      <c r="M325" s="237" t="s">
        <v>1</v>
      </c>
      <c r="N325" s="238" t="s">
        <v>41</v>
      </c>
      <c r="O325" s="92"/>
      <c r="P325" s="239">
        <f>O325*H325</f>
        <v>0</v>
      </c>
      <c r="Q325" s="239">
        <v>0.00041</v>
      </c>
      <c r="R325" s="239">
        <f>Q325*H325</f>
        <v>0.057523000000000005</v>
      </c>
      <c r="S325" s="239">
        <v>0</v>
      </c>
      <c r="T325" s="24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1" t="s">
        <v>155</v>
      </c>
      <c r="AT325" s="241" t="s">
        <v>150</v>
      </c>
      <c r="AU325" s="241" t="s">
        <v>85</v>
      </c>
      <c r="AY325" s="18" t="s">
        <v>148</v>
      </c>
      <c r="BE325" s="242">
        <f>IF(N325="základní",J325,0)</f>
        <v>0</v>
      </c>
      <c r="BF325" s="242">
        <f>IF(N325="snížená",J325,0)</f>
        <v>0</v>
      </c>
      <c r="BG325" s="242">
        <f>IF(N325="zákl. přenesená",J325,0)</f>
        <v>0</v>
      </c>
      <c r="BH325" s="242">
        <f>IF(N325="sníž. přenesená",J325,0)</f>
        <v>0</v>
      </c>
      <c r="BI325" s="242">
        <f>IF(N325="nulová",J325,0)</f>
        <v>0</v>
      </c>
      <c r="BJ325" s="18" t="s">
        <v>81</v>
      </c>
      <c r="BK325" s="242">
        <f>ROUND(I325*H325,2)</f>
        <v>0</v>
      </c>
      <c r="BL325" s="18" t="s">
        <v>155</v>
      </c>
      <c r="BM325" s="241" t="s">
        <v>497</v>
      </c>
    </row>
    <row r="326" spans="1:51" s="14" customFormat="1" ht="12">
      <c r="A326" s="14"/>
      <c r="B326" s="254"/>
      <c r="C326" s="255"/>
      <c r="D326" s="245" t="s">
        <v>160</v>
      </c>
      <c r="E326" s="256" t="s">
        <v>1</v>
      </c>
      <c r="F326" s="257" t="s">
        <v>83</v>
      </c>
      <c r="G326" s="255"/>
      <c r="H326" s="258">
        <v>140.3</v>
      </c>
      <c r="I326" s="259"/>
      <c r="J326" s="255"/>
      <c r="K326" s="255"/>
      <c r="L326" s="260"/>
      <c r="M326" s="261"/>
      <c r="N326" s="262"/>
      <c r="O326" s="262"/>
      <c r="P326" s="262"/>
      <c r="Q326" s="262"/>
      <c r="R326" s="262"/>
      <c r="S326" s="262"/>
      <c r="T326" s="26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4" t="s">
        <v>160</v>
      </c>
      <c r="AU326" s="264" t="s">
        <v>85</v>
      </c>
      <c r="AV326" s="14" t="s">
        <v>85</v>
      </c>
      <c r="AW326" s="14" t="s">
        <v>32</v>
      </c>
      <c r="AX326" s="14" t="s">
        <v>81</v>
      </c>
      <c r="AY326" s="264" t="s">
        <v>148</v>
      </c>
    </row>
    <row r="327" spans="1:65" s="2" customFormat="1" ht="21.75" customHeight="1">
      <c r="A327" s="39"/>
      <c r="B327" s="40"/>
      <c r="C327" s="230" t="s">
        <v>498</v>
      </c>
      <c r="D327" s="230" t="s">
        <v>150</v>
      </c>
      <c r="E327" s="231" t="s">
        <v>499</v>
      </c>
      <c r="F327" s="232" t="s">
        <v>500</v>
      </c>
      <c r="G327" s="233" t="s">
        <v>153</v>
      </c>
      <c r="H327" s="234">
        <v>275</v>
      </c>
      <c r="I327" s="235"/>
      <c r="J327" s="236">
        <f>ROUND(I327*H327,2)</f>
        <v>0</v>
      </c>
      <c r="K327" s="232" t="s">
        <v>154</v>
      </c>
      <c r="L327" s="45"/>
      <c r="M327" s="237" t="s">
        <v>1</v>
      </c>
      <c r="N327" s="238" t="s">
        <v>41</v>
      </c>
      <c r="O327" s="92"/>
      <c r="P327" s="239">
        <f>O327*H327</f>
        <v>0</v>
      </c>
      <c r="Q327" s="239">
        <v>0.00071</v>
      </c>
      <c r="R327" s="239">
        <f>Q327*H327</f>
        <v>0.19525</v>
      </c>
      <c r="S327" s="239">
        <v>0</v>
      </c>
      <c r="T327" s="24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1" t="s">
        <v>155</v>
      </c>
      <c r="AT327" s="241" t="s">
        <v>150</v>
      </c>
      <c r="AU327" s="241" t="s">
        <v>85</v>
      </c>
      <c r="AY327" s="18" t="s">
        <v>148</v>
      </c>
      <c r="BE327" s="242">
        <f>IF(N327="základní",J327,0)</f>
        <v>0</v>
      </c>
      <c r="BF327" s="242">
        <f>IF(N327="snížená",J327,0)</f>
        <v>0</v>
      </c>
      <c r="BG327" s="242">
        <f>IF(N327="zákl. přenesená",J327,0)</f>
        <v>0</v>
      </c>
      <c r="BH327" s="242">
        <f>IF(N327="sníž. přenesená",J327,0)</f>
        <v>0</v>
      </c>
      <c r="BI327" s="242">
        <f>IF(N327="nulová",J327,0)</f>
        <v>0</v>
      </c>
      <c r="BJ327" s="18" t="s">
        <v>81</v>
      </c>
      <c r="BK327" s="242">
        <f>ROUND(I327*H327,2)</f>
        <v>0</v>
      </c>
      <c r="BL327" s="18" t="s">
        <v>155</v>
      </c>
      <c r="BM327" s="241" t="s">
        <v>501</v>
      </c>
    </row>
    <row r="328" spans="1:65" s="2" customFormat="1" ht="21.75" customHeight="1">
      <c r="A328" s="39"/>
      <c r="B328" s="40"/>
      <c r="C328" s="230" t="s">
        <v>502</v>
      </c>
      <c r="D328" s="230" t="s">
        <v>150</v>
      </c>
      <c r="E328" s="231" t="s">
        <v>503</v>
      </c>
      <c r="F328" s="232" t="s">
        <v>504</v>
      </c>
      <c r="G328" s="233" t="s">
        <v>153</v>
      </c>
      <c r="H328" s="234">
        <v>275</v>
      </c>
      <c r="I328" s="235"/>
      <c r="J328" s="236">
        <f>ROUND(I328*H328,2)</f>
        <v>0</v>
      </c>
      <c r="K328" s="232" t="s">
        <v>154</v>
      </c>
      <c r="L328" s="45"/>
      <c r="M328" s="237" t="s">
        <v>1</v>
      </c>
      <c r="N328" s="238" t="s">
        <v>41</v>
      </c>
      <c r="O328" s="92"/>
      <c r="P328" s="239">
        <f>O328*H328</f>
        <v>0</v>
      </c>
      <c r="Q328" s="239">
        <v>0.10373</v>
      </c>
      <c r="R328" s="239">
        <f>Q328*H328</f>
        <v>28.525750000000002</v>
      </c>
      <c r="S328" s="239">
        <v>0</v>
      </c>
      <c r="T328" s="24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41" t="s">
        <v>155</v>
      </c>
      <c r="AT328" s="241" t="s">
        <v>150</v>
      </c>
      <c r="AU328" s="241" t="s">
        <v>85</v>
      </c>
      <c r="AY328" s="18" t="s">
        <v>148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8" t="s">
        <v>81</v>
      </c>
      <c r="BK328" s="242">
        <f>ROUND(I328*H328,2)</f>
        <v>0</v>
      </c>
      <c r="BL328" s="18" t="s">
        <v>155</v>
      </c>
      <c r="BM328" s="241" t="s">
        <v>505</v>
      </c>
    </row>
    <row r="329" spans="1:65" s="2" customFormat="1" ht="21.75" customHeight="1">
      <c r="A329" s="39"/>
      <c r="B329" s="40"/>
      <c r="C329" s="230" t="s">
        <v>506</v>
      </c>
      <c r="D329" s="230" t="s">
        <v>150</v>
      </c>
      <c r="E329" s="231" t="s">
        <v>507</v>
      </c>
      <c r="F329" s="232" t="s">
        <v>508</v>
      </c>
      <c r="G329" s="233" t="s">
        <v>153</v>
      </c>
      <c r="H329" s="234">
        <v>340</v>
      </c>
      <c r="I329" s="235"/>
      <c r="J329" s="236">
        <f>ROUND(I329*H329,2)</f>
        <v>0</v>
      </c>
      <c r="K329" s="232" t="s">
        <v>154</v>
      </c>
      <c r="L329" s="45"/>
      <c r="M329" s="237" t="s">
        <v>1</v>
      </c>
      <c r="N329" s="238" t="s">
        <v>41</v>
      </c>
      <c r="O329" s="92"/>
      <c r="P329" s="239">
        <f>O329*H329</f>
        <v>0</v>
      </c>
      <c r="Q329" s="239">
        <v>0.08425</v>
      </c>
      <c r="R329" s="239">
        <f>Q329*H329</f>
        <v>28.645000000000003</v>
      </c>
      <c r="S329" s="239">
        <v>0</v>
      </c>
      <c r="T329" s="24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1" t="s">
        <v>155</v>
      </c>
      <c r="AT329" s="241" t="s">
        <v>150</v>
      </c>
      <c r="AU329" s="241" t="s">
        <v>85</v>
      </c>
      <c r="AY329" s="18" t="s">
        <v>148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8" t="s">
        <v>81</v>
      </c>
      <c r="BK329" s="242">
        <f>ROUND(I329*H329,2)</f>
        <v>0</v>
      </c>
      <c r="BL329" s="18" t="s">
        <v>155</v>
      </c>
      <c r="BM329" s="241" t="s">
        <v>509</v>
      </c>
    </row>
    <row r="330" spans="1:51" s="13" customFormat="1" ht="12">
      <c r="A330" s="13"/>
      <c r="B330" s="243"/>
      <c r="C330" s="244"/>
      <c r="D330" s="245" t="s">
        <v>160</v>
      </c>
      <c r="E330" s="246" t="s">
        <v>1</v>
      </c>
      <c r="F330" s="247" t="s">
        <v>510</v>
      </c>
      <c r="G330" s="244"/>
      <c r="H330" s="246" t="s">
        <v>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3" t="s">
        <v>160</v>
      </c>
      <c r="AU330" s="253" t="s">
        <v>85</v>
      </c>
      <c r="AV330" s="13" t="s">
        <v>81</v>
      </c>
      <c r="AW330" s="13" t="s">
        <v>32</v>
      </c>
      <c r="AX330" s="13" t="s">
        <v>76</v>
      </c>
      <c r="AY330" s="253" t="s">
        <v>148</v>
      </c>
    </row>
    <row r="331" spans="1:51" s="14" customFormat="1" ht="12">
      <c r="A331" s="14"/>
      <c r="B331" s="254"/>
      <c r="C331" s="255"/>
      <c r="D331" s="245" t="s">
        <v>160</v>
      </c>
      <c r="E331" s="256" t="s">
        <v>1</v>
      </c>
      <c r="F331" s="257" t="s">
        <v>473</v>
      </c>
      <c r="G331" s="255"/>
      <c r="H331" s="258">
        <v>340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4" t="s">
        <v>160</v>
      </c>
      <c r="AU331" s="264" t="s">
        <v>85</v>
      </c>
      <c r="AV331" s="14" t="s">
        <v>85</v>
      </c>
      <c r="AW331" s="14" t="s">
        <v>32</v>
      </c>
      <c r="AX331" s="14" t="s">
        <v>81</v>
      </c>
      <c r="AY331" s="264" t="s">
        <v>148</v>
      </c>
    </row>
    <row r="332" spans="1:65" s="2" customFormat="1" ht="16.5" customHeight="1">
      <c r="A332" s="39"/>
      <c r="B332" s="40"/>
      <c r="C332" s="287" t="s">
        <v>511</v>
      </c>
      <c r="D332" s="287" t="s">
        <v>291</v>
      </c>
      <c r="E332" s="288" t="s">
        <v>512</v>
      </c>
      <c r="F332" s="289" t="s">
        <v>513</v>
      </c>
      <c r="G332" s="290" t="s">
        <v>153</v>
      </c>
      <c r="H332" s="291">
        <v>34</v>
      </c>
      <c r="I332" s="292"/>
      <c r="J332" s="293">
        <f>ROUND(I332*H332,2)</f>
        <v>0</v>
      </c>
      <c r="K332" s="289" t="s">
        <v>154</v>
      </c>
      <c r="L332" s="294"/>
      <c r="M332" s="295" t="s">
        <v>1</v>
      </c>
      <c r="N332" s="296" t="s">
        <v>41</v>
      </c>
      <c r="O332" s="92"/>
      <c r="P332" s="239">
        <f>O332*H332</f>
        <v>0</v>
      </c>
      <c r="Q332" s="239">
        <v>0.131</v>
      </c>
      <c r="R332" s="239">
        <f>Q332*H332</f>
        <v>4.454000000000001</v>
      </c>
      <c r="S332" s="239">
        <v>0</v>
      </c>
      <c r="T332" s="24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1" t="s">
        <v>188</v>
      </c>
      <c r="AT332" s="241" t="s">
        <v>291</v>
      </c>
      <c r="AU332" s="241" t="s">
        <v>85</v>
      </c>
      <c r="AY332" s="18" t="s">
        <v>148</v>
      </c>
      <c r="BE332" s="242">
        <f>IF(N332="základní",J332,0)</f>
        <v>0</v>
      </c>
      <c r="BF332" s="242">
        <f>IF(N332="snížená",J332,0)</f>
        <v>0</v>
      </c>
      <c r="BG332" s="242">
        <f>IF(N332="zákl. přenesená",J332,0)</f>
        <v>0</v>
      </c>
      <c r="BH332" s="242">
        <f>IF(N332="sníž. přenesená",J332,0)</f>
        <v>0</v>
      </c>
      <c r="BI332" s="242">
        <f>IF(N332="nulová",J332,0)</f>
        <v>0</v>
      </c>
      <c r="BJ332" s="18" t="s">
        <v>81</v>
      </c>
      <c r="BK332" s="242">
        <f>ROUND(I332*H332,2)</f>
        <v>0</v>
      </c>
      <c r="BL332" s="18" t="s">
        <v>155</v>
      </c>
      <c r="BM332" s="241" t="s">
        <v>514</v>
      </c>
    </row>
    <row r="333" spans="1:51" s="14" customFormat="1" ht="12">
      <c r="A333" s="14"/>
      <c r="B333" s="254"/>
      <c r="C333" s="255"/>
      <c r="D333" s="245" t="s">
        <v>160</v>
      </c>
      <c r="E333" s="256" t="s">
        <v>1</v>
      </c>
      <c r="F333" s="257" t="s">
        <v>515</v>
      </c>
      <c r="G333" s="255"/>
      <c r="H333" s="258">
        <v>34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4" t="s">
        <v>160</v>
      </c>
      <c r="AU333" s="264" t="s">
        <v>85</v>
      </c>
      <c r="AV333" s="14" t="s">
        <v>85</v>
      </c>
      <c r="AW333" s="14" t="s">
        <v>32</v>
      </c>
      <c r="AX333" s="14" t="s">
        <v>81</v>
      </c>
      <c r="AY333" s="264" t="s">
        <v>148</v>
      </c>
    </row>
    <row r="334" spans="1:65" s="2" customFormat="1" ht="16.5" customHeight="1">
      <c r="A334" s="39"/>
      <c r="B334" s="40"/>
      <c r="C334" s="230" t="s">
        <v>516</v>
      </c>
      <c r="D334" s="230" t="s">
        <v>150</v>
      </c>
      <c r="E334" s="231" t="s">
        <v>517</v>
      </c>
      <c r="F334" s="232" t="s">
        <v>518</v>
      </c>
      <c r="G334" s="233" t="s">
        <v>186</v>
      </c>
      <c r="H334" s="234">
        <v>257</v>
      </c>
      <c r="I334" s="235"/>
      <c r="J334" s="236">
        <f>ROUND(I334*H334,2)</f>
        <v>0</v>
      </c>
      <c r="K334" s="232" t="s">
        <v>154</v>
      </c>
      <c r="L334" s="45"/>
      <c r="M334" s="237" t="s">
        <v>1</v>
      </c>
      <c r="N334" s="238" t="s">
        <v>41</v>
      </c>
      <c r="O334" s="92"/>
      <c r="P334" s="239">
        <f>O334*H334</f>
        <v>0</v>
      </c>
      <c r="Q334" s="239">
        <v>0.0036</v>
      </c>
      <c r="R334" s="239">
        <f>Q334*H334</f>
        <v>0.9252</v>
      </c>
      <c r="S334" s="239">
        <v>0</v>
      </c>
      <c r="T334" s="24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1" t="s">
        <v>155</v>
      </c>
      <c r="AT334" s="241" t="s">
        <v>150</v>
      </c>
      <c r="AU334" s="241" t="s">
        <v>85</v>
      </c>
      <c r="AY334" s="18" t="s">
        <v>148</v>
      </c>
      <c r="BE334" s="242">
        <f>IF(N334="základní",J334,0)</f>
        <v>0</v>
      </c>
      <c r="BF334" s="242">
        <f>IF(N334="snížená",J334,0)</f>
        <v>0</v>
      </c>
      <c r="BG334" s="242">
        <f>IF(N334="zákl. přenesená",J334,0)</f>
        <v>0</v>
      </c>
      <c r="BH334" s="242">
        <f>IF(N334="sníž. přenesená",J334,0)</f>
        <v>0</v>
      </c>
      <c r="BI334" s="242">
        <f>IF(N334="nulová",J334,0)</f>
        <v>0</v>
      </c>
      <c r="BJ334" s="18" t="s">
        <v>81</v>
      </c>
      <c r="BK334" s="242">
        <f>ROUND(I334*H334,2)</f>
        <v>0</v>
      </c>
      <c r="BL334" s="18" t="s">
        <v>155</v>
      </c>
      <c r="BM334" s="241" t="s">
        <v>519</v>
      </c>
    </row>
    <row r="335" spans="1:51" s="14" customFormat="1" ht="12">
      <c r="A335" s="14"/>
      <c r="B335" s="254"/>
      <c r="C335" s="255"/>
      <c r="D335" s="245" t="s">
        <v>160</v>
      </c>
      <c r="E335" s="256" t="s">
        <v>1</v>
      </c>
      <c r="F335" s="257" t="s">
        <v>520</v>
      </c>
      <c r="G335" s="255"/>
      <c r="H335" s="258">
        <v>251</v>
      </c>
      <c r="I335" s="259"/>
      <c r="J335" s="255"/>
      <c r="K335" s="255"/>
      <c r="L335" s="260"/>
      <c r="M335" s="261"/>
      <c r="N335" s="262"/>
      <c r="O335" s="262"/>
      <c r="P335" s="262"/>
      <c r="Q335" s="262"/>
      <c r="R335" s="262"/>
      <c r="S335" s="262"/>
      <c r="T335" s="26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4" t="s">
        <v>160</v>
      </c>
      <c r="AU335" s="264" t="s">
        <v>85</v>
      </c>
      <c r="AV335" s="14" t="s">
        <v>85</v>
      </c>
      <c r="AW335" s="14" t="s">
        <v>32</v>
      </c>
      <c r="AX335" s="14" t="s">
        <v>76</v>
      </c>
      <c r="AY335" s="264" t="s">
        <v>148</v>
      </c>
    </row>
    <row r="336" spans="1:51" s="14" customFormat="1" ht="12">
      <c r="A336" s="14"/>
      <c r="B336" s="254"/>
      <c r="C336" s="255"/>
      <c r="D336" s="245" t="s">
        <v>160</v>
      </c>
      <c r="E336" s="256" t="s">
        <v>1</v>
      </c>
      <c r="F336" s="257" t="s">
        <v>197</v>
      </c>
      <c r="G336" s="255"/>
      <c r="H336" s="258">
        <v>6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4" t="s">
        <v>160</v>
      </c>
      <c r="AU336" s="264" t="s">
        <v>85</v>
      </c>
      <c r="AV336" s="14" t="s">
        <v>85</v>
      </c>
      <c r="AW336" s="14" t="s">
        <v>32</v>
      </c>
      <c r="AX336" s="14" t="s">
        <v>76</v>
      </c>
      <c r="AY336" s="264" t="s">
        <v>148</v>
      </c>
    </row>
    <row r="337" spans="1:51" s="15" customFormat="1" ht="12">
      <c r="A337" s="15"/>
      <c r="B337" s="265"/>
      <c r="C337" s="266"/>
      <c r="D337" s="245" t="s">
        <v>160</v>
      </c>
      <c r="E337" s="267" t="s">
        <v>1</v>
      </c>
      <c r="F337" s="268" t="s">
        <v>178</v>
      </c>
      <c r="G337" s="266"/>
      <c r="H337" s="269">
        <v>257</v>
      </c>
      <c r="I337" s="270"/>
      <c r="J337" s="266"/>
      <c r="K337" s="266"/>
      <c r="L337" s="271"/>
      <c r="M337" s="272"/>
      <c r="N337" s="273"/>
      <c r="O337" s="273"/>
      <c r="P337" s="273"/>
      <c r="Q337" s="273"/>
      <c r="R337" s="273"/>
      <c r="S337" s="273"/>
      <c r="T337" s="27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5" t="s">
        <v>160</v>
      </c>
      <c r="AU337" s="275" t="s">
        <v>85</v>
      </c>
      <c r="AV337" s="15" t="s">
        <v>155</v>
      </c>
      <c r="AW337" s="15" t="s">
        <v>32</v>
      </c>
      <c r="AX337" s="15" t="s">
        <v>81</v>
      </c>
      <c r="AY337" s="275" t="s">
        <v>148</v>
      </c>
    </row>
    <row r="338" spans="1:63" s="12" customFormat="1" ht="22.8" customHeight="1">
      <c r="A338" s="12"/>
      <c r="B338" s="214"/>
      <c r="C338" s="215"/>
      <c r="D338" s="216" t="s">
        <v>75</v>
      </c>
      <c r="E338" s="228" t="s">
        <v>188</v>
      </c>
      <c r="F338" s="228" t="s">
        <v>521</v>
      </c>
      <c r="G338" s="215"/>
      <c r="H338" s="215"/>
      <c r="I338" s="218"/>
      <c r="J338" s="229">
        <f>BK338</f>
        <v>0</v>
      </c>
      <c r="K338" s="215"/>
      <c r="L338" s="220"/>
      <c r="M338" s="221"/>
      <c r="N338" s="222"/>
      <c r="O338" s="222"/>
      <c r="P338" s="223">
        <f>SUM(P339:P382)</f>
        <v>0</v>
      </c>
      <c r="Q338" s="222"/>
      <c r="R338" s="223">
        <f>SUM(R339:R382)</f>
        <v>4.325403000000001</v>
      </c>
      <c r="S338" s="222"/>
      <c r="T338" s="224">
        <f>SUM(T339:T382)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5" t="s">
        <v>81</v>
      </c>
      <c r="AT338" s="226" t="s">
        <v>75</v>
      </c>
      <c r="AU338" s="226" t="s">
        <v>81</v>
      </c>
      <c r="AY338" s="225" t="s">
        <v>148</v>
      </c>
      <c r="BK338" s="227">
        <f>SUM(BK339:BK382)</f>
        <v>0</v>
      </c>
    </row>
    <row r="339" spans="1:65" s="2" customFormat="1" ht="21.75" customHeight="1">
      <c r="A339" s="39"/>
      <c r="B339" s="40"/>
      <c r="C339" s="230" t="s">
        <v>522</v>
      </c>
      <c r="D339" s="230" t="s">
        <v>150</v>
      </c>
      <c r="E339" s="231" t="s">
        <v>523</v>
      </c>
      <c r="F339" s="232" t="s">
        <v>524</v>
      </c>
      <c r="G339" s="233" t="s">
        <v>299</v>
      </c>
      <c r="H339" s="234">
        <v>1</v>
      </c>
      <c r="I339" s="235"/>
      <c r="J339" s="236">
        <f>ROUND(I339*H339,2)</f>
        <v>0</v>
      </c>
      <c r="K339" s="232" t="s">
        <v>154</v>
      </c>
      <c r="L339" s="45"/>
      <c r="M339" s="237" t="s">
        <v>1</v>
      </c>
      <c r="N339" s="238" t="s">
        <v>41</v>
      </c>
      <c r="O339" s="92"/>
      <c r="P339" s="239">
        <f>O339*H339</f>
        <v>0</v>
      </c>
      <c r="Q339" s="239">
        <v>0</v>
      </c>
      <c r="R339" s="239">
        <f>Q339*H339</f>
        <v>0</v>
      </c>
      <c r="S339" s="239">
        <v>0</v>
      </c>
      <c r="T339" s="240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1" t="s">
        <v>155</v>
      </c>
      <c r="AT339" s="241" t="s">
        <v>150</v>
      </c>
      <c r="AU339" s="241" t="s">
        <v>85</v>
      </c>
      <c r="AY339" s="18" t="s">
        <v>148</v>
      </c>
      <c r="BE339" s="242">
        <f>IF(N339="základní",J339,0)</f>
        <v>0</v>
      </c>
      <c r="BF339" s="242">
        <f>IF(N339="snížená",J339,0)</f>
        <v>0</v>
      </c>
      <c r="BG339" s="242">
        <f>IF(N339="zákl. přenesená",J339,0)</f>
        <v>0</v>
      </c>
      <c r="BH339" s="242">
        <f>IF(N339="sníž. přenesená",J339,0)</f>
        <v>0</v>
      </c>
      <c r="BI339" s="242">
        <f>IF(N339="nulová",J339,0)</f>
        <v>0</v>
      </c>
      <c r="BJ339" s="18" t="s">
        <v>81</v>
      </c>
      <c r="BK339" s="242">
        <f>ROUND(I339*H339,2)</f>
        <v>0</v>
      </c>
      <c r="BL339" s="18" t="s">
        <v>155</v>
      </c>
      <c r="BM339" s="241" t="s">
        <v>525</v>
      </c>
    </row>
    <row r="340" spans="1:65" s="2" customFormat="1" ht="16.5" customHeight="1">
      <c r="A340" s="39"/>
      <c r="B340" s="40"/>
      <c r="C340" s="287" t="s">
        <v>526</v>
      </c>
      <c r="D340" s="287" t="s">
        <v>291</v>
      </c>
      <c r="E340" s="288" t="s">
        <v>527</v>
      </c>
      <c r="F340" s="289" t="s">
        <v>528</v>
      </c>
      <c r="G340" s="290" t="s">
        <v>299</v>
      </c>
      <c r="H340" s="291">
        <v>1</v>
      </c>
      <c r="I340" s="292"/>
      <c r="J340" s="293">
        <f>ROUND(I340*H340,2)</f>
        <v>0</v>
      </c>
      <c r="K340" s="289" t="s">
        <v>1</v>
      </c>
      <c r="L340" s="294"/>
      <c r="M340" s="295" t="s">
        <v>1</v>
      </c>
      <c r="N340" s="296" t="s">
        <v>41</v>
      </c>
      <c r="O340" s="92"/>
      <c r="P340" s="239">
        <f>O340*H340</f>
        <v>0</v>
      </c>
      <c r="Q340" s="239">
        <v>0.00704</v>
      </c>
      <c r="R340" s="239">
        <f>Q340*H340</f>
        <v>0.00704</v>
      </c>
      <c r="S340" s="239">
        <v>0</v>
      </c>
      <c r="T340" s="24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41" t="s">
        <v>188</v>
      </c>
      <c r="AT340" s="241" t="s">
        <v>291</v>
      </c>
      <c r="AU340" s="241" t="s">
        <v>85</v>
      </c>
      <c r="AY340" s="18" t="s">
        <v>148</v>
      </c>
      <c r="BE340" s="242">
        <f>IF(N340="základní",J340,0)</f>
        <v>0</v>
      </c>
      <c r="BF340" s="242">
        <f>IF(N340="snížená",J340,0)</f>
        <v>0</v>
      </c>
      <c r="BG340" s="242">
        <f>IF(N340="zákl. přenesená",J340,0)</f>
        <v>0</v>
      </c>
      <c r="BH340" s="242">
        <f>IF(N340="sníž. přenesená",J340,0)</f>
        <v>0</v>
      </c>
      <c r="BI340" s="242">
        <f>IF(N340="nulová",J340,0)</f>
        <v>0</v>
      </c>
      <c r="BJ340" s="18" t="s">
        <v>81</v>
      </c>
      <c r="BK340" s="242">
        <f>ROUND(I340*H340,2)</f>
        <v>0</v>
      </c>
      <c r="BL340" s="18" t="s">
        <v>155</v>
      </c>
      <c r="BM340" s="241" t="s">
        <v>529</v>
      </c>
    </row>
    <row r="341" spans="1:65" s="2" customFormat="1" ht="21.75" customHeight="1">
      <c r="A341" s="39"/>
      <c r="B341" s="40"/>
      <c r="C341" s="230" t="s">
        <v>530</v>
      </c>
      <c r="D341" s="230" t="s">
        <v>150</v>
      </c>
      <c r="E341" s="231" t="s">
        <v>531</v>
      </c>
      <c r="F341" s="232" t="s">
        <v>532</v>
      </c>
      <c r="G341" s="233" t="s">
        <v>299</v>
      </c>
      <c r="H341" s="234">
        <v>1</v>
      </c>
      <c r="I341" s="235"/>
      <c r="J341" s="236">
        <f>ROUND(I341*H341,2)</f>
        <v>0</v>
      </c>
      <c r="K341" s="232" t="s">
        <v>154</v>
      </c>
      <c r="L341" s="45"/>
      <c r="M341" s="237" t="s">
        <v>1</v>
      </c>
      <c r="N341" s="238" t="s">
        <v>41</v>
      </c>
      <c r="O341" s="92"/>
      <c r="P341" s="239">
        <f>O341*H341</f>
        <v>0</v>
      </c>
      <c r="Q341" s="239">
        <v>0.00167</v>
      </c>
      <c r="R341" s="239">
        <f>Q341*H341</f>
        <v>0.00167</v>
      </c>
      <c r="S341" s="239">
        <v>0</v>
      </c>
      <c r="T341" s="24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1" t="s">
        <v>155</v>
      </c>
      <c r="AT341" s="241" t="s">
        <v>150</v>
      </c>
      <c r="AU341" s="241" t="s">
        <v>85</v>
      </c>
      <c r="AY341" s="18" t="s">
        <v>148</v>
      </c>
      <c r="BE341" s="242">
        <f>IF(N341="základní",J341,0)</f>
        <v>0</v>
      </c>
      <c r="BF341" s="242">
        <f>IF(N341="snížená",J341,0)</f>
        <v>0</v>
      </c>
      <c r="BG341" s="242">
        <f>IF(N341="zákl. přenesená",J341,0)</f>
        <v>0</v>
      </c>
      <c r="BH341" s="242">
        <f>IF(N341="sníž. přenesená",J341,0)</f>
        <v>0</v>
      </c>
      <c r="BI341" s="242">
        <f>IF(N341="nulová",J341,0)</f>
        <v>0</v>
      </c>
      <c r="BJ341" s="18" t="s">
        <v>81</v>
      </c>
      <c r="BK341" s="242">
        <f>ROUND(I341*H341,2)</f>
        <v>0</v>
      </c>
      <c r="BL341" s="18" t="s">
        <v>155</v>
      </c>
      <c r="BM341" s="241" t="s">
        <v>533</v>
      </c>
    </row>
    <row r="342" spans="1:65" s="2" customFormat="1" ht="21.75" customHeight="1">
      <c r="A342" s="39"/>
      <c r="B342" s="40"/>
      <c r="C342" s="287" t="s">
        <v>534</v>
      </c>
      <c r="D342" s="287" t="s">
        <v>291</v>
      </c>
      <c r="E342" s="288" t="s">
        <v>535</v>
      </c>
      <c r="F342" s="289" t="s">
        <v>536</v>
      </c>
      <c r="G342" s="290" t="s">
        <v>299</v>
      </c>
      <c r="H342" s="291">
        <v>1.01</v>
      </c>
      <c r="I342" s="292"/>
      <c r="J342" s="293">
        <f>ROUND(I342*H342,2)</f>
        <v>0</v>
      </c>
      <c r="K342" s="289" t="s">
        <v>154</v>
      </c>
      <c r="L342" s="294"/>
      <c r="M342" s="295" t="s">
        <v>1</v>
      </c>
      <c r="N342" s="296" t="s">
        <v>41</v>
      </c>
      <c r="O342" s="92"/>
      <c r="P342" s="239">
        <f>O342*H342</f>
        <v>0</v>
      </c>
      <c r="Q342" s="239">
        <v>0.0084</v>
      </c>
      <c r="R342" s="239">
        <f>Q342*H342</f>
        <v>0.008484</v>
      </c>
      <c r="S342" s="239">
        <v>0</v>
      </c>
      <c r="T342" s="24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1" t="s">
        <v>188</v>
      </c>
      <c r="AT342" s="241" t="s">
        <v>291</v>
      </c>
      <c r="AU342" s="241" t="s">
        <v>85</v>
      </c>
      <c r="AY342" s="18" t="s">
        <v>148</v>
      </c>
      <c r="BE342" s="242">
        <f>IF(N342="základní",J342,0)</f>
        <v>0</v>
      </c>
      <c r="BF342" s="242">
        <f>IF(N342="snížená",J342,0)</f>
        <v>0</v>
      </c>
      <c r="BG342" s="242">
        <f>IF(N342="zákl. přenesená",J342,0)</f>
        <v>0</v>
      </c>
      <c r="BH342" s="242">
        <f>IF(N342="sníž. přenesená",J342,0)</f>
        <v>0</v>
      </c>
      <c r="BI342" s="242">
        <f>IF(N342="nulová",J342,0)</f>
        <v>0</v>
      </c>
      <c r="BJ342" s="18" t="s">
        <v>81</v>
      </c>
      <c r="BK342" s="242">
        <f>ROUND(I342*H342,2)</f>
        <v>0</v>
      </c>
      <c r="BL342" s="18" t="s">
        <v>155</v>
      </c>
      <c r="BM342" s="241" t="s">
        <v>537</v>
      </c>
    </row>
    <row r="343" spans="1:51" s="14" customFormat="1" ht="12">
      <c r="A343" s="14"/>
      <c r="B343" s="254"/>
      <c r="C343" s="255"/>
      <c r="D343" s="245" t="s">
        <v>160</v>
      </c>
      <c r="E343" s="255"/>
      <c r="F343" s="257" t="s">
        <v>538</v>
      </c>
      <c r="G343" s="255"/>
      <c r="H343" s="258">
        <v>1.01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4" t="s">
        <v>160</v>
      </c>
      <c r="AU343" s="264" t="s">
        <v>85</v>
      </c>
      <c r="AV343" s="14" t="s">
        <v>85</v>
      </c>
      <c r="AW343" s="14" t="s">
        <v>4</v>
      </c>
      <c r="AX343" s="14" t="s">
        <v>81</v>
      </c>
      <c r="AY343" s="264" t="s">
        <v>148</v>
      </c>
    </row>
    <row r="344" spans="1:65" s="2" customFormat="1" ht="21.75" customHeight="1">
      <c r="A344" s="39"/>
      <c r="B344" s="40"/>
      <c r="C344" s="230" t="s">
        <v>539</v>
      </c>
      <c r="D344" s="230" t="s">
        <v>150</v>
      </c>
      <c r="E344" s="231" t="s">
        <v>540</v>
      </c>
      <c r="F344" s="232" t="s">
        <v>541</v>
      </c>
      <c r="G344" s="233" t="s">
        <v>299</v>
      </c>
      <c r="H344" s="234">
        <v>4</v>
      </c>
      <c r="I344" s="235"/>
      <c r="J344" s="236">
        <f>ROUND(I344*H344,2)</f>
        <v>0</v>
      </c>
      <c r="K344" s="232" t="s">
        <v>154</v>
      </c>
      <c r="L344" s="45"/>
      <c r="M344" s="237" t="s">
        <v>1</v>
      </c>
      <c r="N344" s="238" t="s">
        <v>41</v>
      </c>
      <c r="O344" s="92"/>
      <c r="P344" s="239">
        <f>O344*H344</f>
        <v>0</v>
      </c>
      <c r="Q344" s="239">
        <v>0.00167</v>
      </c>
      <c r="R344" s="239">
        <f>Q344*H344</f>
        <v>0.00668</v>
      </c>
      <c r="S344" s="239">
        <v>0</v>
      </c>
      <c r="T344" s="24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1" t="s">
        <v>155</v>
      </c>
      <c r="AT344" s="241" t="s">
        <v>150</v>
      </c>
      <c r="AU344" s="241" t="s">
        <v>85</v>
      </c>
      <c r="AY344" s="18" t="s">
        <v>148</v>
      </c>
      <c r="BE344" s="242">
        <f>IF(N344="základní",J344,0)</f>
        <v>0</v>
      </c>
      <c r="BF344" s="242">
        <f>IF(N344="snížená",J344,0)</f>
        <v>0</v>
      </c>
      <c r="BG344" s="242">
        <f>IF(N344="zákl. přenesená",J344,0)</f>
        <v>0</v>
      </c>
      <c r="BH344" s="242">
        <f>IF(N344="sníž. přenesená",J344,0)</f>
        <v>0</v>
      </c>
      <c r="BI344" s="242">
        <f>IF(N344="nulová",J344,0)</f>
        <v>0</v>
      </c>
      <c r="BJ344" s="18" t="s">
        <v>81</v>
      </c>
      <c r="BK344" s="242">
        <f>ROUND(I344*H344,2)</f>
        <v>0</v>
      </c>
      <c r="BL344" s="18" t="s">
        <v>155</v>
      </c>
      <c r="BM344" s="241" t="s">
        <v>542</v>
      </c>
    </row>
    <row r="345" spans="1:65" s="2" customFormat="1" ht="21.75" customHeight="1">
      <c r="A345" s="39"/>
      <c r="B345" s="40"/>
      <c r="C345" s="287" t="s">
        <v>543</v>
      </c>
      <c r="D345" s="287" t="s">
        <v>291</v>
      </c>
      <c r="E345" s="288" t="s">
        <v>544</v>
      </c>
      <c r="F345" s="289" t="s">
        <v>545</v>
      </c>
      <c r="G345" s="290" t="s">
        <v>299</v>
      </c>
      <c r="H345" s="291">
        <v>4</v>
      </c>
      <c r="I345" s="292"/>
      <c r="J345" s="293">
        <f>ROUND(I345*H345,2)</f>
        <v>0</v>
      </c>
      <c r="K345" s="289" t="s">
        <v>154</v>
      </c>
      <c r="L345" s="294"/>
      <c r="M345" s="295" t="s">
        <v>1</v>
      </c>
      <c r="N345" s="296" t="s">
        <v>41</v>
      </c>
      <c r="O345" s="92"/>
      <c r="P345" s="239">
        <f>O345*H345</f>
        <v>0</v>
      </c>
      <c r="Q345" s="239">
        <v>0.0122</v>
      </c>
      <c r="R345" s="239">
        <f>Q345*H345</f>
        <v>0.0488</v>
      </c>
      <c r="S345" s="239">
        <v>0</v>
      </c>
      <c r="T345" s="240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1" t="s">
        <v>188</v>
      </c>
      <c r="AT345" s="241" t="s">
        <v>291</v>
      </c>
      <c r="AU345" s="241" t="s">
        <v>85</v>
      </c>
      <c r="AY345" s="18" t="s">
        <v>148</v>
      </c>
      <c r="BE345" s="242">
        <f>IF(N345="základní",J345,0)</f>
        <v>0</v>
      </c>
      <c r="BF345" s="242">
        <f>IF(N345="snížená",J345,0)</f>
        <v>0</v>
      </c>
      <c r="BG345" s="242">
        <f>IF(N345="zákl. přenesená",J345,0)</f>
        <v>0</v>
      </c>
      <c r="BH345" s="242">
        <f>IF(N345="sníž. přenesená",J345,0)</f>
        <v>0</v>
      </c>
      <c r="BI345" s="242">
        <f>IF(N345="nulová",J345,0)</f>
        <v>0</v>
      </c>
      <c r="BJ345" s="18" t="s">
        <v>81</v>
      </c>
      <c r="BK345" s="242">
        <f>ROUND(I345*H345,2)</f>
        <v>0</v>
      </c>
      <c r="BL345" s="18" t="s">
        <v>155</v>
      </c>
      <c r="BM345" s="241" t="s">
        <v>546</v>
      </c>
    </row>
    <row r="346" spans="1:65" s="2" customFormat="1" ht="21.75" customHeight="1">
      <c r="A346" s="39"/>
      <c r="B346" s="40"/>
      <c r="C346" s="230" t="s">
        <v>547</v>
      </c>
      <c r="D346" s="230" t="s">
        <v>150</v>
      </c>
      <c r="E346" s="231" t="s">
        <v>548</v>
      </c>
      <c r="F346" s="232" t="s">
        <v>549</v>
      </c>
      <c r="G346" s="233" t="s">
        <v>299</v>
      </c>
      <c r="H346" s="234">
        <v>3</v>
      </c>
      <c r="I346" s="235"/>
      <c r="J346" s="236">
        <f>ROUND(I346*H346,2)</f>
        <v>0</v>
      </c>
      <c r="K346" s="232" t="s">
        <v>154</v>
      </c>
      <c r="L346" s="45"/>
      <c r="M346" s="237" t="s">
        <v>1</v>
      </c>
      <c r="N346" s="238" t="s">
        <v>41</v>
      </c>
      <c r="O346" s="92"/>
      <c r="P346" s="239">
        <f>O346*H346</f>
        <v>0</v>
      </c>
      <c r="Q346" s="239">
        <v>0.00171</v>
      </c>
      <c r="R346" s="239">
        <f>Q346*H346</f>
        <v>0.00513</v>
      </c>
      <c r="S346" s="239">
        <v>0</v>
      </c>
      <c r="T346" s="24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41" t="s">
        <v>155</v>
      </c>
      <c r="AT346" s="241" t="s">
        <v>150</v>
      </c>
      <c r="AU346" s="241" t="s">
        <v>85</v>
      </c>
      <c r="AY346" s="18" t="s">
        <v>148</v>
      </c>
      <c r="BE346" s="242">
        <f>IF(N346="základní",J346,0)</f>
        <v>0</v>
      </c>
      <c r="BF346" s="242">
        <f>IF(N346="snížená",J346,0)</f>
        <v>0</v>
      </c>
      <c r="BG346" s="242">
        <f>IF(N346="zákl. přenesená",J346,0)</f>
        <v>0</v>
      </c>
      <c r="BH346" s="242">
        <f>IF(N346="sníž. přenesená",J346,0)</f>
        <v>0</v>
      </c>
      <c r="BI346" s="242">
        <f>IF(N346="nulová",J346,0)</f>
        <v>0</v>
      </c>
      <c r="BJ346" s="18" t="s">
        <v>81</v>
      </c>
      <c r="BK346" s="242">
        <f>ROUND(I346*H346,2)</f>
        <v>0</v>
      </c>
      <c r="BL346" s="18" t="s">
        <v>155</v>
      </c>
      <c r="BM346" s="241" t="s">
        <v>550</v>
      </c>
    </row>
    <row r="347" spans="1:65" s="2" customFormat="1" ht="21.75" customHeight="1">
      <c r="A347" s="39"/>
      <c r="B347" s="40"/>
      <c r="C347" s="287" t="s">
        <v>551</v>
      </c>
      <c r="D347" s="287" t="s">
        <v>291</v>
      </c>
      <c r="E347" s="288" t="s">
        <v>552</v>
      </c>
      <c r="F347" s="289" t="s">
        <v>553</v>
      </c>
      <c r="G347" s="290" t="s">
        <v>299</v>
      </c>
      <c r="H347" s="291">
        <v>3</v>
      </c>
      <c r="I347" s="292"/>
      <c r="J347" s="293">
        <f>ROUND(I347*H347,2)</f>
        <v>0</v>
      </c>
      <c r="K347" s="289" t="s">
        <v>154</v>
      </c>
      <c r="L347" s="294"/>
      <c r="M347" s="295" t="s">
        <v>1</v>
      </c>
      <c r="N347" s="296" t="s">
        <v>41</v>
      </c>
      <c r="O347" s="92"/>
      <c r="P347" s="239">
        <f>O347*H347</f>
        <v>0</v>
      </c>
      <c r="Q347" s="239">
        <v>0.0149</v>
      </c>
      <c r="R347" s="239">
        <f>Q347*H347</f>
        <v>0.044700000000000004</v>
      </c>
      <c r="S347" s="239">
        <v>0</v>
      </c>
      <c r="T347" s="240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1" t="s">
        <v>188</v>
      </c>
      <c r="AT347" s="241" t="s">
        <v>291</v>
      </c>
      <c r="AU347" s="241" t="s">
        <v>85</v>
      </c>
      <c r="AY347" s="18" t="s">
        <v>148</v>
      </c>
      <c r="BE347" s="242">
        <f>IF(N347="základní",J347,0)</f>
        <v>0</v>
      </c>
      <c r="BF347" s="242">
        <f>IF(N347="snížená",J347,0)</f>
        <v>0</v>
      </c>
      <c r="BG347" s="242">
        <f>IF(N347="zákl. přenesená",J347,0)</f>
        <v>0</v>
      </c>
      <c r="BH347" s="242">
        <f>IF(N347="sníž. přenesená",J347,0)</f>
        <v>0</v>
      </c>
      <c r="BI347" s="242">
        <f>IF(N347="nulová",J347,0)</f>
        <v>0</v>
      </c>
      <c r="BJ347" s="18" t="s">
        <v>81</v>
      </c>
      <c r="BK347" s="242">
        <f>ROUND(I347*H347,2)</f>
        <v>0</v>
      </c>
      <c r="BL347" s="18" t="s">
        <v>155</v>
      </c>
      <c r="BM347" s="241" t="s">
        <v>554</v>
      </c>
    </row>
    <row r="348" spans="1:65" s="2" customFormat="1" ht="21.75" customHeight="1">
      <c r="A348" s="39"/>
      <c r="B348" s="40"/>
      <c r="C348" s="230" t="s">
        <v>555</v>
      </c>
      <c r="D348" s="230" t="s">
        <v>150</v>
      </c>
      <c r="E348" s="231" t="s">
        <v>556</v>
      </c>
      <c r="F348" s="232" t="s">
        <v>557</v>
      </c>
      <c r="G348" s="233" t="s">
        <v>186</v>
      </c>
      <c r="H348" s="234">
        <v>626</v>
      </c>
      <c r="I348" s="235"/>
      <c r="J348" s="236">
        <f>ROUND(I348*H348,2)</f>
        <v>0</v>
      </c>
      <c r="K348" s="232" t="s">
        <v>154</v>
      </c>
      <c r="L348" s="45"/>
      <c r="M348" s="237" t="s">
        <v>1</v>
      </c>
      <c r="N348" s="238" t="s">
        <v>41</v>
      </c>
      <c r="O348" s="92"/>
      <c r="P348" s="239">
        <f>O348*H348</f>
        <v>0</v>
      </c>
      <c r="Q348" s="239">
        <v>0</v>
      </c>
      <c r="R348" s="239">
        <f>Q348*H348</f>
        <v>0</v>
      </c>
      <c r="S348" s="239">
        <v>0</v>
      </c>
      <c r="T348" s="24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41" t="s">
        <v>155</v>
      </c>
      <c r="AT348" s="241" t="s">
        <v>150</v>
      </c>
      <c r="AU348" s="241" t="s">
        <v>85</v>
      </c>
      <c r="AY348" s="18" t="s">
        <v>148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8" t="s">
        <v>81</v>
      </c>
      <c r="BK348" s="242">
        <f>ROUND(I348*H348,2)</f>
        <v>0</v>
      </c>
      <c r="BL348" s="18" t="s">
        <v>155</v>
      </c>
      <c r="BM348" s="241" t="s">
        <v>558</v>
      </c>
    </row>
    <row r="349" spans="1:65" s="2" customFormat="1" ht="21.75" customHeight="1">
      <c r="A349" s="39"/>
      <c r="B349" s="40"/>
      <c r="C349" s="287" t="s">
        <v>559</v>
      </c>
      <c r="D349" s="287" t="s">
        <v>291</v>
      </c>
      <c r="E349" s="288" t="s">
        <v>560</v>
      </c>
      <c r="F349" s="289" t="s">
        <v>561</v>
      </c>
      <c r="G349" s="290" t="s">
        <v>186</v>
      </c>
      <c r="H349" s="291">
        <v>635.39</v>
      </c>
      <c r="I349" s="292"/>
      <c r="J349" s="293">
        <f>ROUND(I349*H349,2)</f>
        <v>0</v>
      </c>
      <c r="K349" s="289" t="s">
        <v>1</v>
      </c>
      <c r="L349" s="294"/>
      <c r="M349" s="295" t="s">
        <v>1</v>
      </c>
      <c r="N349" s="296" t="s">
        <v>41</v>
      </c>
      <c r="O349" s="92"/>
      <c r="P349" s="239">
        <f>O349*H349</f>
        <v>0</v>
      </c>
      <c r="Q349" s="239">
        <v>0.0021</v>
      </c>
      <c r="R349" s="239">
        <f>Q349*H349</f>
        <v>1.3343189999999998</v>
      </c>
      <c r="S349" s="239">
        <v>0</v>
      </c>
      <c r="T349" s="24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1" t="s">
        <v>188</v>
      </c>
      <c r="AT349" s="241" t="s">
        <v>291</v>
      </c>
      <c r="AU349" s="241" t="s">
        <v>85</v>
      </c>
      <c r="AY349" s="18" t="s">
        <v>148</v>
      </c>
      <c r="BE349" s="242">
        <f>IF(N349="základní",J349,0)</f>
        <v>0</v>
      </c>
      <c r="BF349" s="242">
        <f>IF(N349="snížená",J349,0)</f>
        <v>0</v>
      </c>
      <c r="BG349" s="242">
        <f>IF(N349="zákl. přenesená",J349,0)</f>
        <v>0</v>
      </c>
      <c r="BH349" s="242">
        <f>IF(N349="sníž. přenesená",J349,0)</f>
        <v>0</v>
      </c>
      <c r="BI349" s="242">
        <f>IF(N349="nulová",J349,0)</f>
        <v>0</v>
      </c>
      <c r="BJ349" s="18" t="s">
        <v>81</v>
      </c>
      <c r="BK349" s="242">
        <f>ROUND(I349*H349,2)</f>
        <v>0</v>
      </c>
      <c r="BL349" s="18" t="s">
        <v>155</v>
      </c>
      <c r="BM349" s="241" t="s">
        <v>562</v>
      </c>
    </row>
    <row r="350" spans="1:51" s="14" customFormat="1" ht="12">
      <c r="A350" s="14"/>
      <c r="B350" s="254"/>
      <c r="C350" s="255"/>
      <c r="D350" s="245" t="s">
        <v>160</v>
      </c>
      <c r="E350" s="255"/>
      <c r="F350" s="257" t="s">
        <v>563</v>
      </c>
      <c r="G350" s="255"/>
      <c r="H350" s="258">
        <v>635.39</v>
      </c>
      <c r="I350" s="259"/>
      <c r="J350" s="255"/>
      <c r="K350" s="255"/>
      <c r="L350" s="260"/>
      <c r="M350" s="261"/>
      <c r="N350" s="262"/>
      <c r="O350" s="262"/>
      <c r="P350" s="262"/>
      <c r="Q350" s="262"/>
      <c r="R350" s="262"/>
      <c r="S350" s="262"/>
      <c r="T350" s="26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4" t="s">
        <v>160</v>
      </c>
      <c r="AU350" s="264" t="s">
        <v>85</v>
      </c>
      <c r="AV350" s="14" t="s">
        <v>85</v>
      </c>
      <c r="AW350" s="14" t="s">
        <v>4</v>
      </c>
      <c r="AX350" s="14" t="s">
        <v>81</v>
      </c>
      <c r="AY350" s="264" t="s">
        <v>148</v>
      </c>
    </row>
    <row r="351" spans="1:65" s="2" customFormat="1" ht="21.75" customHeight="1">
      <c r="A351" s="39"/>
      <c r="B351" s="40"/>
      <c r="C351" s="230" t="s">
        <v>564</v>
      </c>
      <c r="D351" s="230" t="s">
        <v>150</v>
      </c>
      <c r="E351" s="231" t="s">
        <v>565</v>
      </c>
      <c r="F351" s="232" t="s">
        <v>566</v>
      </c>
      <c r="G351" s="233" t="s">
        <v>299</v>
      </c>
      <c r="H351" s="234">
        <v>55</v>
      </c>
      <c r="I351" s="235"/>
      <c r="J351" s="236">
        <f>ROUND(I351*H351,2)</f>
        <v>0</v>
      </c>
      <c r="K351" s="232" t="s">
        <v>154</v>
      </c>
      <c r="L351" s="45"/>
      <c r="M351" s="237" t="s">
        <v>1</v>
      </c>
      <c r="N351" s="238" t="s">
        <v>41</v>
      </c>
      <c r="O351" s="92"/>
      <c r="P351" s="239">
        <f>O351*H351</f>
        <v>0</v>
      </c>
      <c r="Q351" s="239">
        <v>0</v>
      </c>
      <c r="R351" s="239">
        <f>Q351*H351</f>
        <v>0</v>
      </c>
      <c r="S351" s="239">
        <v>0</v>
      </c>
      <c r="T351" s="240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1" t="s">
        <v>155</v>
      </c>
      <c r="AT351" s="241" t="s">
        <v>150</v>
      </c>
      <c r="AU351" s="241" t="s">
        <v>85</v>
      </c>
      <c r="AY351" s="18" t="s">
        <v>148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8" t="s">
        <v>81</v>
      </c>
      <c r="BK351" s="242">
        <f>ROUND(I351*H351,2)</f>
        <v>0</v>
      </c>
      <c r="BL351" s="18" t="s">
        <v>155</v>
      </c>
      <c r="BM351" s="241" t="s">
        <v>567</v>
      </c>
    </row>
    <row r="352" spans="1:51" s="14" customFormat="1" ht="12">
      <c r="A352" s="14"/>
      <c r="B352" s="254"/>
      <c r="C352" s="255"/>
      <c r="D352" s="245" t="s">
        <v>160</v>
      </c>
      <c r="E352" s="256" t="s">
        <v>1</v>
      </c>
      <c r="F352" s="257" t="s">
        <v>568</v>
      </c>
      <c r="G352" s="255"/>
      <c r="H352" s="258">
        <v>55</v>
      </c>
      <c r="I352" s="259"/>
      <c r="J352" s="255"/>
      <c r="K352" s="255"/>
      <c r="L352" s="260"/>
      <c r="M352" s="261"/>
      <c r="N352" s="262"/>
      <c r="O352" s="262"/>
      <c r="P352" s="262"/>
      <c r="Q352" s="262"/>
      <c r="R352" s="262"/>
      <c r="S352" s="262"/>
      <c r="T352" s="26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4" t="s">
        <v>160</v>
      </c>
      <c r="AU352" s="264" t="s">
        <v>85</v>
      </c>
      <c r="AV352" s="14" t="s">
        <v>85</v>
      </c>
      <c r="AW352" s="14" t="s">
        <v>32</v>
      </c>
      <c r="AX352" s="14" t="s">
        <v>81</v>
      </c>
      <c r="AY352" s="264" t="s">
        <v>148</v>
      </c>
    </row>
    <row r="353" spans="1:65" s="2" customFormat="1" ht="16.5" customHeight="1">
      <c r="A353" s="39"/>
      <c r="B353" s="40"/>
      <c r="C353" s="287" t="s">
        <v>569</v>
      </c>
      <c r="D353" s="287" t="s">
        <v>291</v>
      </c>
      <c r="E353" s="288" t="s">
        <v>570</v>
      </c>
      <c r="F353" s="289" t="s">
        <v>571</v>
      </c>
      <c r="G353" s="290" t="s">
        <v>299</v>
      </c>
      <c r="H353" s="291">
        <v>22</v>
      </c>
      <c r="I353" s="292"/>
      <c r="J353" s="293">
        <f>ROUND(I353*H353,2)</f>
        <v>0</v>
      </c>
      <c r="K353" s="289" t="s">
        <v>154</v>
      </c>
      <c r="L353" s="294"/>
      <c r="M353" s="295" t="s">
        <v>1</v>
      </c>
      <c r="N353" s="296" t="s">
        <v>41</v>
      </c>
      <c r="O353" s="92"/>
      <c r="P353" s="239">
        <f>O353*H353</f>
        <v>0</v>
      </c>
      <c r="Q353" s="239">
        <v>0.00039</v>
      </c>
      <c r="R353" s="239">
        <f>Q353*H353</f>
        <v>0.008579999999999999</v>
      </c>
      <c r="S353" s="239">
        <v>0</v>
      </c>
      <c r="T353" s="24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1" t="s">
        <v>188</v>
      </c>
      <c r="AT353" s="241" t="s">
        <v>291</v>
      </c>
      <c r="AU353" s="241" t="s">
        <v>85</v>
      </c>
      <c r="AY353" s="18" t="s">
        <v>148</v>
      </c>
      <c r="BE353" s="242">
        <f>IF(N353="základní",J353,0)</f>
        <v>0</v>
      </c>
      <c r="BF353" s="242">
        <f>IF(N353="snížená",J353,0)</f>
        <v>0</v>
      </c>
      <c r="BG353" s="242">
        <f>IF(N353="zákl. přenesená",J353,0)</f>
        <v>0</v>
      </c>
      <c r="BH353" s="242">
        <f>IF(N353="sníž. přenesená",J353,0)</f>
        <v>0</v>
      </c>
      <c r="BI353" s="242">
        <f>IF(N353="nulová",J353,0)</f>
        <v>0</v>
      </c>
      <c r="BJ353" s="18" t="s">
        <v>81</v>
      </c>
      <c r="BK353" s="242">
        <f>ROUND(I353*H353,2)</f>
        <v>0</v>
      </c>
      <c r="BL353" s="18" t="s">
        <v>155</v>
      </c>
      <c r="BM353" s="241" t="s">
        <v>572</v>
      </c>
    </row>
    <row r="354" spans="1:65" s="2" customFormat="1" ht="16.5" customHeight="1">
      <c r="A354" s="39"/>
      <c r="B354" s="40"/>
      <c r="C354" s="287" t="s">
        <v>573</v>
      </c>
      <c r="D354" s="287" t="s">
        <v>291</v>
      </c>
      <c r="E354" s="288" t="s">
        <v>574</v>
      </c>
      <c r="F354" s="289" t="s">
        <v>575</v>
      </c>
      <c r="G354" s="290" t="s">
        <v>299</v>
      </c>
      <c r="H354" s="291">
        <v>1</v>
      </c>
      <c r="I354" s="292"/>
      <c r="J354" s="293">
        <f>ROUND(I354*H354,2)</f>
        <v>0</v>
      </c>
      <c r="K354" s="289" t="s">
        <v>1</v>
      </c>
      <c r="L354" s="294"/>
      <c r="M354" s="295" t="s">
        <v>1</v>
      </c>
      <c r="N354" s="296" t="s">
        <v>41</v>
      </c>
      <c r="O354" s="92"/>
      <c r="P354" s="239">
        <f>O354*H354</f>
        <v>0</v>
      </c>
      <c r="Q354" s="239">
        <v>0.0009</v>
      </c>
      <c r="R354" s="239">
        <f>Q354*H354</f>
        <v>0.0009</v>
      </c>
      <c r="S354" s="239">
        <v>0</v>
      </c>
      <c r="T354" s="240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1" t="s">
        <v>188</v>
      </c>
      <c r="AT354" s="241" t="s">
        <v>291</v>
      </c>
      <c r="AU354" s="241" t="s">
        <v>85</v>
      </c>
      <c r="AY354" s="18" t="s">
        <v>148</v>
      </c>
      <c r="BE354" s="242">
        <f>IF(N354="základní",J354,0)</f>
        <v>0</v>
      </c>
      <c r="BF354" s="242">
        <f>IF(N354="snížená",J354,0)</f>
        <v>0</v>
      </c>
      <c r="BG354" s="242">
        <f>IF(N354="zákl. přenesená",J354,0)</f>
        <v>0</v>
      </c>
      <c r="BH354" s="242">
        <f>IF(N354="sníž. přenesená",J354,0)</f>
        <v>0</v>
      </c>
      <c r="BI354" s="242">
        <f>IF(N354="nulová",J354,0)</f>
        <v>0</v>
      </c>
      <c r="BJ354" s="18" t="s">
        <v>81</v>
      </c>
      <c r="BK354" s="242">
        <f>ROUND(I354*H354,2)</f>
        <v>0</v>
      </c>
      <c r="BL354" s="18" t="s">
        <v>155</v>
      </c>
      <c r="BM354" s="241" t="s">
        <v>576</v>
      </c>
    </row>
    <row r="355" spans="1:65" s="2" customFormat="1" ht="16.5" customHeight="1">
      <c r="A355" s="39"/>
      <c r="B355" s="40"/>
      <c r="C355" s="287" t="s">
        <v>577</v>
      </c>
      <c r="D355" s="287" t="s">
        <v>291</v>
      </c>
      <c r="E355" s="288" t="s">
        <v>578</v>
      </c>
      <c r="F355" s="289" t="s">
        <v>579</v>
      </c>
      <c r="G355" s="290" t="s">
        <v>299</v>
      </c>
      <c r="H355" s="291">
        <v>1</v>
      </c>
      <c r="I355" s="292"/>
      <c r="J355" s="293">
        <f>ROUND(I355*H355,2)</f>
        <v>0</v>
      </c>
      <c r="K355" s="289" t="s">
        <v>1</v>
      </c>
      <c r="L355" s="294"/>
      <c r="M355" s="295" t="s">
        <v>1</v>
      </c>
      <c r="N355" s="296" t="s">
        <v>41</v>
      </c>
      <c r="O355" s="92"/>
      <c r="P355" s="239">
        <f>O355*H355</f>
        <v>0</v>
      </c>
      <c r="Q355" s="239">
        <v>0.0014</v>
      </c>
      <c r="R355" s="239">
        <f>Q355*H355</f>
        <v>0.0014</v>
      </c>
      <c r="S355" s="239">
        <v>0</v>
      </c>
      <c r="T355" s="24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1" t="s">
        <v>188</v>
      </c>
      <c r="AT355" s="241" t="s">
        <v>291</v>
      </c>
      <c r="AU355" s="241" t="s">
        <v>85</v>
      </c>
      <c r="AY355" s="18" t="s">
        <v>148</v>
      </c>
      <c r="BE355" s="242">
        <f>IF(N355="základní",J355,0)</f>
        <v>0</v>
      </c>
      <c r="BF355" s="242">
        <f>IF(N355="snížená",J355,0)</f>
        <v>0</v>
      </c>
      <c r="BG355" s="242">
        <f>IF(N355="zákl. přenesená",J355,0)</f>
        <v>0</v>
      </c>
      <c r="BH355" s="242">
        <f>IF(N355="sníž. přenesená",J355,0)</f>
        <v>0</v>
      </c>
      <c r="BI355" s="242">
        <f>IF(N355="nulová",J355,0)</f>
        <v>0</v>
      </c>
      <c r="BJ355" s="18" t="s">
        <v>81</v>
      </c>
      <c r="BK355" s="242">
        <f>ROUND(I355*H355,2)</f>
        <v>0</v>
      </c>
      <c r="BL355" s="18" t="s">
        <v>155</v>
      </c>
      <c r="BM355" s="241" t="s">
        <v>580</v>
      </c>
    </row>
    <row r="356" spans="1:65" s="2" customFormat="1" ht="16.5" customHeight="1">
      <c r="A356" s="39"/>
      <c r="B356" s="40"/>
      <c r="C356" s="287" t="s">
        <v>581</v>
      </c>
      <c r="D356" s="287" t="s">
        <v>291</v>
      </c>
      <c r="E356" s="288" t="s">
        <v>582</v>
      </c>
      <c r="F356" s="289" t="s">
        <v>583</v>
      </c>
      <c r="G356" s="290" t="s">
        <v>299</v>
      </c>
      <c r="H356" s="291">
        <v>1</v>
      </c>
      <c r="I356" s="292"/>
      <c r="J356" s="293">
        <f>ROUND(I356*H356,2)</f>
        <v>0</v>
      </c>
      <c r="K356" s="289" t="s">
        <v>1</v>
      </c>
      <c r="L356" s="294"/>
      <c r="M356" s="295" t="s">
        <v>1</v>
      </c>
      <c r="N356" s="296" t="s">
        <v>41</v>
      </c>
      <c r="O356" s="92"/>
      <c r="P356" s="239">
        <f>O356*H356</f>
        <v>0</v>
      </c>
      <c r="Q356" s="239">
        <v>0.0012</v>
      </c>
      <c r="R356" s="239">
        <f>Q356*H356</f>
        <v>0.0012</v>
      </c>
      <c r="S356" s="239">
        <v>0</v>
      </c>
      <c r="T356" s="24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41" t="s">
        <v>188</v>
      </c>
      <c r="AT356" s="241" t="s">
        <v>291</v>
      </c>
      <c r="AU356" s="241" t="s">
        <v>85</v>
      </c>
      <c r="AY356" s="18" t="s">
        <v>148</v>
      </c>
      <c r="BE356" s="242">
        <f>IF(N356="základní",J356,0)</f>
        <v>0</v>
      </c>
      <c r="BF356" s="242">
        <f>IF(N356="snížená",J356,0)</f>
        <v>0</v>
      </c>
      <c r="BG356" s="242">
        <f>IF(N356="zákl. přenesená",J356,0)</f>
        <v>0</v>
      </c>
      <c r="BH356" s="242">
        <f>IF(N356="sníž. přenesená",J356,0)</f>
        <v>0</v>
      </c>
      <c r="BI356" s="242">
        <f>IF(N356="nulová",J356,0)</f>
        <v>0</v>
      </c>
      <c r="BJ356" s="18" t="s">
        <v>81</v>
      </c>
      <c r="BK356" s="242">
        <f>ROUND(I356*H356,2)</f>
        <v>0</v>
      </c>
      <c r="BL356" s="18" t="s">
        <v>155</v>
      </c>
      <c r="BM356" s="241" t="s">
        <v>584</v>
      </c>
    </row>
    <row r="357" spans="1:65" s="2" customFormat="1" ht="16.5" customHeight="1">
      <c r="A357" s="39"/>
      <c r="B357" s="40"/>
      <c r="C357" s="287" t="s">
        <v>585</v>
      </c>
      <c r="D357" s="287" t="s">
        <v>291</v>
      </c>
      <c r="E357" s="288" t="s">
        <v>586</v>
      </c>
      <c r="F357" s="289" t="s">
        <v>587</v>
      </c>
      <c r="G357" s="290" t="s">
        <v>299</v>
      </c>
      <c r="H357" s="291">
        <v>15</v>
      </c>
      <c r="I357" s="292"/>
      <c r="J357" s="293">
        <f>ROUND(I357*H357,2)</f>
        <v>0</v>
      </c>
      <c r="K357" s="289" t="s">
        <v>1</v>
      </c>
      <c r="L357" s="294"/>
      <c r="M357" s="295" t="s">
        <v>1</v>
      </c>
      <c r="N357" s="296" t="s">
        <v>41</v>
      </c>
      <c r="O357" s="92"/>
      <c r="P357" s="239">
        <f>O357*H357</f>
        <v>0</v>
      </c>
      <c r="Q357" s="239">
        <v>0.00048</v>
      </c>
      <c r="R357" s="239">
        <f>Q357*H357</f>
        <v>0.0072</v>
      </c>
      <c r="S357" s="239">
        <v>0</v>
      </c>
      <c r="T357" s="24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1" t="s">
        <v>188</v>
      </c>
      <c r="AT357" s="241" t="s">
        <v>291</v>
      </c>
      <c r="AU357" s="241" t="s">
        <v>85</v>
      </c>
      <c r="AY357" s="18" t="s">
        <v>148</v>
      </c>
      <c r="BE357" s="242">
        <f>IF(N357="základní",J357,0)</f>
        <v>0</v>
      </c>
      <c r="BF357" s="242">
        <f>IF(N357="snížená",J357,0)</f>
        <v>0</v>
      </c>
      <c r="BG357" s="242">
        <f>IF(N357="zákl. přenesená",J357,0)</f>
        <v>0</v>
      </c>
      <c r="BH357" s="242">
        <f>IF(N357="sníž. přenesená",J357,0)</f>
        <v>0</v>
      </c>
      <c r="BI357" s="242">
        <f>IF(N357="nulová",J357,0)</f>
        <v>0</v>
      </c>
      <c r="BJ357" s="18" t="s">
        <v>81</v>
      </c>
      <c r="BK357" s="242">
        <f>ROUND(I357*H357,2)</f>
        <v>0</v>
      </c>
      <c r="BL357" s="18" t="s">
        <v>155</v>
      </c>
      <c r="BM357" s="241" t="s">
        <v>588</v>
      </c>
    </row>
    <row r="358" spans="1:65" s="2" customFormat="1" ht="16.5" customHeight="1">
      <c r="A358" s="39"/>
      <c r="B358" s="40"/>
      <c r="C358" s="287" t="s">
        <v>589</v>
      </c>
      <c r="D358" s="287" t="s">
        <v>291</v>
      </c>
      <c r="E358" s="288" t="s">
        <v>590</v>
      </c>
      <c r="F358" s="289" t="s">
        <v>591</v>
      </c>
      <c r="G358" s="290" t="s">
        <v>299</v>
      </c>
      <c r="H358" s="291">
        <v>15</v>
      </c>
      <c r="I358" s="292"/>
      <c r="J358" s="293">
        <f>ROUND(I358*H358,2)</f>
        <v>0</v>
      </c>
      <c r="K358" s="289" t="s">
        <v>1</v>
      </c>
      <c r="L358" s="294"/>
      <c r="M358" s="295" t="s">
        <v>1</v>
      </c>
      <c r="N358" s="296" t="s">
        <v>41</v>
      </c>
      <c r="O358" s="92"/>
      <c r="P358" s="239">
        <f>O358*H358</f>
        <v>0</v>
      </c>
      <c r="Q358" s="239">
        <v>0</v>
      </c>
      <c r="R358" s="239">
        <f>Q358*H358</f>
        <v>0</v>
      </c>
      <c r="S358" s="239">
        <v>0</v>
      </c>
      <c r="T358" s="240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1" t="s">
        <v>188</v>
      </c>
      <c r="AT358" s="241" t="s">
        <v>291</v>
      </c>
      <c r="AU358" s="241" t="s">
        <v>85</v>
      </c>
      <c r="AY358" s="18" t="s">
        <v>148</v>
      </c>
      <c r="BE358" s="242">
        <f>IF(N358="základní",J358,0)</f>
        <v>0</v>
      </c>
      <c r="BF358" s="242">
        <f>IF(N358="snížená",J358,0)</f>
        <v>0</v>
      </c>
      <c r="BG358" s="242">
        <f>IF(N358="zákl. přenesená",J358,0)</f>
        <v>0</v>
      </c>
      <c r="BH358" s="242">
        <f>IF(N358="sníž. přenesená",J358,0)</f>
        <v>0</v>
      </c>
      <c r="BI358" s="242">
        <f>IF(N358="nulová",J358,0)</f>
        <v>0</v>
      </c>
      <c r="BJ358" s="18" t="s">
        <v>81</v>
      </c>
      <c r="BK358" s="242">
        <f>ROUND(I358*H358,2)</f>
        <v>0</v>
      </c>
      <c r="BL358" s="18" t="s">
        <v>155</v>
      </c>
      <c r="BM358" s="241" t="s">
        <v>592</v>
      </c>
    </row>
    <row r="359" spans="1:65" s="2" customFormat="1" ht="21.75" customHeight="1">
      <c r="A359" s="39"/>
      <c r="B359" s="40"/>
      <c r="C359" s="230" t="s">
        <v>593</v>
      </c>
      <c r="D359" s="230" t="s">
        <v>150</v>
      </c>
      <c r="E359" s="231" t="s">
        <v>594</v>
      </c>
      <c r="F359" s="232" t="s">
        <v>595</v>
      </c>
      <c r="G359" s="233" t="s">
        <v>299</v>
      </c>
      <c r="H359" s="234">
        <v>6</v>
      </c>
      <c r="I359" s="235"/>
      <c r="J359" s="236">
        <f>ROUND(I359*H359,2)</f>
        <v>0</v>
      </c>
      <c r="K359" s="232" t="s">
        <v>154</v>
      </c>
      <c r="L359" s="45"/>
      <c r="M359" s="237" t="s">
        <v>1</v>
      </c>
      <c r="N359" s="238" t="s">
        <v>41</v>
      </c>
      <c r="O359" s="92"/>
      <c r="P359" s="239">
        <f>O359*H359</f>
        <v>0</v>
      </c>
      <c r="Q359" s="239">
        <v>0</v>
      </c>
      <c r="R359" s="239">
        <f>Q359*H359</f>
        <v>0</v>
      </c>
      <c r="S359" s="239">
        <v>0</v>
      </c>
      <c r="T359" s="24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1" t="s">
        <v>155</v>
      </c>
      <c r="AT359" s="241" t="s">
        <v>150</v>
      </c>
      <c r="AU359" s="241" t="s">
        <v>85</v>
      </c>
      <c r="AY359" s="18" t="s">
        <v>148</v>
      </c>
      <c r="BE359" s="242">
        <f>IF(N359="základní",J359,0)</f>
        <v>0</v>
      </c>
      <c r="BF359" s="242">
        <f>IF(N359="snížená",J359,0)</f>
        <v>0</v>
      </c>
      <c r="BG359" s="242">
        <f>IF(N359="zákl. přenesená",J359,0)</f>
        <v>0</v>
      </c>
      <c r="BH359" s="242">
        <f>IF(N359="sníž. přenesená",J359,0)</f>
        <v>0</v>
      </c>
      <c r="BI359" s="242">
        <f>IF(N359="nulová",J359,0)</f>
        <v>0</v>
      </c>
      <c r="BJ359" s="18" t="s">
        <v>81</v>
      </c>
      <c r="BK359" s="242">
        <f>ROUND(I359*H359,2)</f>
        <v>0</v>
      </c>
      <c r="BL359" s="18" t="s">
        <v>155</v>
      </c>
      <c r="BM359" s="241" t="s">
        <v>596</v>
      </c>
    </row>
    <row r="360" spans="1:65" s="2" customFormat="1" ht="16.5" customHeight="1">
      <c r="A360" s="39"/>
      <c r="B360" s="40"/>
      <c r="C360" s="287" t="s">
        <v>597</v>
      </c>
      <c r="D360" s="287" t="s">
        <v>291</v>
      </c>
      <c r="E360" s="288" t="s">
        <v>598</v>
      </c>
      <c r="F360" s="289" t="s">
        <v>599</v>
      </c>
      <c r="G360" s="290" t="s">
        <v>299</v>
      </c>
      <c r="H360" s="291">
        <v>6</v>
      </c>
      <c r="I360" s="292"/>
      <c r="J360" s="293">
        <f>ROUND(I360*H360,2)</f>
        <v>0</v>
      </c>
      <c r="K360" s="289" t="s">
        <v>154</v>
      </c>
      <c r="L360" s="294"/>
      <c r="M360" s="295" t="s">
        <v>1</v>
      </c>
      <c r="N360" s="296" t="s">
        <v>41</v>
      </c>
      <c r="O360" s="92"/>
      <c r="P360" s="239">
        <f>O360*H360</f>
        <v>0</v>
      </c>
      <c r="Q360" s="239">
        <v>0.00072</v>
      </c>
      <c r="R360" s="239">
        <f>Q360*H360</f>
        <v>0.00432</v>
      </c>
      <c r="S360" s="239">
        <v>0</v>
      </c>
      <c r="T360" s="240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41" t="s">
        <v>188</v>
      </c>
      <c r="AT360" s="241" t="s">
        <v>291</v>
      </c>
      <c r="AU360" s="241" t="s">
        <v>85</v>
      </c>
      <c r="AY360" s="18" t="s">
        <v>148</v>
      </c>
      <c r="BE360" s="242">
        <f>IF(N360="základní",J360,0)</f>
        <v>0</v>
      </c>
      <c r="BF360" s="242">
        <f>IF(N360="snížená",J360,0)</f>
        <v>0</v>
      </c>
      <c r="BG360" s="242">
        <f>IF(N360="zákl. přenesená",J360,0)</f>
        <v>0</v>
      </c>
      <c r="BH360" s="242">
        <f>IF(N360="sníž. přenesená",J360,0)</f>
        <v>0</v>
      </c>
      <c r="BI360" s="242">
        <f>IF(N360="nulová",J360,0)</f>
        <v>0</v>
      </c>
      <c r="BJ360" s="18" t="s">
        <v>81</v>
      </c>
      <c r="BK360" s="242">
        <f>ROUND(I360*H360,2)</f>
        <v>0</v>
      </c>
      <c r="BL360" s="18" t="s">
        <v>155</v>
      </c>
      <c r="BM360" s="241" t="s">
        <v>600</v>
      </c>
    </row>
    <row r="361" spans="1:65" s="2" customFormat="1" ht="21.75" customHeight="1">
      <c r="A361" s="39"/>
      <c r="B361" s="40"/>
      <c r="C361" s="230" t="s">
        <v>601</v>
      </c>
      <c r="D361" s="230" t="s">
        <v>150</v>
      </c>
      <c r="E361" s="231" t="s">
        <v>602</v>
      </c>
      <c r="F361" s="232" t="s">
        <v>603</v>
      </c>
      <c r="G361" s="233" t="s">
        <v>299</v>
      </c>
      <c r="H361" s="234">
        <v>3</v>
      </c>
      <c r="I361" s="235"/>
      <c r="J361" s="236">
        <f>ROUND(I361*H361,2)</f>
        <v>0</v>
      </c>
      <c r="K361" s="232" t="s">
        <v>154</v>
      </c>
      <c r="L361" s="45"/>
      <c r="M361" s="237" t="s">
        <v>1</v>
      </c>
      <c r="N361" s="238" t="s">
        <v>41</v>
      </c>
      <c r="O361" s="92"/>
      <c r="P361" s="239">
        <f>O361*H361</f>
        <v>0</v>
      </c>
      <c r="Q361" s="239">
        <v>0</v>
      </c>
      <c r="R361" s="239">
        <f>Q361*H361</f>
        <v>0</v>
      </c>
      <c r="S361" s="239">
        <v>0</v>
      </c>
      <c r="T361" s="240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1" t="s">
        <v>155</v>
      </c>
      <c r="AT361" s="241" t="s">
        <v>150</v>
      </c>
      <c r="AU361" s="241" t="s">
        <v>85</v>
      </c>
      <c r="AY361" s="18" t="s">
        <v>148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8" t="s">
        <v>81</v>
      </c>
      <c r="BK361" s="242">
        <f>ROUND(I361*H361,2)</f>
        <v>0</v>
      </c>
      <c r="BL361" s="18" t="s">
        <v>155</v>
      </c>
      <c r="BM361" s="241" t="s">
        <v>604</v>
      </c>
    </row>
    <row r="362" spans="1:65" s="2" customFormat="1" ht="21.75" customHeight="1">
      <c r="A362" s="39"/>
      <c r="B362" s="40"/>
      <c r="C362" s="287" t="s">
        <v>605</v>
      </c>
      <c r="D362" s="287" t="s">
        <v>291</v>
      </c>
      <c r="E362" s="288" t="s">
        <v>606</v>
      </c>
      <c r="F362" s="289" t="s">
        <v>607</v>
      </c>
      <c r="G362" s="290" t="s">
        <v>299</v>
      </c>
      <c r="H362" s="291">
        <v>3</v>
      </c>
      <c r="I362" s="292"/>
      <c r="J362" s="293">
        <f>ROUND(I362*H362,2)</f>
        <v>0</v>
      </c>
      <c r="K362" s="289" t="s">
        <v>154</v>
      </c>
      <c r="L362" s="294"/>
      <c r="M362" s="295" t="s">
        <v>1</v>
      </c>
      <c r="N362" s="296" t="s">
        <v>41</v>
      </c>
      <c r="O362" s="92"/>
      <c r="P362" s="239">
        <f>O362*H362</f>
        <v>0</v>
      </c>
      <c r="Q362" s="239">
        <v>0.00145</v>
      </c>
      <c r="R362" s="239">
        <f>Q362*H362</f>
        <v>0.00435</v>
      </c>
      <c r="S362" s="239">
        <v>0</v>
      </c>
      <c r="T362" s="24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1" t="s">
        <v>188</v>
      </c>
      <c r="AT362" s="241" t="s">
        <v>291</v>
      </c>
      <c r="AU362" s="241" t="s">
        <v>85</v>
      </c>
      <c r="AY362" s="18" t="s">
        <v>148</v>
      </c>
      <c r="BE362" s="242">
        <f>IF(N362="základní",J362,0)</f>
        <v>0</v>
      </c>
      <c r="BF362" s="242">
        <f>IF(N362="snížená",J362,0)</f>
        <v>0</v>
      </c>
      <c r="BG362" s="242">
        <f>IF(N362="zákl. přenesená",J362,0)</f>
        <v>0</v>
      </c>
      <c r="BH362" s="242">
        <f>IF(N362="sníž. přenesená",J362,0)</f>
        <v>0</v>
      </c>
      <c r="BI362" s="242">
        <f>IF(N362="nulová",J362,0)</f>
        <v>0</v>
      </c>
      <c r="BJ362" s="18" t="s">
        <v>81</v>
      </c>
      <c r="BK362" s="242">
        <f>ROUND(I362*H362,2)</f>
        <v>0</v>
      </c>
      <c r="BL362" s="18" t="s">
        <v>155</v>
      </c>
      <c r="BM362" s="241" t="s">
        <v>608</v>
      </c>
    </row>
    <row r="363" spans="1:65" s="2" customFormat="1" ht="16.5" customHeight="1">
      <c r="A363" s="39"/>
      <c r="B363" s="40"/>
      <c r="C363" s="230" t="s">
        <v>609</v>
      </c>
      <c r="D363" s="230" t="s">
        <v>150</v>
      </c>
      <c r="E363" s="231" t="s">
        <v>610</v>
      </c>
      <c r="F363" s="232" t="s">
        <v>611</v>
      </c>
      <c r="G363" s="233" t="s">
        <v>299</v>
      </c>
      <c r="H363" s="234">
        <v>3</v>
      </c>
      <c r="I363" s="235"/>
      <c r="J363" s="236">
        <f>ROUND(I363*H363,2)</f>
        <v>0</v>
      </c>
      <c r="K363" s="232" t="s">
        <v>154</v>
      </c>
      <c r="L363" s="45"/>
      <c r="M363" s="237" t="s">
        <v>1</v>
      </c>
      <c r="N363" s="238" t="s">
        <v>41</v>
      </c>
      <c r="O363" s="92"/>
      <c r="P363" s="239">
        <f>O363*H363</f>
        <v>0</v>
      </c>
      <c r="Q363" s="239">
        <v>0.00162</v>
      </c>
      <c r="R363" s="239">
        <f>Q363*H363</f>
        <v>0.00486</v>
      </c>
      <c r="S363" s="239">
        <v>0</v>
      </c>
      <c r="T363" s="24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1" t="s">
        <v>155</v>
      </c>
      <c r="AT363" s="241" t="s">
        <v>150</v>
      </c>
      <c r="AU363" s="241" t="s">
        <v>85</v>
      </c>
      <c r="AY363" s="18" t="s">
        <v>148</v>
      </c>
      <c r="BE363" s="242">
        <f>IF(N363="základní",J363,0)</f>
        <v>0</v>
      </c>
      <c r="BF363" s="242">
        <f>IF(N363="snížená",J363,0)</f>
        <v>0</v>
      </c>
      <c r="BG363" s="242">
        <f>IF(N363="zákl. přenesená",J363,0)</f>
        <v>0</v>
      </c>
      <c r="BH363" s="242">
        <f>IF(N363="sníž. přenesená",J363,0)</f>
        <v>0</v>
      </c>
      <c r="BI363" s="242">
        <f>IF(N363="nulová",J363,0)</f>
        <v>0</v>
      </c>
      <c r="BJ363" s="18" t="s">
        <v>81</v>
      </c>
      <c r="BK363" s="242">
        <f>ROUND(I363*H363,2)</f>
        <v>0</v>
      </c>
      <c r="BL363" s="18" t="s">
        <v>155</v>
      </c>
      <c r="BM363" s="241" t="s">
        <v>612</v>
      </c>
    </row>
    <row r="364" spans="1:65" s="2" customFormat="1" ht="21.75" customHeight="1">
      <c r="A364" s="39"/>
      <c r="B364" s="40"/>
      <c r="C364" s="287" t="s">
        <v>613</v>
      </c>
      <c r="D364" s="287" t="s">
        <v>291</v>
      </c>
      <c r="E364" s="288" t="s">
        <v>614</v>
      </c>
      <c r="F364" s="289" t="s">
        <v>615</v>
      </c>
      <c r="G364" s="290" t="s">
        <v>299</v>
      </c>
      <c r="H364" s="291">
        <v>3</v>
      </c>
      <c r="I364" s="292"/>
      <c r="J364" s="293">
        <f>ROUND(I364*H364,2)</f>
        <v>0</v>
      </c>
      <c r="K364" s="289" t="s">
        <v>154</v>
      </c>
      <c r="L364" s="294"/>
      <c r="M364" s="295" t="s">
        <v>1</v>
      </c>
      <c r="N364" s="296" t="s">
        <v>41</v>
      </c>
      <c r="O364" s="92"/>
      <c r="P364" s="239">
        <f>O364*H364</f>
        <v>0</v>
      </c>
      <c r="Q364" s="239">
        <v>0.0151</v>
      </c>
      <c r="R364" s="239">
        <f>Q364*H364</f>
        <v>0.0453</v>
      </c>
      <c r="S364" s="239">
        <v>0</v>
      </c>
      <c r="T364" s="240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1" t="s">
        <v>188</v>
      </c>
      <c r="AT364" s="241" t="s">
        <v>291</v>
      </c>
      <c r="AU364" s="241" t="s">
        <v>85</v>
      </c>
      <c r="AY364" s="18" t="s">
        <v>148</v>
      </c>
      <c r="BE364" s="242">
        <f>IF(N364="základní",J364,0)</f>
        <v>0</v>
      </c>
      <c r="BF364" s="242">
        <f>IF(N364="snížená",J364,0)</f>
        <v>0</v>
      </c>
      <c r="BG364" s="242">
        <f>IF(N364="zákl. přenesená",J364,0)</f>
        <v>0</v>
      </c>
      <c r="BH364" s="242">
        <f>IF(N364="sníž. přenesená",J364,0)</f>
        <v>0</v>
      </c>
      <c r="BI364" s="242">
        <f>IF(N364="nulová",J364,0)</f>
        <v>0</v>
      </c>
      <c r="BJ364" s="18" t="s">
        <v>81</v>
      </c>
      <c r="BK364" s="242">
        <f>ROUND(I364*H364,2)</f>
        <v>0</v>
      </c>
      <c r="BL364" s="18" t="s">
        <v>155</v>
      </c>
      <c r="BM364" s="241" t="s">
        <v>616</v>
      </c>
    </row>
    <row r="365" spans="1:65" s="2" customFormat="1" ht="16.5" customHeight="1">
      <c r="A365" s="39"/>
      <c r="B365" s="40"/>
      <c r="C365" s="287" t="s">
        <v>617</v>
      </c>
      <c r="D365" s="287" t="s">
        <v>291</v>
      </c>
      <c r="E365" s="288" t="s">
        <v>618</v>
      </c>
      <c r="F365" s="289" t="s">
        <v>619</v>
      </c>
      <c r="G365" s="290" t="s">
        <v>299</v>
      </c>
      <c r="H365" s="291">
        <v>3</v>
      </c>
      <c r="I365" s="292"/>
      <c r="J365" s="293">
        <f>ROUND(I365*H365,2)</f>
        <v>0</v>
      </c>
      <c r="K365" s="289" t="s">
        <v>1</v>
      </c>
      <c r="L365" s="294"/>
      <c r="M365" s="295" t="s">
        <v>1</v>
      </c>
      <c r="N365" s="296" t="s">
        <v>41</v>
      </c>
      <c r="O365" s="92"/>
      <c r="P365" s="239">
        <f>O365*H365</f>
        <v>0</v>
      </c>
      <c r="Q365" s="239">
        <v>0.00265</v>
      </c>
      <c r="R365" s="239">
        <f>Q365*H365</f>
        <v>0.00795</v>
      </c>
      <c r="S365" s="239">
        <v>0</v>
      </c>
      <c r="T365" s="24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41" t="s">
        <v>188</v>
      </c>
      <c r="AT365" s="241" t="s">
        <v>291</v>
      </c>
      <c r="AU365" s="241" t="s">
        <v>85</v>
      </c>
      <c r="AY365" s="18" t="s">
        <v>148</v>
      </c>
      <c r="BE365" s="242">
        <f>IF(N365="základní",J365,0)</f>
        <v>0</v>
      </c>
      <c r="BF365" s="242">
        <f>IF(N365="snížená",J365,0)</f>
        <v>0</v>
      </c>
      <c r="BG365" s="242">
        <f>IF(N365="zákl. přenesená",J365,0)</f>
        <v>0</v>
      </c>
      <c r="BH365" s="242">
        <f>IF(N365="sníž. přenesená",J365,0)</f>
        <v>0</v>
      </c>
      <c r="BI365" s="242">
        <f>IF(N365="nulová",J365,0)</f>
        <v>0</v>
      </c>
      <c r="BJ365" s="18" t="s">
        <v>81</v>
      </c>
      <c r="BK365" s="242">
        <f>ROUND(I365*H365,2)</f>
        <v>0</v>
      </c>
      <c r="BL365" s="18" t="s">
        <v>155</v>
      </c>
      <c r="BM365" s="241" t="s">
        <v>620</v>
      </c>
    </row>
    <row r="366" spans="1:65" s="2" customFormat="1" ht="16.5" customHeight="1">
      <c r="A366" s="39"/>
      <c r="B366" s="40"/>
      <c r="C366" s="230" t="s">
        <v>621</v>
      </c>
      <c r="D366" s="230" t="s">
        <v>150</v>
      </c>
      <c r="E366" s="231" t="s">
        <v>622</v>
      </c>
      <c r="F366" s="232" t="s">
        <v>623</v>
      </c>
      <c r="G366" s="233" t="s">
        <v>299</v>
      </c>
      <c r="H366" s="234">
        <v>6</v>
      </c>
      <c r="I366" s="235"/>
      <c r="J366" s="236">
        <f>ROUND(I366*H366,2)</f>
        <v>0</v>
      </c>
      <c r="K366" s="232" t="s">
        <v>154</v>
      </c>
      <c r="L366" s="45"/>
      <c r="M366" s="237" t="s">
        <v>1</v>
      </c>
      <c r="N366" s="238" t="s">
        <v>41</v>
      </c>
      <c r="O366" s="92"/>
      <c r="P366" s="239">
        <f>O366*H366</f>
        <v>0</v>
      </c>
      <c r="Q366" s="239">
        <v>0.00034</v>
      </c>
      <c r="R366" s="239">
        <f>Q366*H366</f>
        <v>0.00204</v>
      </c>
      <c r="S366" s="239">
        <v>0</v>
      </c>
      <c r="T366" s="24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1" t="s">
        <v>155</v>
      </c>
      <c r="AT366" s="241" t="s">
        <v>150</v>
      </c>
      <c r="AU366" s="241" t="s">
        <v>85</v>
      </c>
      <c r="AY366" s="18" t="s">
        <v>148</v>
      </c>
      <c r="BE366" s="242">
        <f>IF(N366="základní",J366,0)</f>
        <v>0</v>
      </c>
      <c r="BF366" s="242">
        <f>IF(N366="snížená",J366,0)</f>
        <v>0</v>
      </c>
      <c r="BG366" s="242">
        <f>IF(N366="zákl. přenesená",J366,0)</f>
        <v>0</v>
      </c>
      <c r="BH366" s="242">
        <f>IF(N366="sníž. přenesená",J366,0)</f>
        <v>0</v>
      </c>
      <c r="BI366" s="242">
        <f>IF(N366="nulová",J366,0)</f>
        <v>0</v>
      </c>
      <c r="BJ366" s="18" t="s">
        <v>81</v>
      </c>
      <c r="BK366" s="242">
        <f>ROUND(I366*H366,2)</f>
        <v>0</v>
      </c>
      <c r="BL366" s="18" t="s">
        <v>155</v>
      </c>
      <c r="BM366" s="241" t="s">
        <v>624</v>
      </c>
    </row>
    <row r="367" spans="1:65" s="2" customFormat="1" ht="21.75" customHeight="1">
      <c r="A367" s="39"/>
      <c r="B367" s="40"/>
      <c r="C367" s="287" t="s">
        <v>625</v>
      </c>
      <c r="D367" s="287" t="s">
        <v>291</v>
      </c>
      <c r="E367" s="288" t="s">
        <v>626</v>
      </c>
      <c r="F367" s="289" t="s">
        <v>627</v>
      </c>
      <c r="G367" s="290" t="s">
        <v>299</v>
      </c>
      <c r="H367" s="291">
        <v>6</v>
      </c>
      <c r="I367" s="292"/>
      <c r="J367" s="293">
        <f>ROUND(I367*H367,2)</f>
        <v>0</v>
      </c>
      <c r="K367" s="289" t="s">
        <v>154</v>
      </c>
      <c r="L367" s="294"/>
      <c r="M367" s="295" t="s">
        <v>1</v>
      </c>
      <c r="N367" s="296" t="s">
        <v>41</v>
      </c>
      <c r="O367" s="92"/>
      <c r="P367" s="239">
        <f>O367*H367</f>
        <v>0</v>
      </c>
      <c r="Q367" s="239">
        <v>0.048</v>
      </c>
      <c r="R367" s="239">
        <f>Q367*H367</f>
        <v>0.28800000000000003</v>
      </c>
      <c r="S367" s="239">
        <v>0</v>
      </c>
      <c r="T367" s="240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41" t="s">
        <v>188</v>
      </c>
      <c r="AT367" s="241" t="s">
        <v>291</v>
      </c>
      <c r="AU367" s="241" t="s">
        <v>85</v>
      </c>
      <c r="AY367" s="18" t="s">
        <v>148</v>
      </c>
      <c r="BE367" s="242">
        <f>IF(N367="základní",J367,0)</f>
        <v>0</v>
      </c>
      <c r="BF367" s="242">
        <f>IF(N367="snížená",J367,0)</f>
        <v>0</v>
      </c>
      <c r="BG367" s="242">
        <f>IF(N367="zákl. přenesená",J367,0)</f>
        <v>0</v>
      </c>
      <c r="BH367" s="242">
        <f>IF(N367="sníž. přenesená",J367,0)</f>
        <v>0</v>
      </c>
      <c r="BI367" s="242">
        <f>IF(N367="nulová",J367,0)</f>
        <v>0</v>
      </c>
      <c r="BJ367" s="18" t="s">
        <v>81</v>
      </c>
      <c r="BK367" s="242">
        <f>ROUND(I367*H367,2)</f>
        <v>0</v>
      </c>
      <c r="BL367" s="18" t="s">
        <v>155</v>
      </c>
      <c r="BM367" s="241" t="s">
        <v>628</v>
      </c>
    </row>
    <row r="368" spans="1:65" s="2" customFormat="1" ht="16.5" customHeight="1">
      <c r="A368" s="39"/>
      <c r="B368" s="40"/>
      <c r="C368" s="230" t="s">
        <v>629</v>
      </c>
      <c r="D368" s="230" t="s">
        <v>150</v>
      </c>
      <c r="E368" s="231" t="s">
        <v>630</v>
      </c>
      <c r="F368" s="232" t="s">
        <v>631</v>
      </c>
      <c r="G368" s="233" t="s">
        <v>186</v>
      </c>
      <c r="H368" s="234">
        <v>626</v>
      </c>
      <c r="I368" s="235"/>
      <c r="J368" s="236">
        <f>ROUND(I368*H368,2)</f>
        <v>0</v>
      </c>
      <c r="K368" s="232" t="s">
        <v>154</v>
      </c>
      <c r="L368" s="45"/>
      <c r="M368" s="237" t="s">
        <v>1</v>
      </c>
      <c r="N368" s="238" t="s">
        <v>41</v>
      </c>
      <c r="O368" s="92"/>
      <c r="P368" s="239">
        <f>O368*H368</f>
        <v>0</v>
      </c>
      <c r="Q368" s="239">
        <v>0</v>
      </c>
      <c r="R368" s="239">
        <f>Q368*H368</f>
        <v>0</v>
      </c>
      <c r="S368" s="239">
        <v>0</v>
      </c>
      <c r="T368" s="24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1" t="s">
        <v>155</v>
      </c>
      <c r="AT368" s="241" t="s">
        <v>150</v>
      </c>
      <c r="AU368" s="241" t="s">
        <v>85</v>
      </c>
      <c r="AY368" s="18" t="s">
        <v>148</v>
      </c>
      <c r="BE368" s="242">
        <f>IF(N368="základní",J368,0)</f>
        <v>0</v>
      </c>
      <c r="BF368" s="242">
        <f>IF(N368="snížená",J368,0)</f>
        <v>0</v>
      </c>
      <c r="BG368" s="242">
        <f>IF(N368="zákl. přenesená",J368,0)</f>
        <v>0</v>
      </c>
      <c r="BH368" s="242">
        <f>IF(N368="sníž. přenesená",J368,0)</f>
        <v>0</v>
      </c>
      <c r="BI368" s="242">
        <f>IF(N368="nulová",J368,0)</f>
        <v>0</v>
      </c>
      <c r="BJ368" s="18" t="s">
        <v>81</v>
      </c>
      <c r="BK368" s="242">
        <f>ROUND(I368*H368,2)</f>
        <v>0</v>
      </c>
      <c r="BL368" s="18" t="s">
        <v>155</v>
      </c>
      <c r="BM368" s="241" t="s">
        <v>632</v>
      </c>
    </row>
    <row r="369" spans="1:65" s="2" customFormat="1" ht="21.75" customHeight="1">
      <c r="A369" s="39"/>
      <c r="B369" s="40"/>
      <c r="C369" s="230" t="s">
        <v>633</v>
      </c>
      <c r="D369" s="230" t="s">
        <v>150</v>
      </c>
      <c r="E369" s="231" t="s">
        <v>634</v>
      </c>
      <c r="F369" s="232" t="s">
        <v>635</v>
      </c>
      <c r="G369" s="233" t="s">
        <v>186</v>
      </c>
      <c r="H369" s="234">
        <v>626</v>
      </c>
      <c r="I369" s="235"/>
      <c r="J369" s="236">
        <f>ROUND(I369*H369,2)</f>
        <v>0</v>
      </c>
      <c r="K369" s="232" t="s">
        <v>154</v>
      </c>
      <c r="L369" s="45"/>
      <c r="M369" s="237" t="s">
        <v>1</v>
      </c>
      <c r="N369" s="238" t="s">
        <v>41</v>
      </c>
      <c r="O369" s="92"/>
      <c r="P369" s="239">
        <f>O369*H369</f>
        <v>0</v>
      </c>
      <c r="Q369" s="239">
        <v>0</v>
      </c>
      <c r="R369" s="239">
        <f>Q369*H369</f>
        <v>0</v>
      </c>
      <c r="S369" s="239">
        <v>0</v>
      </c>
      <c r="T369" s="24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1" t="s">
        <v>155</v>
      </c>
      <c r="AT369" s="241" t="s">
        <v>150</v>
      </c>
      <c r="AU369" s="241" t="s">
        <v>85</v>
      </c>
      <c r="AY369" s="18" t="s">
        <v>148</v>
      </c>
      <c r="BE369" s="242">
        <f>IF(N369="základní",J369,0)</f>
        <v>0</v>
      </c>
      <c r="BF369" s="242">
        <f>IF(N369="snížená",J369,0)</f>
        <v>0</v>
      </c>
      <c r="BG369" s="242">
        <f>IF(N369="zákl. přenesená",J369,0)</f>
        <v>0</v>
      </c>
      <c r="BH369" s="242">
        <f>IF(N369="sníž. přenesená",J369,0)</f>
        <v>0</v>
      </c>
      <c r="BI369" s="242">
        <f>IF(N369="nulová",J369,0)</f>
        <v>0</v>
      </c>
      <c r="BJ369" s="18" t="s">
        <v>81</v>
      </c>
      <c r="BK369" s="242">
        <f>ROUND(I369*H369,2)</f>
        <v>0</v>
      </c>
      <c r="BL369" s="18" t="s">
        <v>155</v>
      </c>
      <c r="BM369" s="241" t="s">
        <v>636</v>
      </c>
    </row>
    <row r="370" spans="1:65" s="2" customFormat="1" ht="21.75" customHeight="1">
      <c r="A370" s="39"/>
      <c r="B370" s="40"/>
      <c r="C370" s="230" t="s">
        <v>637</v>
      </c>
      <c r="D370" s="230" t="s">
        <v>150</v>
      </c>
      <c r="E370" s="231" t="s">
        <v>638</v>
      </c>
      <c r="F370" s="232" t="s">
        <v>639</v>
      </c>
      <c r="G370" s="233" t="s">
        <v>299</v>
      </c>
      <c r="H370" s="234">
        <v>1</v>
      </c>
      <c r="I370" s="235"/>
      <c r="J370" s="236">
        <f>ROUND(I370*H370,2)</f>
        <v>0</v>
      </c>
      <c r="K370" s="232" t="s">
        <v>154</v>
      </c>
      <c r="L370" s="45"/>
      <c r="M370" s="237" t="s">
        <v>1</v>
      </c>
      <c r="N370" s="238" t="s">
        <v>41</v>
      </c>
      <c r="O370" s="92"/>
      <c r="P370" s="239">
        <f>O370*H370</f>
        <v>0</v>
      </c>
      <c r="Q370" s="239">
        <v>0.45937</v>
      </c>
      <c r="R370" s="239">
        <f>Q370*H370</f>
        <v>0.45937</v>
      </c>
      <c r="S370" s="239">
        <v>0</v>
      </c>
      <c r="T370" s="240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1" t="s">
        <v>155</v>
      </c>
      <c r="AT370" s="241" t="s">
        <v>150</v>
      </c>
      <c r="AU370" s="241" t="s">
        <v>85</v>
      </c>
      <c r="AY370" s="18" t="s">
        <v>148</v>
      </c>
      <c r="BE370" s="242">
        <f>IF(N370="základní",J370,0)</f>
        <v>0</v>
      </c>
      <c r="BF370" s="242">
        <f>IF(N370="snížená",J370,0)</f>
        <v>0</v>
      </c>
      <c r="BG370" s="242">
        <f>IF(N370="zákl. přenesená",J370,0)</f>
        <v>0</v>
      </c>
      <c r="BH370" s="242">
        <f>IF(N370="sníž. přenesená",J370,0)</f>
        <v>0</v>
      </c>
      <c r="BI370" s="242">
        <f>IF(N370="nulová",J370,0)</f>
        <v>0</v>
      </c>
      <c r="BJ370" s="18" t="s">
        <v>81</v>
      </c>
      <c r="BK370" s="242">
        <f>ROUND(I370*H370,2)</f>
        <v>0</v>
      </c>
      <c r="BL370" s="18" t="s">
        <v>155</v>
      </c>
      <c r="BM370" s="241" t="s">
        <v>640</v>
      </c>
    </row>
    <row r="371" spans="1:65" s="2" customFormat="1" ht="16.5" customHeight="1">
      <c r="A371" s="39"/>
      <c r="B371" s="40"/>
      <c r="C371" s="230" t="s">
        <v>641</v>
      </c>
      <c r="D371" s="230" t="s">
        <v>150</v>
      </c>
      <c r="E371" s="231" t="s">
        <v>642</v>
      </c>
      <c r="F371" s="232" t="s">
        <v>643</v>
      </c>
      <c r="G371" s="233" t="s">
        <v>299</v>
      </c>
      <c r="H371" s="234">
        <v>2</v>
      </c>
      <c r="I371" s="235"/>
      <c r="J371" s="236">
        <f>ROUND(I371*H371,2)</f>
        <v>0</v>
      </c>
      <c r="K371" s="232" t="s">
        <v>154</v>
      </c>
      <c r="L371" s="45"/>
      <c r="M371" s="237" t="s">
        <v>1</v>
      </c>
      <c r="N371" s="238" t="s">
        <v>41</v>
      </c>
      <c r="O371" s="92"/>
      <c r="P371" s="239">
        <f>O371*H371</f>
        <v>0</v>
      </c>
      <c r="Q371" s="239">
        <v>0</v>
      </c>
      <c r="R371" s="239">
        <f>Q371*H371</f>
        <v>0</v>
      </c>
      <c r="S371" s="239">
        <v>0</v>
      </c>
      <c r="T371" s="24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41" t="s">
        <v>155</v>
      </c>
      <c r="AT371" s="241" t="s">
        <v>150</v>
      </c>
      <c r="AU371" s="241" t="s">
        <v>85</v>
      </c>
      <c r="AY371" s="18" t="s">
        <v>148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8" t="s">
        <v>81</v>
      </c>
      <c r="BK371" s="242">
        <f>ROUND(I371*H371,2)</f>
        <v>0</v>
      </c>
      <c r="BL371" s="18" t="s">
        <v>155</v>
      </c>
      <c r="BM371" s="241" t="s">
        <v>644</v>
      </c>
    </row>
    <row r="372" spans="1:65" s="2" customFormat="1" ht="21.75" customHeight="1">
      <c r="A372" s="39"/>
      <c r="B372" s="40"/>
      <c r="C372" s="287" t="s">
        <v>645</v>
      </c>
      <c r="D372" s="287" t="s">
        <v>291</v>
      </c>
      <c r="E372" s="288" t="s">
        <v>646</v>
      </c>
      <c r="F372" s="289" t="s">
        <v>647</v>
      </c>
      <c r="G372" s="290" t="s">
        <v>299</v>
      </c>
      <c r="H372" s="291">
        <v>2</v>
      </c>
      <c r="I372" s="292"/>
      <c r="J372" s="293">
        <f>ROUND(I372*H372,2)</f>
        <v>0</v>
      </c>
      <c r="K372" s="289" t="s">
        <v>154</v>
      </c>
      <c r="L372" s="294"/>
      <c r="M372" s="295" t="s">
        <v>1</v>
      </c>
      <c r="N372" s="296" t="s">
        <v>41</v>
      </c>
      <c r="O372" s="92"/>
      <c r="P372" s="239">
        <f>O372*H372</f>
        <v>0</v>
      </c>
      <c r="Q372" s="239">
        <v>0.014</v>
      </c>
      <c r="R372" s="239">
        <f>Q372*H372</f>
        <v>0.028</v>
      </c>
      <c r="S372" s="239">
        <v>0</v>
      </c>
      <c r="T372" s="24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1" t="s">
        <v>188</v>
      </c>
      <c r="AT372" s="241" t="s">
        <v>291</v>
      </c>
      <c r="AU372" s="241" t="s">
        <v>85</v>
      </c>
      <c r="AY372" s="18" t="s">
        <v>148</v>
      </c>
      <c r="BE372" s="242">
        <f>IF(N372="základní",J372,0)</f>
        <v>0</v>
      </c>
      <c r="BF372" s="242">
        <f>IF(N372="snížená",J372,0)</f>
        <v>0</v>
      </c>
      <c r="BG372" s="242">
        <f>IF(N372="zákl. přenesená",J372,0)</f>
        <v>0</v>
      </c>
      <c r="BH372" s="242">
        <f>IF(N372="sníž. přenesená",J372,0)</f>
        <v>0</v>
      </c>
      <c r="BI372" s="242">
        <f>IF(N372="nulová",J372,0)</f>
        <v>0</v>
      </c>
      <c r="BJ372" s="18" t="s">
        <v>81</v>
      </c>
      <c r="BK372" s="242">
        <f>ROUND(I372*H372,2)</f>
        <v>0</v>
      </c>
      <c r="BL372" s="18" t="s">
        <v>155</v>
      </c>
      <c r="BM372" s="241" t="s">
        <v>648</v>
      </c>
    </row>
    <row r="373" spans="1:65" s="2" customFormat="1" ht="16.5" customHeight="1">
      <c r="A373" s="39"/>
      <c r="B373" s="40"/>
      <c r="C373" s="230" t="s">
        <v>649</v>
      </c>
      <c r="D373" s="230" t="s">
        <v>150</v>
      </c>
      <c r="E373" s="231" t="s">
        <v>650</v>
      </c>
      <c r="F373" s="232" t="s">
        <v>651</v>
      </c>
      <c r="G373" s="233" t="s">
        <v>299</v>
      </c>
      <c r="H373" s="234">
        <v>3</v>
      </c>
      <c r="I373" s="235"/>
      <c r="J373" s="236">
        <f>ROUND(I373*H373,2)</f>
        <v>0</v>
      </c>
      <c r="K373" s="232" t="s">
        <v>154</v>
      </c>
      <c r="L373" s="45"/>
      <c r="M373" s="237" t="s">
        <v>1</v>
      </c>
      <c r="N373" s="238" t="s">
        <v>41</v>
      </c>
      <c r="O373" s="92"/>
      <c r="P373" s="239">
        <f>O373*H373</f>
        <v>0</v>
      </c>
      <c r="Q373" s="239">
        <v>0.12303</v>
      </c>
      <c r="R373" s="239">
        <f>Q373*H373</f>
        <v>0.36909000000000003</v>
      </c>
      <c r="S373" s="239">
        <v>0</v>
      </c>
      <c r="T373" s="240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1" t="s">
        <v>155</v>
      </c>
      <c r="AT373" s="241" t="s">
        <v>150</v>
      </c>
      <c r="AU373" s="241" t="s">
        <v>85</v>
      </c>
      <c r="AY373" s="18" t="s">
        <v>148</v>
      </c>
      <c r="BE373" s="242">
        <f>IF(N373="základní",J373,0)</f>
        <v>0</v>
      </c>
      <c r="BF373" s="242">
        <f>IF(N373="snížená",J373,0)</f>
        <v>0</v>
      </c>
      <c r="BG373" s="242">
        <f>IF(N373="zákl. přenesená",J373,0)</f>
        <v>0</v>
      </c>
      <c r="BH373" s="242">
        <f>IF(N373="sníž. přenesená",J373,0)</f>
        <v>0</v>
      </c>
      <c r="BI373" s="242">
        <f>IF(N373="nulová",J373,0)</f>
        <v>0</v>
      </c>
      <c r="BJ373" s="18" t="s">
        <v>81</v>
      </c>
      <c r="BK373" s="242">
        <f>ROUND(I373*H373,2)</f>
        <v>0</v>
      </c>
      <c r="BL373" s="18" t="s">
        <v>155</v>
      </c>
      <c r="BM373" s="241" t="s">
        <v>652</v>
      </c>
    </row>
    <row r="374" spans="1:65" s="2" customFormat="1" ht="21.75" customHeight="1">
      <c r="A374" s="39"/>
      <c r="B374" s="40"/>
      <c r="C374" s="287" t="s">
        <v>653</v>
      </c>
      <c r="D374" s="287" t="s">
        <v>291</v>
      </c>
      <c r="E374" s="288" t="s">
        <v>654</v>
      </c>
      <c r="F374" s="289" t="s">
        <v>655</v>
      </c>
      <c r="G374" s="290" t="s">
        <v>299</v>
      </c>
      <c r="H374" s="291">
        <v>3</v>
      </c>
      <c r="I374" s="292"/>
      <c r="J374" s="293">
        <f>ROUND(I374*H374,2)</f>
        <v>0</v>
      </c>
      <c r="K374" s="289" t="s">
        <v>154</v>
      </c>
      <c r="L374" s="294"/>
      <c r="M374" s="295" t="s">
        <v>1</v>
      </c>
      <c r="N374" s="296" t="s">
        <v>41</v>
      </c>
      <c r="O374" s="92"/>
      <c r="P374" s="239">
        <f>O374*H374</f>
        <v>0</v>
      </c>
      <c r="Q374" s="239">
        <v>0.0133</v>
      </c>
      <c r="R374" s="239">
        <f>Q374*H374</f>
        <v>0.0399</v>
      </c>
      <c r="S374" s="239">
        <v>0</v>
      </c>
      <c r="T374" s="24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1" t="s">
        <v>188</v>
      </c>
      <c r="AT374" s="241" t="s">
        <v>291</v>
      </c>
      <c r="AU374" s="241" t="s">
        <v>85</v>
      </c>
      <c r="AY374" s="18" t="s">
        <v>148</v>
      </c>
      <c r="BE374" s="242">
        <f>IF(N374="základní",J374,0)</f>
        <v>0</v>
      </c>
      <c r="BF374" s="242">
        <f>IF(N374="snížená",J374,0)</f>
        <v>0</v>
      </c>
      <c r="BG374" s="242">
        <f>IF(N374="zákl. přenesená",J374,0)</f>
        <v>0</v>
      </c>
      <c r="BH374" s="242">
        <f>IF(N374="sníž. přenesená",J374,0)</f>
        <v>0</v>
      </c>
      <c r="BI374" s="242">
        <f>IF(N374="nulová",J374,0)</f>
        <v>0</v>
      </c>
      <c r="BJ374" s="18" t="s">
        <v>81</v>
      </c>
      <c r="BK374" s="242">
        <f>ROUND(I374*H374,2)</f>
        <v>0</v>
      </c>
      <c r="BL374" s="18" t="s">
        <v>155</v>
      </c>
      <c r="BM374" s="241" t="s">
        <v>656</v>
      </c>
    </row>
    <row r="375" spans="1:65" s="2" customFormat="1" ht="16.5" customHeight="1">
      <c r="A375" s="39"/>
      <c r="B375" s="40"/>
      <c r="C375" s="287" t="s">
        <v>657</v>
      </c>
      <c r="D375" s="287" t="s">
        <v>291</v>
      </c>
      <c r="E375" s="288" t="s">
        <v>658</v>
      </c>
      <c r="F375" s="289" t="s">
        <v>659</v>
      </c>
      <c r="G375" s="290" t="s">
        <v>299</v>
      </c>
      <c r="H375" s="291">
        <v>1</v>
      </c>
      <c r="I375" s="292"/>
      <c r="J375" s="293">
        <f>ROUND(I375*H375,2)</f>
        <v>0</v>
      </c>
      <c r="K375" s="289" t="s">
        <v>154</v>
      </c>
      <c r="L375" s="294"/>
      <c r="M375" s="295" t="s">
        <v>1</v>
      </c>
      <c r="N375" s="296" t="s">
        <v>41</v>
      </c>
      <c r="O375" s="92"/>
      <c r="P375" s="239">
        <f>O375*H375</f>
        <v>0</v>
      </c>
      <c r="Q375" s="239">
        <v>0.003</v>
      </c>
      <c r="R375" s="239">
        <f>Q375*H375</f>
        <v>0.003</v>
      </c>
      <c r="S375" s="239">
        <v>0</v>
      </c>
      <c r="T375" s="24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1" t="s">
        <v>188</v>
      </c>
      <c r="AT375" s="241" t="s">
        <v>291</v>
      </c>
      <c r="AU375" s="241" t="s">
        <v>85</v>
      </c>
      <c r="AY375" s="18" t="s">
        <v>148</v>
      </c>
      <c r="BE375" s="242">
        <f>IF(N375="základní",J375,0)</f>
        <v>0</v>
      </c>
      <c r="BF375" s="242">
        <f>IF(N375="snížená",J375,0)</f>
        <v>0</v>
      </c>
      <c r="BG375" s="242">
        <f>IF(N375="zákl. přenesená",J375,0)</f>
        <v>0</v>
      </c>
      <c r="BH375" s="242">
        <f>IF(N375="sníž. přenesená",J375,0)</f>
        <v>0</v>
      </c>
      <c r="BI375" s="242">
        <f>IF(N375="nulová",J375,0)</f>
        <v>0</v>
      </c>
      <c r="BJ375" s="18" t="s">
        <v>81</v>
      </c>
      <c r="BK375" s="242">
        <f>ROUND(I375*H375,2)</f>
        <v>0</v>
      </c>
      <c r="BL375" s="18" t="s">
        <v>155</v>
      </c>
      <c r="BM375" s="241" t="s">
        <v>660</v>
      </c>
    </row>
    <row r="376" spans="1:65" s="2" customFormat="1" ht="16.5" customHeight="1">
      <c r="A376" s="39"/>
      <c r="B376" s="40"/>
      <c r="C376" s="230" t="s">
        <v>661</v>
      </c>
      <c r="D376" s="230" t="s">
        <v>150</v>
      </c>
      <c r="E376" s="231" t="s">
        <v>662</v>
      </c>
      <c r="F376" s="232" t="s">
        <v>663</v>
      </c>
      <c r="G376" s="233" t="s">
        <v>299</v>
      </c>
      <c r="H376" s="234">
        <v>4</v>
      </c>
      <c r="I376" s="235"/>
      <c r="J376" s="236">
        <f>ROUND(I376*H376,2)</f>
        <v>0</v>
      </c>
      <c r="K376" s="232" t="s">
        <v>154</v>
      </c>
      <c r="L376" s="45"/>
      <c r="M376" s="237" t="s">
        <v>1</v>
      </c>
      <c r="N376" s="238" t="s">
        <v>41</v>
      </c>
      <c r="O376" s="92"/>
      <c r="P376" s="239">
        <f>O376*H376</f>
        <v>0</v>
      </c>
      <c r="Q376" s="239">
        <v>0.32906</v>
      </c>
      <c r="R376" s="239">
        <f>Q376*H376</f>
        <v>1.31624</v>
      </c>
      <c r="S376" s="239">
        <v>0</v>
      </c>
      <c r="T376" s="24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1" t="s">
        <v>155</v>
      </c>
      <c r="AT376" s="241" t="s">
        <v>150</v>
      </c>
      <c r="AU376" s="241" t="s">
        <v>85</v>
      </c>
      <c r="AY376" s="18" t="s">
        <v>148</v>
      </c>
      <c r="BE376" s="242">
        <f>IF(N376="základní",J376,0)</f>
        <v>0</v>
      </c>
      <c r="BF376" s="242">
        <f>IF(N376="snížená",J376,0)</f>
        <v>0</v>
      </c>
      <c r="BG376" s="242">
        <f>IF(N376="zákl. přenesená",J376,0)</f>
        <v>0</v>
      </c>
      <c r="BH376" s="242">
        <f>IF(N376="sníž. přenesená",J376,0)</f>
        <v>0</v>
      </c>
      <c r="BI376" s="242">
        <f>IF(N376="nulová",J376,0)</f>
        <v>0</v>
      </c>
      <c r="BJ376" s="18" t="s">
        <v>81</v>
      </c>
      <c r="BK376" s="242">
        <f>ROUND(I376*H376,2)</f>
        <v>0</v>
      </c>
      <c r="BL376" s="18" t="s">
        <v>155</v>
      </c>
      <c r="BM376" s="241" t="s">
        <v>664</v>
      </c>
    </row>
    <row r="377" spans="1:65" s="2" customFormat="1" ht="16.5" customHeight="1">
      <c r="A377" s="39"/>
      <c r="B377" s="40"/>
      <c r="C377" s="287" t="s">
        <v>665</v>
      </c>
      <c r="D377" s="287" t="s">
        <v>291</v>
      </c>
      <c r="E377" s="288" t="s">
        <v>666</v>
      </c>
      <c r="F377" s="289" t="s">
        <v>667</v>
      </c>
      <c r="G377" s="290" t="s">
        <v>299</v>
      </c>
      <c r="H377" s="291">
        <v>4</v>
      </c>
      <c r="I377" s="292"/>
      <c r="J377" s="293">
        <f>ROUND(I377*H377,2)</f>
        <v>0</v>
      </c>
      <c r="K377" s="289" t="s">
        <v>1</v>
      </c>
      <c r="L377" s="294"/>
      <c r="M377" s="295" t="s">
        <v>1</v>
      </c>
      <c r="N377" s="296" t="s">
        <v>41</v>
      </c>
      <c r="O377" s="92"/>
      <c r="P377" s="239">
        <f>O377*H377</f>
        <v>0</v>
      </c>
      <c r="Q377" s="239">
        <v>0.024</v>
      </c>
      <c r="R377" s="239">
        <f>Q377*H377</f>
        <v>0.096</v>
      </c>
      <c r="S377" s="239">
        <v>0</v>
      </c>
      <c r="T377" s="24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1" t="s">
        <v>188</v>
      </c>
      <c r="AT377" s="241" t="s">
        <v>291</v>
      </c>
      <c r="AU377" s="241" t="s">
        <v>85</v>
      </c>
      <c r="AY377" s="18" t="s">
        <v>148</v>
      </c>
      <c r="BE377" s="242">
        <f>IF(N377="základní",J377,0)</f>
        <v>0</v>
      </c>
      <c r="BF377" s="242">
        <f>IF(N377="snížená",J377,0)</f>
        <v>0</v>
      </c>
      <c r="BG377" s="242">
        <f>IF(N377="zákl. přenesená",J377,0)</f>
        <v>0</v>
      </c>
      <c r="BH377" s="242">
        <f>IF(N377="sníž. přenesená",J377,0)</f>
        <v>0</v>
      </c>
      <c r="BI377" s="242">
        <f>IF(N377="nulová",J377,0)</f>
        <v>0</v>
      </c>
      <c r="BJ377" s="18" t="s">
        <v>81</v>
      </c>
      <c r="BK377" s="242">
        <f>ROUND(I377*H377,2)</f>
        <v>0</v>
      </c>
      <c r="BL377" s="18" t="s">
        <v>155</v>
      </c>
      <c r="BM377" s="241" t="s">
        <v>668</v>
      </c>
    </row>
    <row r="378" spans="1:65" s="2" customFormat="1" ht="16.5" customHeight="1">
      <c r="A378" s="39"/>
      <c r="B378" s="40"/>
      <c r="C378" s="287" t="s">
        <v>669</v>
      </c>
      <c r="D378" s="287" t="s">
        <v>291</v>
      </c>
      <c r="E378" s="288" t="s">
        <v>670</v>
      </c>
      <c r="F378" s="289" t="s">
        <v>671</v>
      </c>
      <c r="G378" s="290" t="s">
        <v>299</v>
      </c>
      <c r="H378" s="291">
        <v>2</v>
      </c>
      <c r="I378" s="292"/>
      <c r="J378" s="293">
        <f>ROUND(I378*H378,2)</f>
        <v>0</v>
      </c>
      <c r="K378" s="289" t="s">
        <v>1</v>
      </c>
      <c r="L378" s="294"/>
      <c r="M378" s="295" t="s">
        <v>1</v>
      </c>
      <c r="N378" s="296" t="s">
        <v>41</v>
      </c>
      <c r="O378" s="92"/>
      <c r="P378" s="239">
        <f>O378*H378</f>
        <v>0</v>
      </c>
      <c r="Q378" s="239">
        <v>0.0041</v>
      </c>
      <c r="R378" s="239">
        <f>Q378*H378</f>
        <v>0.0082</v>
      </c>
      <c r="S378" s="239">
        <v>0</v>
      </c>
      <c r="T378" s="240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1" t="s">
        <v>188</v>
      </c>
      <c r="AT378" s="241" t="s">
        <v>291</v>
      </c>
      <c r="AU378" s="241" t="s">
        <v>85</v>
      </c>
      <c r="AY378" s="18" t="s">
        <v>148</v>
      </c>
      <c r="BE378" s="242">
        <f>IF(N378="základní",J378,0)</f>
        <v>0</v>
      </c>
      <c r="BF378" s="242">
        <f>IF(N378="snížená",J378,0)</f>
        <v>0</v>
      </c>
      <c r="BG378" s="242">
        <f>IF(N378="zákl. přenesená",J378,0)</f>
        <v>0</v>
      </c>
      <c r="BH378" s="242">
        <f>IF(N378="sníž. přenesená",J378,0)</f>
        <v>0</v>
      </c>
      <c r="BI378" s="242">
        <f>IF(N378="nulová",J378,0)</f>
        <v>0</v>
      </c>
      <c r="BJ378" s="18" t="s">
        <v>81</v>
      </c>
      <c r="BK378" s="242">
        <f>ROUND(I378*H378,2)</f>
        <v>0</v>
      </c>
      <c r="BL378" s="18" t="s">
        <v>155</v>
      </c>
      <c r="BM378" s="241" t="s">
        <v>672</v>
      </c>
    </row>
    <row r="379" spans="1:65" s="2" customFormat="1" ht="16.5" customHeight="1">
      <c r="A379" s="39"/>
      <c r="B379" s="40"/>
      <c r="C379" s="230" t="s">
        <v>673</v>
      </c>
      <c r="D379" s="230" t="s">
        <v>150</v>
      </c>
      <c r="E379" s="231" t="s">
        <v>674</v>
      </c>
      <c r="F379" s="232" t="s">
        <v>675</v>
      </c>
      <c r="G379" s="233" t="s">
        <v>299</v>
      </c>
      <c r="H379" s="234">
        <v>9</v>
      </c>
      <c r="I379" s="235"/>
      <c r="J379" s="236">
        <f>ROUND(I379*H379,2)</f>
        <v>0</v>
      </c>
      <c r="K379" s="232" t="s">
        <v>154</v>
      </c>
      <c r="L379" s="45"/>
      <c r="M379" s="237" t="s">
        <v>1</v>
      </c>
      <c r="N379" s="238" t="s">
        <v>41</v>
      </c>
      <c r="O379" s="92"/>
      <c r="P379" s="239">
        <f>O379*H379</f>
        <v>0</v>
      </c>
      <c r="Q379" s="239">
        <v>0.00031</v>
      </c>
      <c r="R379" s="239">
        <f>Q379*H379</f>
        <v>0.00279</v>
      </c>
      <c r="S379" s="239">
        <v>0</v>
      </c>
      <c r="T379" s="24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1" t="s">
        <v>155</v>
      </c>
      <c r="AT379" s="241" t="s">
        <v>150</v>
      </c>
      <c r="AU379" s="241" t="s">
        <v>85</v>
      </c>
      <c r="AY379" s="18" t="s">
        <v>148</v>
      </c>
      <c r="BE379" s="242">
        <f>IF(N379="základní",J379,0)</f>
        <v>0</v>
      </c>
      <c r="BF379" s="242">
        <f>IF(N379="snížená",J379,0)</f>
        <v>0</v>
      </c>
      <c r="BG379" s="242">
        <f>IF(N379="zákl. přenesená",J379,0)</f>
        <v>0</v>
      </c>
      <c r="BH379" s="242">
        <f>IF(N379="sníž. přenesená",J379,0)</f>
        <v>0</v>
      </c>
      <c r="BI379" s="242">
        <f>IF(N379="nulová",J379,0)</f>
        <v>0</v>
      </c>
      <c r="BJ379" s="18" t="s">
        <v>81</v>
      </c>
      <c r="BK379" s="242">
        <f>ROUND(I379*H379,2)</f>
        <v>0</v>
      </c>
      <c r="BL379" s="18" t="s">
        <v>155</v>
      </c>
      <c r="BM379" s="241" t="s">
        <v>676</v>
      </c>
    </row>
    <row r="380" spans="1:65" s="2" customFormat="1" ht="21.75" customHeight="1">
      <c r="A380" s="39"/>
      <c r="B380" s="40"/>
      <c r="C380" s="230" t="s">
        <v>677</v>
      </c>
      <c r="D380" s="230" t="s">
        <v>150</v>
      </c>
      <c r="E380" s="231" t="s">
        <v>678</v>
      </c>
      <c r="F380" s="232" t="s">
        <v>679</v>
      </c>
      <c r="G380" s="233" t="s">
        <v>299</v>
      </c>
      <c r="H380" s="234">
        <v>4</v>
      </c>
      <c r="I380" s="235"/>
      <c r="J380" s="236">
        <f>ROUND(I380*H380,2)</f>
        <v>0</v>
      </c>
      <c r="K380" s="232" t="s">
        <v>1</v>
      </c>
      <c r="L380" s="45"/>
      <c r="M380" s="237" t="s">
        <v>1</v>
      </c>
      <c r="N380" s="238" t="s">
        <v>41</v>
      </c>
      <c r="O380" s="92"/>
      <c r="P380" s="239">
        <f>O380*H380</f>
        <v>0</v>
      </c>
      <c r="Q380" s="239">
        <v>0.00016</v>
      </c>
      <c r="R380" s="239">
        <f>Q380*H380</f>
        <v>0.00064</v>
      </c>
      <c r="S380" s="239">
        <v>0</v>
      </c>
      <c r="T380" s="240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1" t="s">
        <v>155</v>
      </c>
      <c r="AT380" s="241" t="s">
        <v>150</v>
      </c>
      <c r="AU380" s="241" t="s">
        <v>85</v>
      </c>
      <c r="AY380" s="18" t="s">
        <v>148</v>
      </c>
      <c r="BE380" s="242">
        <f>IF(N380="základní",J380,0)</f>
        <v>0</v>
      </c>
      <c r="BF380" s="242">
        <f>IF(N380="snížená",J380,0)</f>
        <v>0</v>
      </c>
      <c r="BG380" s="242">
        <f>IF(N380="zákl. přenesená",J380,0)</f>
        <v>0</v>
      </c>
      <c r="BH380" s="242">
        <f>IF(N380="sníž. přenesená",J380,0)</f>
        <v>0</v>
      </c>
      <c r="BI380" s="242">
        <f>IF(N380="nulová",J380,0)</f>
        <v>0</v>
      </c>
      <c r="BJ380" s="18" t="s">
        <v>81</v>
      </c>
      <c r="BK380" s="242">
        <f>ROUND(I380*H380,2)</f>
        <v>0</v>
      </c>
      <c r="BL380" s="18" t="s">
        <v>155</v>
      </c>
      <c r="BM380" s="241" t="s">
        <v>680</v>
      </c>
    </row>
    <row r="381" spans="1:65" s="2" customFormat="1" ht="16.5" customHeight="1">
      <c r="A381" s="39"/>
      <c r="B381" s="40"/>
      <c r="C381" s="230" t="s">
        <v>681</v>
      </c>
      <c r="D381" s="230" t="s">
        <v>150</v>
      </c>
      <c r="E381" s="231" t="s">
        <v>682</v>
      </c>
      <c r="F381" s="232" t="s">
        <v>683</v>
      </c>
      <c r="G381" s="233" t="s">
        <v>186</v>
      </c>
      <c r="H381" s="234">
        <v>655</v>
      </c>
      <c r="I381" s="235"/>
      <c r="J381" s="236">
        <f>ROUND(I381*H381,2)</f>
        <v>0</v>
      </c>
      <c r="K381" s="232" t="s">
        <v>154</v>
      </c>
      <c r="L381" s="45"/>
      <c r="M381" s="237" t="s">
        <v>1</v>
      </c>
      <c r="N381" s="238" t="s">
        <v>41</v>
      </c>
      <c r="O381" s="92"/>
      <c r="P381" s="239">
        <f>O381*H381</f>
        <v>0</v>
      </c>
      <c r="Q381" s="239">
        <v>0.00019</v>
      </c>
      <c r="R381" s="239">
        <f>Q381*H381</f>
        <v>0.12445</v>
      </c>
      <c r="S381" s="239">
        <v>0</v>
      </c>
      <c r="T381" s="24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1" t="s">
        <v>155</v>
      </c>
      <c r="AT381" s="241" t="s">
        <v>150</v>
      </c>
      <c r="AU381" s="241" t="s">
        <v>85</v>
      </c>
      <c r="AY381" s="18" t="s">
        <v>148</v>
      </c>
      <c r="BE381" s="242">
        <f>IF(N381="základní",J381,0)</f>
        <v>0</v>
      </c>
      <c r="BF381" s="242">
        <f>IF(N381="snížená",J381,0)</f>
        <v>0</v>
      </c>
      <c r="BG381" s="242">
        <f>IF(N381="zákl. přenesená",J381,0)</f>
        <v>0</v>
      </c>
      <c r="BH381" s="242">
        <f>IF(N381="sníž. přenesená",J381,0)</f>
        <v>0</v>
      </c>
      <c r="BI381" s="242">
        <f>IF(N381="nulová",J381,0)</f>
        <v>0</v>
      </c>
      <c r="BJ381" s="18" t="s">
        <v>81</v>
      </c>
      <c r="BK381" s="242">
        <f>ROUND(I381*H381,2)</f>
        <v>0</v>
      </c>
      <c r="BL381" s="18" t="s">
        <v>155</v>
      </c>
      <c r="BM381" s="241" t="s">
        <v>684</v>
      </c>
    </row>
    <row r="382" spans="1:65" s="2" customFormat="1" ht="16.5" customHeight="1">
      <c r="A382" s="39"/>
      <c r="B382" s="40"/>
      <c r="C382" s="230" t="s">
        <v>685</v>
      </c>
      <c r="D382" s="230" t="s">
        <v>150</v>
      </c>
      <c r="E382" s="231" t="s">
        <v>686</v>
      </c>
      <c r="F382" s="232" t="s">
        <v>687</v>
      </c>
      <c r="G382" s="233" t="s">
        <v>186</v>
      </c>
      <c r="H382" s="234">
        <v>640</v>
      </c>
      <c r="I382" s="235"/>
      <c r="J382" s="236">
        <f>ROUND(I382*H382,2)</f>
        <v>0</v>
      </c>
      <c r="K382" s="232" t="s">
        <v>154</v>
      </c>
      <c r="L382" s="45"/>
      <c r="M382" s="237" t="s">
        <v>1</v>
      </c>
      <c r="N382" s="238" t="s">
        <v>41</v>
      </c>
      <c r="O382" s="92"/>
      <c r="P382" s="239">
        <f>O382*H382</f>
        <v>0</v>
      </c>
      <c r="Q382" s="239">
        <v>7E-05</v>
      </c>
      <c r="R382" s="239">
        <f>Q382*H382</f>
        <v>0.04479999999999999</v>
      </c>
      <c r="S382" s="239">
        <v>0</v>
      </c>
      <c r="T382" s="24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1" t="s">
        <v>155</v>
      </c>
      <c r="AT382" s="241" t="s">
        <v>150</v>
      </c>
      <c r="AU382" s="241" t="s">
        <v>85</v>
      </c>
      <c r="AY382" s="18" t="s">
        <v>148</v>
      </c>
      <c r="BE382" s="242">
        <f>IF(N382="základní",J382,0)</f>
        <v>0</v>
      </c>
      <c r="BF382" s="242">
        <f>IF(N382="snížená",J382,0)</f>
        <v>0</v>
      </c>
      <c r="BG382" s="242">
        <f>IF(N382="zákl. přenesená",J382,0)</f>
        <v>0</v>
      </c>
      <c r="BH382" s="242">
        <f>IF(N382="sníž. přenesená",J382,0)</f>
        <v>0</v>
      </c>
      <c r="BI382" s="242">
        <f>IF(N382="nulová",J382,0)</f>
        <v>0</v>
      </c>
      <c r="BJ382" s="18" t="s">
        <v>81</v>
      </c>
      <c r="BK382" s="242">
        <f>ROUND(I382*H382,2)</f>
        <v>0</v>
      </c>
      <c r="BL382" s="18" t="s">
        <v>155</v>
      </c>
      <c r="BM382" s="241" t="s">
        <v>688</v>
      </c>
    </row>
    <row r="383" spans="1:63" s="12" customFormat="1" ht="22.8" customHeight="1">
      <c r="A383" s="12"/>
      <c r="B383" s="214"/>
      <c r="C383" s="215"/>
      <c r="D383" s="216" t="s">
        <v>75</v>
      </c>
      <c r="E383" s="228" t="s">
        <v>193</v>
      </c>
      <c r="F383" s="228" t="s">
        <v>689</v>
      </c>
      <c r="G383" s="215"/>
      <c r="H383" s="215"/>
      <c r="I383" s="218"/>
      <c r="J383" s="229">
        <f>BK383</f>
        <v>0</v>
      </c>
      <c r="K383" s="215"/>
      <c r="L383" s="220"/>
      <c r="M383" s="221"/>
      <c r="N383" s="222"/>
      <c r="O383" s="222"/>
      <c r="P383" s="223">
        <f>SUM(P384:P391)</f>
        <v>0</v>
      </c>
      <c r="Q383" s="222"/>
      <c r="R383" s="223">
        <f>SUM(R384:R391)</f>
        <v>40.8900249</v>
      </c>
      <c r="S383" s="222"/>
      <c r="T383" s="224">
        <f>SUM(T384:T391)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5" t="s">
        <v>81</v>
      </c>
      <c r="AT383" s="226" t="s">
        <v>75</v>
      </c>
      <c r="AU383" s="226" t="s">
        <v>81</v>
      </c>
      <c r="AY383" s="225" t="s">
        <v>148</v>
      </c>
      <c r="BK383" s="227">
        <f>SUM(BK384:BK391)</f>
        <v>0</v>
      </c>
    </row>
    <row r="384" spans="1:65" s="2" customFormat="1" ht="21.75" customHeight="1">
      <c r="A384" s="39"/>
      <c r="B384" s="40"/>
      <c r="C384" s="230" t="s">
        <v>690</v>
      </c>
      <c r="D384" s="230" t="s">
        <v>150</v>
      </c>
      <c r="E384" s="231" t="s">
        <v>691</v>
      </c>
      <c r="F384" s="232" t="s">
        <v>692</v>
      </c>
      <c r="G384" s="233" t="s">
        <v>186</v>
      </c>
      <c r="H384" s="234">
        <v>191</v>
      </c>
      <c r="I384" s="235"/>
      <c r="J384" s="236">
        <f>ROUND(I384*H384,2)</f>
        <v>0</v>
      </c>
      <c r="K384" s="232" t="s">
        <v>154</v>
      </c>
      <c r="L384" s="45"/>
      <c r="M384" s="237" t="s">
        <v>1</v>
      </c>
      <c r="N384" s="238" t="s">
        <v>41</v>
      </c>
      <c r="O384" s="92"/>
      <c r="P384" s="239">
        <f>O384*H384</f>
        <v>0</v>
      </c>
      <c r="Q384" s="239">
        <v>0.1295</v>
      </c>
      <c r="R384" s="239">
        <f>Q384*H384</f>
        <v>24.7345</v>
      </c>
      <c r="S384" s="239">
        <v>0</v>
      </c>
      <c r="T384" s="24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41" t="s">
        <v>155</v>
      </c>
      <c r="AT384" s="241" t="s">
        <v>150</v>
      </c>
      <c r="AU384" s="241" t="s">
        <v>85</v>
      </c>
      <c r="AY384" s="18" t="s">
        <v>148</v>
      </c>
      <c r="BE384" s="242">
        <f>IF(N384="základní",J384,0)</f>
        <v>0</v>
      </c>
      <c r="BF384" s="242">
        <f>IF(N384="snížená",J384,0)</f>
        <v>0</v>
      </c>
      <c r="BG384" s="242">
        <f>IF(N384="zákl. přenesená",J384,0)</f>
        <v>0</v>
      </c>
      <c r="BH384" s="242">
        <f>IF(N384="sníž. přenesená",J384,0)</f>
        <v>0</v>
      </c>
      <c r="BI384" s="242">
        <f>IF(N384="nulová",J384,0)</f>
        <v>0</v>
      </c>
      <c r="BJ384" s="18" t="s">
        <v>81</v>
      </c>
      <c r="BK384" s="242">
        <f>ROUND(I384*H384,2)</f>
        <v>0</v>
      </c>
      <c r="BL384" s="18" t="s">
        <v>155</v>
      </c>
      <c r="BM384" s="241" t="s">
        <v>693</v>
      </c>
    </row>
    <row r="385" spans="1:51" s="13" customFormat="1" ht="12">
      <c r="A385" s="13"/>
      <c r="B385" s="243"/>
      <c r="C385" s="244"/>
      <c r="D385" s="245" t="s">
        <v>160</v>
      </c>
      <c r="E385" s="246" t="s">
        <v>1</v>
      </c>
      <c r="F385" s="247" t="s">
        <v>694</v>
      </c>
      <c r="G385" s="244"/>
      <c r="H385" s="246" t="s">
        <v>1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3" t="s">
        <v>160</v>
      </c>
      <c r="AU385" s="253" t="s">
        <v>85</v>
      </c>
      <c r="AV385" s="13" t="s">
        <v>81</v>
      </c>
      <c r="AW385" s="13" t="s">
        <v>32</v>
      </c>
      <c r="AX385" s="13" t="s">
        <v>76</v>
      </c>
      <c r="AY385" s="253" t="s">
        <v>148</v>
      </c>
    </row>
    <row r="386" spans="1:51" s="14" customFormat="1" ht="12">
      <c r="A386" s="14"/>
      <c r="B386" s="254"/>
      <c r="C386" s="255"/>
      <c r="D386" s="245" t="s">
        <v>160</v>
      </c>
      <c r="E386" s="256" t="s">
        <v>1</v>
      </c>
      <c r="F386" s="257" t="s">
        <v>695</v>
      </c>
      <c r="G386" s="255"/>
      <c r="H386" s="258">
        <v>191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4" t="s">
        <v>160</v>
      </c>
      <c r="AU386" s="264" t="s">
        <v>85</v>
      </c>
      <c r="AV386" s="14" t="s">
        <v>85</v>
      </c>
      <c r="AW386" s="14" t="s">
        <v>32</v>
      </c>
      <c r="AX386" s="14" t="s">
        <v>81</v>
      </c>
      <c r="AY386" s="264" t="s">
        <v>148</v>
      </c>
    </row>
    <row r="387" spans="1:65" s="2" customFormat="1" ht="16.5" customHeight="1">
      <c r="A387" s="39"/>
      <c r="B387" s="40"/>
      <c r="C387" s="287" t="s">
        <v>696</v>
      </c>
      <c r="D387" s="287" t="s">
        <v>291</v>
      </c>
      <c r="E387" s="288" t="s">
        <v>697</v>
      </c>
      <c r="F387" s="289" t="s">
        <v>698</v>
      </c>
      <c r="G387" s="290" t="s">
        <v>186</v>
      </c>
      <c r="H387" s="291">
        <v>19.1</v>
      </c>
      <c r="I387" s="292"/>
      <c r="J387" s="293">
        <f>ROUND(I387*H387,2)</f>
        <v>0</v>
      </c>
      <c r="K387" s="289" t="s">
        <v>154</v>
      </c>
      <c r="L387" s="294"/>
      <c r="M387" s="295" t="s">
        <v>1</v>
      </c>
      <c r="N387" s="296" t="s">
        <v>41</v>
      </c>
      <c r="O387" s="92"/>
      <c r="P387" s="239">
        <f>O387*H387</f>
        <v>0</v>
      </c>
      <c r="Q387" s="239">
        <v>0.05612</v>
      </c>
      <c r="R387" s="239">
        <f>Q387*H387</f>
        <v>1.071892</v>
      </c>
      <c r="S387" s="239">
        <v>0</v>
      </c>
      <c r="T387" s="24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1" t="s">
        <v>188</v>
      </c>
      <c r="AT387" s="241" t="s">
        <v>291</v>
      </c>
      <c r="AU387" s="241" t="s">
        <v>85</v>
      </c>
      <c r="AY387" s="18" t="s">
        <v>148</v>
      </c>
      <c r="BE387" s="242">
        <f>IF(N387="základní",J387,0)</f>
        <v>0</v>
      </c>
      <c r="BF387" s="242">
        <f>IF(N387="snížená",J387,0)</f>
        <v>0</v>
      </c>
      <c r="BG387" s="242">
        <f>IF(N387="zákl. přenesená",J387,0)</f>
        <v>0</v>
      </c>
      <c r="BH387" s="242">
        <f>IF(N387="sníž. přenesená",J387,0)</f>
        <v>0</v>
      </c>
      <c r="BI387" s="242">
        <f>IF(N387="nulová",J387,0)</f>
        <v>0</v>
      </c>
      <c r="BJ387" s="18" t="s">
        <v>81</v>
      </c>
      <c r="BK387" s="242">
        <f>ROUND(I387*H387,2)</f>
        <v>0</v>
      </c>
      <c r="BL387" s="18" t="s">
        <v>155</v>
      </c>
      <c r="BM387" s="241" t="s">
        <v>699</v>
      </c>
    </row>
    <row r="388" spans="1:51" s="14" customFormat="1" ht="12">
      <c r="A388" s="14"/>
      <c r="B388" s="254"/>
      <c r="C388" s="255"/>
      <c r="D388" s="245" t="s">
        <v>160</v>
      </c>
      <c r="E388" s="256" t="s">
        <v>1</v>
      </c>
      <c r="F388" s="257" t="s">
        <v>700</v>
      </c>
      <c r="G388" s="255"/>
      <c r="H388" s="258">
        <v>19.1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4" t="s">
        <v>160</v>
      </c>
      <c r="AU388" s="264" t="s">
        <v>85</v>
      </c>
      <c r="AV388" s="14" t="s">
        <v>85</v>
      </c>
      <c r="AW388" s="14" t="s">
        <v>32</v>
      </c>
      <c r="AX388" s="14" t="s">
        <v>81</v>
      </c>
      <c r="AY388" s="264" t="s">
        <v>148</v>
      </c>
    </row>
    <row r="389" spans="1:65" s="2" customFormat="1" ht="21.75" customHeight="1">
      <c r="A389" s="39"/>
      <c r="B389" s="40"/>
      <c r="C389" s="230" t="s">
        <v>701</v>
      </c>
      <c r="D389" s="230" t="s">
        <v>150</v>
      </c>
      <c r="E389" s="231" t="s">
        <v>702</v>
      </c>
      <c r="F389" s="232" t="s">
        <v>703</v>
      </c>
      <c r="G389" s="233" t="s">
        <v>232</v>
      </c>
      <c r="H389" s="234">
        <v>6.685</v>
      </c>
      <c r="I389" s="235"/>
      <c r="J389" s="236">
        <f>ROUND(I389*H389,2)</f>
        <v>0</v>
      </c>
      <c r="K389" s="232" t="s">
        <v>154</v>
      </c>
      <c r="L389" s="45"/>
      <c r="M389" s="237" t="s">
        <v>1</v>
      </c>
      <c r="N389" s="238" t="s">
        <v>41</v>
      </c>
      <c r="O389" s="92"/>
      <c r="P389" s="239">
        <f>O389*H389</f>
        <v>0</v>
      </c>
      <c r="Q389" s="239">
        <v>2.25634</v>
      </c>
      <c r="R389" s="239">
        <f>Q389*H389</f>
        <v>15.083632899999998</v>
      </c>
      <c r="S389" s="239">
        <v>0</v>
      </c>
      <c r="T389" s="24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1" t="s">
        <v>155</v>
      </c>
      <c r="AT389" s="241" t="s">
        <v>150</v>
      </c>
      <c r="AU389" s="241" t="s">
        <v>85</v>
      </c>
      <c r="AY389" s="18" t="s">
        <v>148</v>
      </c>
      <c r="BE389" s="242">
        <f>IF(N389="základní",J389,0)</f>
        <v>0</v>
      </c>
      <c r="BF389" s="242">
        <f>IF(N389="snížená",J389,0)</f>
        <v>0</v>
      </c>
      <c r="BG389" s="242">
        <f>IF(N389="zákl. přenesená",J389,0)</f>
        <v>0</v>
      </c>
      <c r="BH389" s="242">
        <f>IF(N389="sníž. přenesená",J389,0)</f>
        <v>0</v>
      </c>
      <c r="BI389" s="242">
        <f>IF(N389="nulová",J389,0)</f>
        <v>0</v>
      </c>
      <c r="BJ389" s="18" t="s">
        <v>81</v>
      </c>
      <c r="BK389" s="242">
        <f>ROUND(I389*H389,2)</f>
        <v>0</v>
      </c>
      <c r="BL389" s="18" t="s">
        <v>155</v>
      </c>
      <c r="BM389" s="241" t="s">
        <v>704</v>
      </c>
    </row>
    <row r="390" spans="1:51" s="14" customFormat="1" ht="12">
      <c r="A390" s="14"/>
      <c r="B390" s="254"/>
      <c r="C390" s="255"/>
      <c r="D390" s="245" t="s">
        <v>160</v>
      </c>
      <c r="E390" s="256" t="s">
        <v>1</v>
      </c>
      <c r="F390" s="257" t="s">
        <v>705</v>
      </c>
      <c r="G390" s="255"/>
      <c r="H390" s="258">
        <v>6.685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4" t="s">
        <v>160</v>
      </c>
      <c r="AU390" s="264" t="s">
        <v>85</v>
      </c>
      <c r="AV390" s="14" t="s">
        <v>85</v>
      </c>
      <c r="AW390" s="14" t="s">
        <v>32</v>
      </c>
      <c r="AX390" s="14" t="s">
        <v>81</v>
      </c>
      <c r="AY390" s="264" t="s">
        <v>148</v>
      </c>
    </row>
    <row r="391" spans="1:65" s="2" customFormat="1" ht="16.5" customHeight="1">
      <c r="A391" s="39"/>
      <c r="B391" s="40"/>
      <c r="C391" s="230" t="s">
        <v>706</v>
      </c>
      <c r="D391" s="230" t="s">
        <v>150</v>
      </c>
      <c r="E391" s="231" t="s">
        <v>707</v>
      </c>
      <c r="F391" s="232" t="s">
        <v>708</v>
      </c>
      <c r="G391" s="233" t="s">
        <v>186</v>
      </c>
      <c r="H391" s="234">
        <v>257</v>
      </c>
      <c r="I391" s="235"/>
      <c r="J391" s="236">
        <f>ROUND(I391*H391,2)</f>
        <v>0</v>
      </c>
      <c r="K391" s="232" t="s">
        <v>154</v>
      </c>
      <c r="L391" s="45"/>
      <c r="M391" s="237" t="s">
        <v>1</v>
      </c>
      <c r="N391" s="238" t="s">
        <v>41</v>
      </c>
      <c r="O391" s="92"/>
      <c r="P391" s="239">
        <f>O391*H391</f>
        <v>0</v>
      </c>
      <c r="Q391" s="239">
        <v>0</v>
      </c>
      <c r="R391" s="239">
        <f>Q391*H391</f>
        <v>0</v>
      </c>
      <c r="S391" s="239">
        <v>0</v>
      </c>
      <c r="T391" s="24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1" t="s">
        <v>155</v>
      </c>
      <c r="AT391" s="241" t="s">
        <v>150</v>
      </c>
      <c r="AU391" s="241" t="s">
        <v>85</v>
      </c>
      <c r="AY391" s="18" t="s">
        <v>148</v>
      </c>
      <c r="BE391" s="242">
        <f>IF(N391="základní",J391,0)</f>
        <v>0</v>
      </c>
      <c r="BF391" s="242">
        <f>IF(N391="snížená",J391,0)</f>
        <v>0</v>
      </c>
      <c r="BG391" s="242">
        <f>IF(N391="zákl. přenesená",J391,0)</f>
        <v>0</v>
      </c>
      <c r="BH391" s="242">
        <f>IF(N391="sníž. přenesená",J391,0)</f>
        <v>0</v>
      </c>
      <c r="BI391" s="242">
        <f>IF(N391="nulová",J391,0)</f>
        <v>0</v>
      </c>
      <c r="BJ391" s="18" t="s">
        <v>81</v>
      </c>
      <c r="BK391" s="242">
        <f>ROUND(I391*H391,2)</f>
        <v>0</v>
      </c>
      <c r="BL391" s="18" t="s">
        <v>155</v>
      </c>
      <c r="BM391" s="241" t="s">
        <v>709</v>
      </c>
    </row>
    <row r="392" spans="1:63" s="12" customFormat="1" ht="22.8" customHeight="1">
      <c r="A392" s="12"/>
      <c r="B392" s="214"/>
      <c r="C392" s="215"/>
      <c r="D392" s="216" t="s">
        <v>75</v>
      </c>
      <c r="E392" s="228" t="s">
        <v>710</v>
      </c>
      <c r="F392" s="228" t="s">
        <v>711</v>
      </c>
      <c r="G392" s="215"/>
      <c r="H392" s="215"/>
      <c r="I392" s="218"/>
      <c r="J392" s="229">
        <f>BK392</f>
        <v>0</v>
      </c>
      <c r="K392" s="215"/>
      <c r="L392" s="220"/>
      <c r="M392" s="221"/>
      <c r="N392" s="222"/>
      <c r="O392" s="222"/>
      <c r="P392" s="223">
        <f>SUM(P393:P403)</f>
        <v>0</v>
      </c>
      <c r="Q392" s="222"/>
      <c r="R392" s="223">
        <f>SUM(R393:R403)</f>
        <v>0</v>
      </c>
      <c r="S392" s="222"/>
      <c r="T392" s="224">
        <f>SUM(T393:T403)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5" t="s">
        <v>81</v>
      </c>
      <c r="AT392" s="226" t="s">
        <v>75</v>
      </c>
      <c r="AU392" s="226" t="s">
        <v>81</v>
      </c>
      <c r="AY392" s="225" t="s">
        <v>148</v>
      </c>
      <c r="BK392" s="227">
        <f>SUM(BK393:BK403)</f>
        <v>0</v>
      </c>
    </row>
    <row r="393" spans="1:65" s="2" customFormat="1" ht="16.5" customHeight="1">
      <c r="A393" s="39"/>
      <c r="B393" s="40"/>
      <c r="C393" s="230" t="s">
        <v>712</v>
      </c>
      <c r="D393" s="230" t="s">
        <v>150</v>
      </c>
      <c r="E393" s="231" t="s">
        <v>713</v>
      </c>
      <c r="F393" s="232" t="s">
        <v>714</v>
      </c>
      <c r="G393" s="233" t="s">
        <v>383</v>
      </c>
      <c r="H393" s="234">
        <v>329.087</v>
      </c>
      <c r="I393" s="235"/>
      <c r="J393" s="236">
        <f>ROUND(I393*H393,2)</f>
        <v>0</v>
      </c>
      <c r="K393" s="232" t="s">
        <v>154</v>
      </c>
      <c r="L393" s="45"/>
      <c r="M393" s="237" t="s">
        <v>1</v>
      </c>
      <c r="N393" s="238" t="s">
        <v>41</v>
      </c>
      <c r="O393" s="92"/>
      <c r="P393" s="239">
        <f>O393*H393</f>
        <v>0</v>
      </c>
      <c r="Q393" s="239">
        <v>0</v>
      </c>
      <c r="R393" s="239">
        <f>Q393*H393</f>
        <v>0</v>
      </c>
      <c r="S393" s="239">
        <v>0</v>
      </c>
      <c r="T393" s="24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41" t="s">
        <v>155</v>
      </c>
      <c r="AT393" s="241" t="s">
        <v>150</v>
      </c>
      <c r="AU393" s="241" t="s">
        <v>85</v>
      </c>
      <c r="AY393" s="18" t="s">
        <v>148</v>
      </c>
      <c r="BE393" s="242">
        <f>IF(N393="základní",J393,0)</f>
        <v>0</v>
      </c>
      <c r="BF393" s="242">
        <f>IF(N393="snížená",J393,0)</f>
        <v>0</v>
      </c>
      <c r="BG393" s="242">
        <f>IF(N393="zákl. přenesená",J393,0)</f>
        <v>0</v>
      </c>
      <c r="BH393" s="242">
        <f>IF(N393="sníž. přenesená",J393,0)</f>
        <v>0</v>
      </c>
      <c r="BI393" s="242">
        <f>IF(N393="nulová",J393,0)</f>
        <v>0</v>
      </c>
      <c r="BJ393" s="18" t="s">
        <v>81</v>
      </c>
      <c r="BK393" s="242">
        <f>ROUND(I393*H393,2)</f>
        <v>0</v>
      </c>
      <c r="BL393" s="18" t="s">
        <v>155</v>
      </c>
      <c r="BM393" s="241" t="s">
        <v>715</v>
      </c>
    </row>
    <row r="394" spans="1:51" s="14" customFormat="1" ht="12">
      <c r="A394" s="14"/>
      <c r="B394" s="254"/>
      <c r="C394" s="255"/>
      <c r="D394" s="245" t="s">
        <v>160</v>
      </c>
      <c r="E394" s="256" t="s">
        <v>113</v>
      </c>
      <c r="F394" s="257" t="s">
        <v>716</v>
      </c>
      <c r="G394" s="255"/>
      <c r="H394" s="258">
        <v>329.087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4" t="s">
        <v>160</v>
      </c>
      <c r="AU394" s="264" t="s">
        <v>85</v>
      </c>
      <c r="AV394" s="14" t="s">
        <v>85</v>
      </c>
      <c r="AW394" s="14" t="s">
        <v>32</v>
      </c>
      <c r="AX394" s="14" t="s">
        <v>81</v>
      </c>
      <c r="AY394" s="264" t="s">
        <v>148</v>
      </c>
    </row>
    <row r="395" spans="1:65" s="2" customFormat="1" ht="21.75" customHeight="1">
      <c r="A395" s="39"/>
      <c r="B395" s="40"/>
      <c r="C395" s="230" t="s">
        <v>717</v>
      </c>
      <c r="D395" s="230" t="s">
        <v>150</v>
      </c>
      <c r="E395" s="231" t="s">
        <v>718</v>
      </c>
      <c r="F395" s="232" t="s">
        <v>719</v>
      </c>
      <c r="G395" s="233" t="s">
        <v>383</v>
      </c>
      <c r="H395" s="234">
        <v>4607.218</v>
      </c>
      <c r="I395" s="235"/>
      <c r="J395" s="236">
        <f>ROUND(I395*H395,2)</f>
        <v>0</v>
      </c>
      <c r="K395" s="232" t="s">
        <v>154</v>
      </c>
      <c r="L395" s="45"/>
      <c r="M395" s="237" t="s">
        <v>1</v>
      </c>
      <c r="N395" s="238" t="s">
        <v>41</v>
      </c>
      <c r="O395" s="92"/>
      <c r="P395" s="239">
        <f>O395*H395</f>
        <v>0</v>
      </c>
      <c r="Q395" s="239">
        <v>0</v>
      </c>
      <c r="R395" s="239">
        <f>Q395*H395</f>
        <v>0</v>
      </c>
      <c r="S395" s="239">
        <v>0</v>
      </c>
      <c r="T395" s="24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1" t="s">
        <v>155</v>
      </c>
      <c r="AT395" s="241" t="s">
        <v>150</v>
      </c>
      <c r="AU395" s="241" t="s">
        <v>85</v>
      </c>
      <c r="AY395" s="18" t="s">
        <v>148</v>
      </c>
      <c r="BE395" s="242">
        <f>IF(N395="základní",J395,0)</f>
        <v>0</v>
      </c>
      <c r="BF395" s="242">
        <f>IF(N395="snížená",J395,0)</f>
        <v>0</v>
      </c>
      <c r="BG395" s="242">
        <f>IF(N395="zákl. přenesená",J395,0)</f>
        <v>0</v>
      </c>
      <c r="BH395" s="242">
        <f>IF(N395="sníž. přenesená",J395,0)</f>
        <v>0</v>
      </c>
      <c r="BI395" s="242">
        <f>IF(N395="nulová",J395,0)</f>
        <v>0</v>
      </c>
      <c r="BJ395" s="18" t="s">
        <v>81</v>
      </c>
      <c r="BK395" s="242">
        <f>ROUND(I395*H395,2)</f>
        <v>0</v>
      </c>
      <c r="BL395" s="18" t="s">
        <v>155</v>
      </c>
      <c r="BM395" s="241" t="s">
        <v>720</v>
      </c>
    </row>
    <row r="396" spans="1:51" s="14" customFormat="1" ht="12">
      <c r="A396" s="14"/>
      <c r="B396" s="254"/>
      <c r="C396" s="255"/>
      <c r="D396" s="245" t="s">
        <v>160</v>
      </c>
      <c r="E396" s="256" t="s">
        <v>1</v>
      </c>
      <c r="F396" s="257" t="s">
        <v>721</v>
      </c>
      <c r="G396" s="255"/>
      <c r="H396" s="258">
        <v>4607.218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4" t="s">
        <v>160</v>
      </c>
      <c r="AU396" s="264" t="s">
        <v>85</v>
      </c>
      <c r="AV396" s="14" t="s">
        <v>85</v>
      </c>
      <c r="AW396" s="14" t="s">
        <v>32</v>
      </c>
      <c r="AX396" s="14" t="s">
        <v>81</v>
      </c>
      <c r="AY396" s="264" t="s">
        <v>148</v>
      </c>
    </row>
    <row r="397" spans="1:65" s="2" customFormat="1" ht="16.5" customHeight="1">
      <c r="A397" s="39"/>
      <c r="B397" s="40"/>
      <c r="C397" s="230" t="s">
        <v>722</v>
      </c>
      <c r="D397" s="230" t="s">
        <v>150</v>
      </c>
      <c r="E397" s="231" t="s">
        <v>723</v>
      </c>
      <c r="F397" s="232" t="s">
        <v>724</v>
      </c>
      <c r="G397" s="233" t="s">
        <v>383</v>
      </c>
      <c r="H397" s="234">
        <v>255.11</v>
      </c>
      <c r="I397" s="235"/>
      <c r="J397" s="236">
        <f>ROUND(I397*H397,2)</f>
        <v>0</v>
      </c>
      <c r="K397" s="232" t="s">
        <v>154</v>
      </c>
      <c r="L397" s="45"/>
      <c r="M397" s="237" t="s">
        <v>1</v>
      </c>
      <c r="N397" s="238" t="s">
        <v>41</v>
      </c>
      <c r="O397" s="92"/>
      <c r="P397" s="239">
        <f>O397*H397</f>
        <v>0</v>
      </c>
      <c r="Q397" s="239">
        <v>0</v>
      </c>
      <c r="R397" s="239">
        <f>Q397*H397</f>
        <v>0</v>
      </c>
      <c r="S397" s="239">
        <v>0</v>
      </c>
      <c r="T397" s="24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1" t="s">
        <v>155</v>
      </c>
      <c r="AT397" s="241" t="s">
        <v>150</v>
      </c>
      <c r="AU397" s="241" t="s">
        <v>85</v>
      </c>
      <c r="AY397" s="18" t="s">
        <v>148</v>
      </c>
      <c r="BE397" s="242">
        <f>IF(N397="základní",J397,0)</f>
        <v>0</v>
      </c>
      <c r="BF397" s="242">
        <f>IF(N397="snížená",J397,0)</f>
        <v>0</v>
      </c>
      <c r="BG397" s="242">
        <f>IF(N397="zákl. přenesená",J397,0)</f>
        <v>0</v>
      </c>
      <c r="BH397" s="242">
        <f>IF(N397="sníž. přenesená",J397,0)</f>
        <v>0</v>
      </c>
      <c r="BI397" s="242">
        <f>IF(N397="nulová",J397,0)</f>
        <v>0</v>
      </c>
      <c r="BJ397" s="18" t="s">
        <v>81</v>
      </c>
      <c r="BK397" s="242">
        <f>ROUND(I397*H397,2)</f>
        <v>0</v>
      </c>
      <c r="BL397" s="18" t="s">
        <v>155</v>
      </c>
      <c r="BM397" s="241" t="s">
        <v>725</v>
      </c>
    </row>
    <row r="398" spans="1:51" s="13" customFormat="1" ht="12">
      <c r="A398" s="13"/>
      <c r="B398" s="243"/>
      <c r="C398" s="244"/>
      <c r="D398" s="245" t="s">
        <v>160</v>
      </c>
      <c r="E398" s="246" t="s">
        <v>1</v>
      </c>
      <c r="F398" s="247" t="s">
        <v>726</v>
      </c>
      <c r="G398" s="244"/>
      <c r="H398" s="246" t="s">
        <v>1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3" t="s">
        <v>160</v>
      </c>
      <c r="AU398" s="253" t="s">
        <v>85</v>
      </c>
      <c r="AV398" s="13" t="s">
        <v>81</v>
      </c>
      <c r="AW398" s="13" t="s">
        <v>32</v>
      </c>
      <c r="AX398" s="13" t="s">
        <v>76</v>
      </c>
      <c r="AY398" s="253" t="s">
        <v>148</v>
      </c>
    </row>
    <row r="399" spans="1:51" s="14" customFormat="1" ht="12">
      <c r="A399" s="14"/>
      <c r="B399" s="254"/>
      <c r="C399" s="255"/>
      <c r="D399" s="245" t="s">
        <v>160</v>
      </c>
      <c r="E399" s="256" t="s">
        <v>1</v>
      </c>
      <c r="F399" s="257" t="s">
        <v>727</v>
      </c>
      <c r="G399" s="255"/>
      <c r="H399" s="258">
        <v>255.11</v>
      </c>
      <c r="I399" s="259"/>
      <c r="J399" s="255"/>
      <c r="K399" s="255"/>
      <c r="L399" s="260"/>
      <c r="M399" s="261"/>
      <c r="N399" s="262"/>
      <c r="O399" s="262"/>
      <c r="P399" s="262"/>
      <c r="Q399" s="262"/>
      <c r="R399" s="262"/>
      <c r="S399" s="262"/>
      <c r="T399" s="26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4" t="s">
        <v>160</v>
      </c>
      <c r="AU399" s="264" t="s">
        <v>85</v>
      </c>
      <c r="AV399" s="14" t="s">
        <v>85</v>
      </c>
      <c r="AW399" s="14" t="s">
        <v>32</v>
      </c>
      <c r="AX399" s="14" t="s">
        <v>81</v>
      </c>
      <c r="AY399" s="264" t="s">
        <v>148</v>
      </c>
    </row>
    <row r="400" spans="1:65" s="2" customFormat="1" ht="21.75" customHeight="1">
      <c r="A400" s="39"/>
      <c r="B400" s="40"/>
      <c r="C400" s="230" t="s">
        <v>728</v>
      </c>
      <c r="D400" s="230" t="s">
        <v>150</v>
      </c>
      <c r="E400" s="231" t="s">
        <v>729</v>
      </c>
      <c r="F400" s="232" t="s">
        <v>730</v>
      </c>
      <c r="G400" s="233" t="s">
        <v>383</v>
      </c>
      <c r="H400" s="234">
        <v>456.642</v>
      </c>
      <c r="I400" s="235"/>
      <c r="J400" s="236">
        <f>ROUND(I400*H400,2)</f>
        <v>0</v>
      </c>
      <c r="K400" s="232" t="s">
        <v>154</v>
      </c>
      <c r="L400" s="45"/>
      <c r="M400" s="237" t="s">
        <v>1</v>
      </c>
      <c r="N400" s="238" t="s">
        <v>41</v>
      </c>
      <c r="O400" s="92"/>
      <c r="P400" s="239">
        <f>O400*H400</f>
        <v>0</v>
      </c>
      <c r="Q400" s="239">
        <v>0</v>
      </c>
      <c r="R400" s="239">
        <f>Q400*H400</f>
        <v>0</v>
      </c>
      <c r="S400" s="239">
        <v>0</v>
      </c>
      <c r="T400" s="240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1" t="s">
        <v>155</v>
      </c>
      <c r="AT400" s="241" t="s">
        <v>150</v>
      </c>
      <c r="AU400" s="241" t="s">
        <v>85</v>
      </c>
      <c r="AY400" s="18" t="s">
        <v>148</v>
      </c>
      <c r="BE400" s="242">
        <f>IF(N400="základní",J400,0)</f>
        <v>0</v>
      </c>
      <c r="BF400" s="242">
        <f>IF(N400="snížená",J400,0)</f>
        <v>0</v>
      </c>
      <c r="BG400" s="242">
        <f>IF(N400="zákl. přenesená",J400,0)</f>
        <v>0</v>
      </c>
      <c r="BH400" s="242">
        <f>IF(N400="sníž. přenesená",J400,0)</f>
        <v>0</v>
      </c>
      <c r="BI400" s="242">
        <f>IF(N400="nulová",J400,0)</f>
        <v>0</v>
      </c>
      <c r="BJ400" s="18" t="s">
        <v>81</v>
      </c>
      <c r="BK400" s="242">
        <f>ROUND(I400*H400,2)</f>
        <v>0</v>
      </c>
      <c r="BL400" s="18" t="s">
        <v>155</v>
      </c>
      <c r="BM400" s="241" t="s">
        <v>731</v>
      </c>
    </row>
    <row r="401" spans="1:65" s="2" customFormat="1" ht="21.75" customHeight="1">
      <c r="A401" s="39"/>
      <c r="B401" s="40"/>
      <c r="C401" s="230" t="s">
        <v>732</v>
      </c>
      <c r="D401" s="230" t="s">
        <v>150</v>
      </c>
      <c r="E401" s="231" t="s">
        <v>733</v>
      </c>
      <c r="F401" s="232" t="s">
        <v>734</v>
      </c>
      <c r="G401" s="233" t="s">
        <v>383</v>
      </c>
      <c r="H401" s="234">
        <v>59.191</v>
      </c>
      <c r="I401" s="235"/>
      <c r="J401" s="236">
        <f>ROUND(I401*H401,2)</f>
        <v>0</v>
      </c>
      <c r="K401" s="232" t="s">
        <v>154</v>
      </c>
      <c r="L401" s="45"/>
      <c r="M401" s="237" t="s">
        <v>1</v>
      </c>
      <c r="N401" s="238" t="s">
        <v>41</v>
      </c>
      <c r="O401" s="92"/>
      <c r="P401" s="239">
        <f>O401*H401</f>
        <v>0</v>
      </c>
      <c r="Q401" s="239">
        <v>0</v>
      </c>
      <c r="R401" s="239">
        <f>Q401*H401</f>
        <v>0</v>
      </c>
      <c r="S401" s="239">
        <v>0</v>
      </c>
      <c r="T401" s="24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1" t="s">
        <v>155</v>
      </c>
      <c r="AT401" s="241" t="s">
        <v>150</v>
      </c>
      <c r="AU401" s="241" t="s">
        <v>85</v>
      </c>
      <c r="AY401" s="18" t="s">
        <v>148</v>
      </c>
      <c r="BE401" s="242">
        <f>IF(N401="základní",J401,0)</f>
        <v>0</v>
      </c>
      <c r="BF401" s="242">
        <f>IF(N401="snížená",J401,0)</f>
        <v>0</v>
      </c>
      <c r="BG401" s="242">
        <f>IF(N401="zákl. přenesená",J401,0)</f>
        <v>0</v>
      </c>
      <c r="BH401" s="242">
        <f>IF(N401="sníž. přenesená",J401,0)</f>
        <v>0</v>
      </c>
      <c r="BI401" s="242">
        <f>IF(N401="nulová",J401,0)</f>
        <v>0</v>
      </c>
      <c r="BJ401" s="18" t="s">
        <v>81</v>
      </c>
      <c r="BK401" s="242">
        <f>ROUND(I401*H401,2)</f>
        <v>0</v>
      </c>
      <c r="BL401" s="18" t="s">
        <v>155</v>
      </c>
      <c r="BM401" s="241" t="s">
        <v>735</v>
      </c>
    </row>
    <row r="402" spans="1:65" s="2" customFormat="1" ht="33" customHeight="1">
      <c r="A402" s="39"/>
      <c r="B402" s="40"/>
      <c r="C402" s="230" t="s">
        <v>736</v>
      </c>
      <c r="D402" s="230" t="s">
        <v>150</v>
      </c>
      <c r="E402" s="231" t="s">
        <v>737</v>
      </c>
      <c r="F402" s="232" t="s">
        <v>738</v>
      </c>
      <c r="G402" s="233" t="s">
        <v>383</v>
      </c>
      <c r="H402" s="234">
        <v>269.896</v>
      </c>
      <c r="I402" s="235"/>
      <c r="J402" s="236">
        <f>ROUND(I402*H402,2)</f>
        <v>0</v>
      </c>
      <c r="K402" s="232" t="s">
        <v>154</v>
      </c>
      <c r="L402" s="45"/>
      <c r="M402" s="237" t="s">
        <v>1</v>
      </c>
      <c r="N402" s="238" t="s">
        <v>41</v>
      </c>
      <c r="O402" s="92"/>
      <c r="P402" s="239">
        <f>O402*H402</f>
        <v>0</v>
      </c>
      <c r="Q402" s="239">
        <v>0</v>
      </c>
      <c r="R402" s="239">
        <f>Q402*H402</f>
        <v>0</v>
      </c>
      <c r="S402" s="239">
        <v>0</v>
      </c>
      <c r="T402" s="240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1" t="s">
        <v>155</v>
      </c>
      <c r="AT402" s="241" t="s">
        <v>150</v>
      </c>
      <c r="AU402" s="241" t="s">
        <v>85</v>
      </c>
      <c r="AY402" s="18" t="s">
        <v>148</v>
      </c>
      <c r="BE402" s="242">
        <f>IF(N402="základní",J402,0)</f>
        <v>0</v>
      </c>
      <c r="BF402" s="242">
        <f>IF(N402="snížená",J402,0)</f>
        <v>0</v>
      </c>
      <c r="BG402" s="242">
        <f>IF(N402="zákl. přenesená",J402,0)</f>
        <v>0</v>
      </c>
      <c r="BH402" s="242">
        <f>IF(N402="sníž. přenesená",J402,0)</f>
        <v>0</v>
      </c>
      <c r="BI402" s="242">
        <f>IF(N402="nulová",J402,0)</f>
        <v>0</v>
      </c>
      <c r="BJ402" s="18" t="s">
        <v>81</v>
      </c>
      <c r="BK402" s="242">
        <f>ROUND(I402*H402,2)</f>
        <v>0</v>
      </c>
      <c r="BL402" s="18" t="s">
        <v>155</v>
      </c>
      <c r="BM402" s="241" t="s">
        <v>739</v>
      </c>
    </row>
    <row r="403" spans="1:51" s="14" customFormat="1" ht="12">
      <c r="A403" s="14"/>
      <c r="B403" s="254"/>
      <c r="C403" s="255"/>
      <c r="D403" s="245" t="s">
        <v>160</v>
      </c>
      <c r="E403" s="256" t="s">
        <v>1</v>
      </c>
      <c r="F403" s="257" t="s">
        <v>740</v>
      </c>
      <c r="G403" s="255"/>
      <c r="H403" s="258">
        <v>269.896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4" t="s">
        <v>160</v>
      </c>
      <c r="AU403" s="264" t="s">
        <v>85</v>
      </c>
      <c r="AV403" s="14" t="s">
        <v>85</v>
      </c>
      <c r="AW403" s="14" t="s">
        <v>32</v>
      </c>
      <c r="AX403" s="14" t="s">
        <v>81</v>
      </c>
      <c r="AY403" s="264" t="s">
        <v>148</v>
      </c>
    </row>
    <row r="404" spans="1:63" s="12" customFormat="1" ht="22.8" customHeight="1">
      <c r="A404" s="12"/>
      <c r="B404" s="214"/>
      <c r="C404" s="215"/>
      <c r="D404" s="216" t="s">
        <v>75</v>
      </c>
      <c r="E404" s="228" t="s">
        <v>741</v>
      </c>
      <c r="F404" s="228" t="s">
        <v>742</v>
      </c>
      <c r="G404" s="215"/>
      <c r="H404" s="215"/>
      <c r="I404" s="218"/>
      <c r="J404" s="229">
        <f>BK404</f>
        <v>0</v>
      </c>
      <c r="K404" s="215"/>
      <c r="L404" s="220"/>
      <c r="M404" s="221"/>
      <c r="N404" s="222"/>
      <c r="O404" s="222"/>
      <c r="P404" s="223">
        <f>P405</f>
        <v>0</v>
      </c>
      <c r="Q404" s="222"/>
      <c r="R404" s="223">
        <f>R405</f>
        <v>0</v>
      </c>
      <c r="S404" s="222"/>
      <c r="T404" s="224">
        <f>T405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5" t="s">
        <v>81</v>
      </c>
      <c r="AT404" s="226" t="s">
        <v>75</v>
      </c>
      <c r="AU404" s="226" t="s">
        <v>81</v>
      </c>
      <c r="AY404" s="225" t="s">
        <v>148</v>
      </c>
      <c r="BK404" s="227">
        <f>BK405</f>
        <v>0</v>
      </c>
    </row>
    <row r="405" spans="1:65" s="2" customFormat="1" ht="21.75" customHeight="1">
      <c r="A405" s="39"/>
      <c r="B405" s="40"/>
      <c r="C405" s="230" t="s">
        <v>743</v>
      </c>
      <c r="D405" s="230" t="s">
        <v>150</v>
      </c>
      <c r="E405" s="231" t="s">
        <v>744</v>
      </c>
      <c r="F405" s="232" t="s">
        <v>745</v>
      </c>
      <c r="G405" s="233" t="s">
        <v>383</v>
      </c>
      <c r="H405" s="234">
        <v>953.52</v>
      </c>
      <c r="I405" s="235"/>
      <c r="J405" s="236">
        <f>ROUND(I405*H405,2)</f>
        <v>0</v>
      </c>
      <c r="K405" s="232" t="s">
        <v>154</v>
      </c>
      <c r="L405" s="45"/>
      <c r="M405" s="237" t="s">
        <v>1</v>
      </c>
      <c r="N405" s="238" t="s">
        <v>41</v>
      </c>
      <c r="O405" s="92"/>
      <c r="P405" s="239">
        <f>O405*H405</f>
        <v>0</v>
      </c>
      <c r="Q405" s="239">
        <v>0</v>
      </c>
      <c r="R405" s="239">
        <f>Q405*H405</f>
        <v>0</v>
      </c>
      <c r="S405" s="239">
        <v>0</v>
      </c>
      <c r="T405" s="24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41" t="s">
        <v>155</v>
      </c>
      <c r="AT405" s="241" t="s">
        <v>150</v>
      </c>
      <c r="AU405" s="241" t="s">
        <v>85</v>
      </c>
      <c r="AY405" s="18" t="s">
        <v>148</v>
      </c>
      <c r="BE405" s="242">
        <f>IF(N405="základní",J405,0)</f>
        <v>0</v>
      </c>
      <c r="BF405" s="242">
        <f>IF(N405="snížená",J405,0)</f>
        <v>0</v>
      </c>
      <c r="BG405" s="242">
        <f>IF(N405="zákl. přenesená",J405,0)</f>
        <v>0</v>
      </c>
      <c r="BH405" s="242">
        <f>IF(N405="sníž. přenesená",J405,0)</f>
        <v>0</v>
      </c>
      <c r="BI405" s="242">
        <f>IF(N405="nulová",J405,0)</f>
        <v>0</v>
      </c>
      <c r="BJ405" s="18" t="s">
        <v>81</v>
      </c>
      <c r="BK405" s="242">
        <f>ROUND(I405*H405,2)</f>
        <v>0</v>
      </c>
      <c r="BL405" s="18" t="s">
        <v>155</v>
      </c>
      <c r="BM405" s="241" t="s">
        <v>746</v>
      </c>
    </row>
    <row r="406" spans="1:63" s="12" customFormat="1" ht="25.9" customHeight="1">
      <c r="A406" s="12"/>
      <c r="B406" s="214"/>
      <c r="C406" s="215"/>
      <c r="D406" s="216" t="s">
        <v>75</v>
      </c>
      <c r="E406" s="217" t="s">
        <v>747</v>
      </c>
      <c r="F406" s="217" t="s">
        <v>748</v>
      </c>
      <c r="G406" s="215"/>
      <c r="H406" s="215"/>
      <c r="I406" s="218"/>
      <c r="J406" s="219">
        <f>BK406</f>
        <v>0</v>
      </c>
      <c r="K406" s="215"/>
      <c r="L406" s="220"/>
      <c r="M406" s="221"/>
      <c r="N406" s="222"/>
      <c r="O406" s="222"/>
      <c r="P406" s="223">
        <f>P407+P415+P417+P419</f>
        <v>0</v>
      </c>
      <c r="Q406" s="222"/>
      <c r="R406" s="223">
        <f>R407+R415+R417+R419</f>
        <v>0</v>
      </c>
      <c r="S406" s="222"/>
      <c r="T406" s="224">
        <f>T407+T415+T417+T419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25" t="s">
        <v>168</v>
      </c>
      <c r="AT406" s="226" t="s">
        <v>75</v>
      </c>
      <c r="AU406" s="226" t="s">
        <v>76</v>
      </c>
      <c r="AY406" s="225" t="s">
        <v>148</v>
      </c>
      <c r="BK406" s="227">
        <f>BK407+BK415+BK417+BK419</f>
        <v>0</v>
      </c>
    </row>
    <row r="407" spans="1:63" s="12" customFormat="1" ht="22.8" customHeight="1">
      <c r="A407" s="12"/>
      <c r="B407" s="214"/>
      <c r="C407" s="215"/>
      <c r="D407" s="216" t="s">
        <v>75</v>
      </c>
      <c r="E407" s="228" t="s">
        <v>749</v>
      </c>
      <c r="F407" s="228" t="s">
        <v>750</v>
      </c>
      <c r="G407" s="215"/>
      <c r="H407" s="215"/>
      <c r="I407" s="218"/>
      <c r="J407" s="229">
        <f>BK407</f>
        <v>0</v>
      </c>
      <c r="K407" s="215"/>
      <c r="L407" s="220"/>
      <c r="M407" s="221"/>
      <c r="N407" s="222"/>
      <c r="O407" s="222"/>
      <c r="P407" s="223">
        <f>SUM(P408:P414)</f>
        <v>0</v>
      </c>
      <c r="Q407" s="222"/>
      <c r="R407" s="223">
        <f>SUM(R408:R414)</f>
        <v>0</v>
      </c>
      <c r="S407" s="222"/>
      <c r="T407" s="224">
        <f>SUM(T408:T414)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25" t="s">
        <v>168</v>
      </c>
      <c r="AT407" s="226" t="s">
        <v>75</v>
      </c>
      <c r="AU407" s="226" t="s">
        <v>81</v>
      </c>
      <c r="AY407" s="225" t="s">
        <v>148</v>
      </c>
      <c r="BK407" s="227">
        <f>SUM(BK408:BK414)</f>
        <v>0</v>
      </c>
    </row>
    <row r="408" spans="1:65" s="2" customFormat="1" ht="16.5" customHeight="1">
      <c r="A408" s="39"/>
      <c r="B408" s="40"/>
      <c r="C408" s="230" t="s">
        <v>751</v>
      </c>
      <c r="D408" s="230" t="s">
        <v>150</v>
      </c>
      <c r="E408" s="231" t="s">
        <v>752</v>
      </c>
      <c r="F408" s="232" t="s">
        <v>753</v>
      </c>
      <c r="G408" s="233" t="s">
        <v>754</v>
      </c>
      <c r="H408" s="234">
        <v>1</v>
      </c>
      <c r="I408" s="235"/>
      <c r="J408" s="236">
        <f>ROUND(I408*H408,2)</f>
        <v>0</v>
      </c>
      <c r="K408" s="232" t="s">
        <v>154</v>
      </c>
      <c r="L408" s="45"/>
      <c r="M408" s="237" t="s">
        <v>1</v>
      </c>
      <c r="N408" s="238" t="s">
        <v>41</v>
      </c>
      <c r="O408" s="92"/>
      <c r="P408" s="239">
        <f>O408*H408</f>
        <v>0</v>
      </c>
      <c r="Q408" s="239">
        <v>0</v>
      </c>
      <c r="R408" s="239">
        <f>Q408*H408</f>
        <v>0</v>
      </c>
      <c r="S408" s="239">
        <v>0</v>
      </c>
      <c r="T408" s="24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1" t="s">
        <v>755</v>
      </c>
      <c r="AT408" s="241" t="s">
        <v>150</v>
      </c>
      <c r="AU408" s="241" t="s">
        <v>85</v>
      </c>
      <c r="AY408" s="18" t="s">
        <v>148</v>
      </c>
      <c r="BE408" s="242">
        <f>IF(N408="základní",J408,0)</f>
        <v>0</v>
      </c>
      <c r="BF408" s="242">
        <f>IF(N408="snížená",J408,0)</f>
        <v>0</v>
      </c>
      <c r="BG408" s="242">
        <f>IF(N408="zákl. přenesená",J408,0)</f>
        <v>0</v>
      </c>
      <c r="BH408" s="242">
        <f>IF(N408="sníž. přenesená",J408,0)</f>
        <v>0</v>
      </c>
      <c r="BI408" s="242">
        <f>IF(N408="nulová",J408,0)</f>
        <v>0</v>
      </c>
      <c r="BJ408" s="18" t="s">
        <v>81</v>
      </c>
      <c r="BK408" s="242">
        <f>ROUND(I408*H408,2)</f>
        <v>0</v>
      </c>
      <c r="BL408" s="18" t="s">
        <v>755</v>
      </c>
      <c r="BM408" s="241" t="s">
        <v>756</v>
      </c>
    </row>
    <row r="409" spans="1:65" s="2" customFormat="1" ht="16.5" customHeight="1">
      <c r="A409" s="39"/>
      <c r="B409" s="40"/>
      <c r="C409" s="230" t="s">
        <v>757</v>
      </c>
      <c r="D409" s="230" t="s">
        <v>150</v>
      </c>
      <c r="E409" s="231" t="s">
        <v>758</v>
      </c>
      <c r="F409" s="232" t="s">
        <v>759</v>
      </c>
      <c r="G409" s="233" t="s">
        <v>754</v>
      </c>
      <c r="H409" s="234">
        <v>1</v>
      </c>
      <c r="I409" s="235"/>
      <c r="J409" s="236">
        <f>ROUND(I409*H409,2)</f>
        <v>0</v>
      </c>
      <c r="K409" s="232" t="s">
        <v>154</v>
      </c>
      <c r="L409" s="45"/>
      <c r="M409" s="237" t="s">
        <v>1</v>
      </c>
      <c r="N409" s="238" t="s">
        <v>41</v>
      </c>
      <c r="O409" s="92"/>
      <c r="P409" s="239">
        <f>O409*H409</f>
        <v>0</v>
      </c>
      <c r="Q409" s="239">
        <v>0</v>
      </c>
      <c r="R409" s="239">
        <f>Q409*H409</f>
        <v>0</v>
      </c>
      <c r="S409" s="239">
        <v>0</v>
      </c>
      <c r="T409" s="240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1" t="s">
        <v>755</v>
      </c>
      <c r="AT409" s="241" t="s">
        <v>150</v>
      </c>
      <c r="AU409" s="241" t="s">
        <v>85</v>
      </c>
      <c r="AY409" s="18" t="s">
        <v>148</v>
      </c>
      <c r="BE409" s="242">
        <f>IF(N409="základní",J409,0)</f>
        <v>0</v>
      </c>
      <c r="BF409" s="242">
        <f>IF(N409="snížená",J409,0)</f>
        <v>0</v>
      </c>
      <c r="BG409" s="242">
        <f>IF(N409="zákl. přenesená",J409,0)</f>
        <v>0</v>
      </c>
      <c r="BH409" s="242">
        <f>IF(N409="sníž. přenesená",J409,0)</f>
        <v>0</v>
      </c>
      <c r="BI409" s="242">
        <f>IF(N409="nulová",J409,0)</f>
        <v>0</v>
      </c>
      <c r="BJ409" s="18" t="s">
        <v>81</v>
      </c>
      <c r="BK409" s="242">
        <f>ROUND(I409*H409,2)</f>
        <v>0</v>
      </c>
      <c r="BL409" s="18" t="s">
        <v>755</v>
      </c>
      <c r="BM409" s="241" t="s">
        <v>760</v>
      </c>
    </row>
    <row r="410" spans="1:65" s="2" customFormat="1" ht="21.75" customHeight="1">
      <c r="A410" s="39"/>
      <c r="B410" s="40"/>
      <c r="C410" s="230" t="s">
        <v>761</v>
      </c>
      <c r="D410" s="230" t="s">
        <v>150</v>
      </c>
      <c r="E410" s="231" t="s">
        <v>762</v>
      </c>
      <c r="F410" s="232" t="s">
        <v>763</v>
      </c>
      <c r="G410" s="233" t="s">
        <v>754</v>
      </c>
      <c r="H410" s="234">
        <v>1</v>
      </c>
      <c r="I410" s="235"/>
      <c r="J410" s="236">
        <f>ROUND(I410*H410,2)</f>
        <v>0</v>
      </c>
      <c r="K410" s="232" t="s">
        <v>154</v>
      </c>
      <c r="L410" s="45"/>
      <c r="M410" s="237" t="s">
        <v>1</v>
      </c>
      <c r="N410" s="238" t="s">
        <v>41</v>
      </c>
      <c r="O410" s="92"/>
      <c r="P410" s="239">
        <f>O410*H410</f>
        <v>0</v>
      </c>
      <c r="Q410" s="239">
        <v>0</v>
      </c>
      <c r="R410" s="239">
        <f>Q410*H410</f>
        <v>0</v>
      </c>
      <c r="S410" s="239">
        <v>0</v>
      </c>
      <c r="T410" s="240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1" t="s">
        <v>755</v>
      </c>
      <c r="AT410" s="241" t="s">
        <v>150</v>
      </c>
      <c r="AU410" s="241" t="s">
        <v>85</v>
      </c>
      <c r="AY410" s="18" t="s">
        <v>148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8" t="s">
        <v>81</v>
      </c>
      <c r="BK410" s="242">
        <f>ROUND(I410*H410,2)</f>
        <v>0</v>
      </c>
      <c r="BL410" s="18" t="s">
        <v>755</v>
      </c>
      <c r="BM410" s="241" t="s">
        <v>764</v>
      </c>
    </row>
    <row r="411" spans="1:65" s="2" customFormat="1" ht="16.5" customHeight="1">
      <c r="A411" s="39"/>
      <c r="B411" s="40"/>
      <c r="C411" s="230" t="s">
        <v>765</v>
      </c>
      <c r="D411" s="230" t="s">
        <v>150</v>
      </c>
      <c r="E411" s="231" t="s">
        <v>766</v>
      </c>
      <c r="F411" s="232" t="s">
        <v>767</v>
      </c>
      <c r="G411" s="233" t="s">
        <v>754</v>
      </c>
      <c r="H411" s="234">
        <v>1</v>
      </c>
      <c r="I411" s="235"/>
      <c r="J411" s="236">
        <f>ROUND(I411*H411,2)</f>
        <v>0</v>
      </c>
      <c r="K411" s="232" t="s">
        <v>154</v>
      </c>
      <c r="L411" s="45"/>
      <c r="M411" s="237" t="s">
        <v>1</v>
      </c>
      <c r="N411" s="238" t="s">
        <v>41</v>
      </c>
      <c r="O411" s="92"/>
      <c r="P411" s="239">
        <f>O411*H411</f>
        <v>0</v>
      </c>
      <c r="Q411" s="239">
        <v>0</v>
      </c>
      <c r="R411" s="239">
        <f>Q411*H411</f>
        <v>0</v>
      </c>
      <c r="S411" s="239">
        <v>0</v>
      </c>
      <c r="T411" s="240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1" t="s">
        <v>755</v>
      </c>
      <c r="AT411" s="241" t="s">
        <v>150</v>
      </c>
      <c r="AU411" s="241" t="s">
        <v>85</v>
      </c>
      <c r="AY411" s="18" t="s">
        <v>148</v>
      </c>
      <c r="BE411" s="242">
        <f>IF(N411="základní",J411,0)</f>
        <v>0</v>
      </c>
      <c r="BF411" s="242">
        <f>IF(N411="snížená",J411,0)</f>
        <v>0</v>
      </c>
      <c r="BG411" s="242">
        <f>IF(N411="zákl. přenesená",J411,0)</f>
        <v>0</v>
      </c>
      <c r="BH411" s="242">
        <f>IF(N411="sníž. přenesená",J411,0)</f>
        <v>0</v>
      </c>
      <c r="BI411" s="242">
        <f>IF(N411="nulová",J411,0)</f>
        <v>0</v>
      </c>
      <c r="BJ411" s="18" t="s">
        <v>81</v>
      </c>
      <c r="BK411" s="242">
        <f>ROUND(I411*H411,2)</f>
        <v>0</v>
      </c>
      <c r="BL411" s="18" t="s">
        <v>755</v>
      </c>
      <c r="BM411" s="241" t="s">
        <v>768</v>
      </c>
    </row>
    <row r="412" spans="1:65" s="2" customFormat="1" ht="16.5" customHeight="1">
      <c r="A412" s="39"/>
      <c r="B412" s="40"/>
      <c r="C412" s="230" t="s">
        <v>769</v>
      </c>
      <c r="D412" s="230" t="s">
        <v>150</v>
      </c>
      <c r="E412" s="231" t="s">
        <v>770</v>
      </c>
      <c r="F412" s="232" t="s">
        <v>771</v>
      </c>
      <c r="G412" s="233" t="s">
        <v>754</v>
      </c>
      <c r="H412" s="234">
        <v>1</v>
      </c>
      <c r="I412" s="235"/>
      <c r="J412" s="236">
        <f>ROUND(I412*H412,2)</f>
        <v>0</v>
      </c>
      <c r="K412" s="232" t="s">
        <v>154</v>
      </c>
      <c r="L412" s="45"/>
      <c r="M412" s="237" t="s">
        <v>1</v>
      </c>
      <c r="N412" s="238" t="s">
        <v>41</v>
      </c>
      <c r="O412" s="92"/>
      <c r="P412" s="239">
        <f>O412*H412</f>
        <v>0</v>
      </c>
      <c r="Q412" s="239">
        <v>0</v>
      </c>
      <c r="R412" s="239">
        <f>Q412*H412</f>
        <v>0</v>
      </c>
      <c r="S412" s="239">
        <v>0</v>
      </c>
      <c r="T412" s="240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1" t="s">
        <v>755</v>
      </c>
      <c r="AT412" s="241" t="s">
        <v>150</v>
      </c>
      <c r="AU412" s="241" t="s">
        <v>85</v>
      </c>
      <c r="AY412" s="18" t="s">
        <v>148</v>
      </c>
      <c r="BE412" s="242">
        <f>IF(N412="základní",J412,0)</f>
        <v>0</v>
      </c>
      <c r="BF412" s="242">
        <f>IF(N412="snížená",J412,0)</f>
        <v>0</v>
      </c>
      <c r="BG412" s="242">
        <f>IF(N412="zákl. přenesená",J412,0)</f>
        <v>0</v>
      </c>
      <c r="BH412" s="242">
        <f>IF(N412="sníž. přenesená",J412,0)</f>
        <v>0</v>
      </c>
      <c r="BI412" s="242">
        <f>IF(N412="nulová",J412,0)</f>
        <v>0</v>
      </c>
      <c r="BJ412" s="18" t="s">
        <v>81</v>
      </c>
      <c r="BK412" s="242">
        <f>ROUND(I412*H412,2)</f>
        <v>0</v>
      </c>
      <c r="BL412" s="18" t="s">
        <v>755</v>
      </c>
      <c r="BM412" s="241" t="s">
        <v>772</v>
      </c>
    </row>
    <row r="413" spans="1:65" s="2" customFormat="1" ht="21.75" customHeight="1">
      <c r="A413" s="39"/>
      <c r="B413" s="40"/>
      <c r="C413" s="230" t="s">
        <v>773</v>
      </c>
      <c r="D413" s="230" t="s">
        <v>150</v>
      </c>
      <c r="E413" s="231" t="s">
        <v>774</v>
      </c>
      <c r="F413" s="232" t="s">
        <v>775</v>
      </c>
      <c r="G413" s="233" t="s">
        <v>754</v>
      </c>
      <c r="H413" s="234">
        <v>1</v>
      </c>
      <c r="I413" s="235"/>
      <c r="J413" s="236">
        <f>ROUND(I413*H413,2)</f>
        <v>0</v>
      </c>
      <c r="K413" s="232" t="s">
        <v>154</v>
      </c>
      <c r="L413" s="45"/>
      <c r="M413" s="237" t="s">
        <v>1</v>
      </c>
      <c r="N413" s="238" t="s">
        <v>41</v>
      </c>
      <c r="O413" s="92"/>
      <c r="P413" s="239">
        <f>O413*H413</f>
        <v>0</v>
      </c>
      <c r="Q413" s="239">
        <v>0</v>
      </c>
      <c r="R413" s="239">
        <f>Q413*H413</f>
        <v>0</v>
      </c>
      <c r="S413" s="239">
        <v>0</v>
      </c>
      <c r="T413" s="240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1" t="s">
        <v>755</v>
      </c>
      <c r="AT413" s="241" t="s">
        <v>150</v>
      </c>
      <c r="AU413" s="241" t="s">
        <v>85</v>
      </c>
      <c r="AY413" s="18" t="s">
        <v>148</v>
      </c>
      <c r="BE413" s="242">
        <f>IF(N413="základní",J413,0)</f>
        <v>0</v>
      </c>
      <c r="BF413" s="242">
        <f>IF(N413="snížená",J413,0)</f>
        <v>0</v>
      </c>
      <c r="BG413" s="242">
        <f>IF(N413="zákl. přenesená",J413,0)</f>
        <v>0</v>
      </c>
      <c r="BH413" s="242">
        <f>IF(N413="sníž. přenesená",J413,0)</f>
        <v>0</v>
      </c>
      <c r="BI413" s="242">
        <f>IF(N413="nulová",J413,0)</f>
        <v>0</v>
      </c>
      <c r="BJ413" s="18" t="s">
        <v>81</v>
      </c>
      <c r="BK413" s="242">
        <f>ROUND(I413*H413,2)</f>
        <v>0</v>
      </c>
      <c r="BL413" s="18" t="s">
        <v>755</v>
      </c>
      <c r="BM413" s="241" t="s">
        <v>776</v>
      </c>
    </row>
    <row r="414" spans="1:65" s="2" customFormat="1" ht="16.5" customHeight="1">
      <c r="A414" s="39"/>
      <c r="B414" s="40"/>
      <c r="C414" s="230" t="s">
        <v>777</v>
      </c>
      <c r="D414" s="230" t="s">
        <v>150</v>
      </c>
      <c r="E414" s="231" t="s">
        <v>778</v>
      </c>
      <c r="F414" s="232" t="s">
        <v>779</v>
      </c>
      <c r="G414" s="233" t="s">
        <v>754</v>
      </c>
      <c r="H414" s="234">
        <v>1</v>
      </c>
      <c r="I414" s="235"/>
      <c r="J414" s="236">
        <f>ROUND(I414*H414,2)</f>
        <v>0</v>
      </c>
      <c r="K414" s="232" t="s">
        <v>1</v>
      </c>
      <c r="L414" s="45"/>
      <c r="M414" s="237" t="s">
        <v>1</v>
      </c>
      <c r="N414" s="238" t="s">
        <v>41</v>
      </c>
      <c r="O414" s="92"/>
      <c r="P414" s="239">
        <f>O414*H414</f>
        <v>0</v>
      </c>
      <c r="Q414" s="239">
        <v>0</v>
      </c>
      <c r="R414" s="239">
        <f>Q414*H414</f>
        <v>0</v>
      </c>
      <c r="S414" s="239">
        <v>0</v>
      </c>
      <c r="T414" s="24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1" t="s">
        <v>755</v>
      </c>
      <c r="AT414" s="241" t="s">
        <v>150</v>
      </c>
      <c r="AU414" s="241" t="s">
        <v>85</v>
      </c>
      <c r="AY414" s="18" t="s">
        <v>148</v>
      </c>
      <c r="BE414" s="242">
        <f>IF(N414="základní",J414,0)</f>
        <v>0</v>
      </c>
      <c r="BF414" s="242">
        <f>IF(N414="snížená",J414,0)</f>
        <v>0</v>
      </c>
      <c r="BG414" s="242">
        <f>IF(N414="zákl. přenesená",J414,0)</f>
        <v>0</v>
      </c>
      <c r="BH414" s="242">
        <f>IF(N414="sníž. přenesená",J414,0)</f>
        <v>0</v>
      </c>
      <c r="BI414" s="242">
        <f>IF(N414="nulová",J414,0)</f>
        <v>0</v>
      </c>
      <c r="BJ414" s="18" t="s">
        <v>81</v>
      </c>
      <c r="BK414" s="242">
        <f>ROUND(I414*H414,2)</f>
        <v>0</v>
      </c>
      <c r="BL414" s="18" t="s">
        <v>755</v>
      </c>
      <c r="BM414" s="241" t="s">
        <v>780</v>
      </c>
    </row>
    <row r="415" spans="1:63" s="12" customFormat="1" ht="22.8" customHeight="1">
      <c r="A415" s="12"/>
      <c r="B415" s="214"/>
      <c r="C415" s="215"/>
      <c r="D415" s="216" t="s">
        <v>75</v>
      </c>
      <c r="E415" s="228" t="s">
        <v>781</v>
      </c>
      <c r="F415" s="228" t="s">
        <v>782</v>
      </c>
      <c r="G415" s="215"/>
      <c r="H415" s="215"/>
      <c r="I415" s="218"/>
      <c r="J415" s="229">
        <f>BK415</f>
        <v>0</v>
      </c>
      <c r="K415" s="215"/>
      <c r="L415" s="220"/>
      <c r="M415" s="221"/>
      <c r="N415" s="222"/>
      <c r="O415" s="222"/>
      <c r="P415" s="223">
        <f>P416</f>
        <v>0</v>
      </c>
      <c r="Q415" s="222"/>
      <c r="R415" s="223">
        <f>R416</f>
        <v>0</v>
      </c>
      <c r="S415" s="222"/>
      <c r="T415" s="224">
        <f>T416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25" t="s">
        <v>168</v>
      </c>
      <c r="AT415" s="226" t="s">
        <v>75</v>
      </c>
      <c r="AU415" s="226" t="s">
        <v>81</v>
      </c>
      <c r="AY415" s="225" t="s">
        <v>148</v>
      </c>
      <c r="BK415" s="227">
        <f>BK416</f>
        <v>0</v>
      </c>
    </row>
    <row r="416" spans="1:65" s="2" customFormat="1" ht="16.5" customHeight="1">
      <c r="A416" s="39"/>
      <c r="B416" s="40"/>
      <c r="C416" s="230" t="s">
        <v>783</v>
      </c>
      <c r="D416" s="230" t="s">
        <v>150</v>
      </c>
      <c r="E416" s="231" t="s">
        <v>784</v>
      </c>
      <c r="F416" s="232" t="s">
        <v>782</v>
      </c>
      <c r="G416" s="233" t="s">
        <v>754</v>
      </c>
      <c r="H416" s="234">
        <v>1</v>
      </c>
      <c r="I416" s="235"/>
      <c r="J416" s="236">
        <f>ROUND(I416*H416,2)</f>
        <v>0</v>
      </c>
      <c r="K416" s="232" t="s">
        <v>154</v>
      </c>
      <c r="L416" s="45"/>
      <c r="M416" s="237" t="s">
        <v>1</v>
      </c>
      <c r="N416" s="238" t="s">
        <v>41</v>
      </c>
      <c r="O416" s="92"/>
      <c r="P416" s="239">
        <f>O416*H416</f>
        <v>0</v>
      </c>
      <c r="Q416" s="239">
        <v>0</v>
      </c>
      <c r="R416" s="239">
        <f>Q416*H416</f>
        <v>0</v>
      </c>
      <c r="S416" s="239">
        <v>0</v>
      </c>
      <c r="T416" s="24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1" t="s">
        <v>755</v>
      </c>
      <c r="AT416" s="241" t="s">
        <v>150</v>
      </c>
      <c r="AU416" s="241" t="s">
        <v>85</v>
      </c>
      <c r="AY416" s="18" t="s">
        <v>148</v>
      </c>
      <c r="BE416" s="242">
        <f>IF(N416="základní",J416,0)</f>
        <v>0</v>
      </c>
      <c r="BF416" s="242">
        <f>IF(N416="snížená",J416,0)</f>
        <v>0</v>
      </c>
      <c r="BG416" s="242">
        <f>IF(N416="zákl. přenesená",J416,0)</f>
        <v>0</v>
      </c>
      <c r="BH416" s="242">
        <f>IF(N416="sníž. přenesená",J416,0)</f>
        <v>0</v>
      </c>
      <c r="BI416" s="242">
        <f>IF(N416="nulová",J416,0)</f>
        <v>0</v>
      </c>
      <c r="BJ416" s="18" t="s">
        <v>81</v>
      </c>
      <c r="BK416" s="242">
        <f>ROUND(I416*H416,2)</f>
        <v>0</v>
      </c>
      <c r="BL416" s="18" t="s">
        <v>755</v>
      </c>
      <c r="BM416" s="241" t="s">
        <v>785</v>
      </c>
    </row>
    <row r="417" spans="1:63" s="12" customFormat="1" ht="22.8" customHeight="1">
      <c r="A417" s="12"/>
      <c r="B417" s="214"/>
      <c r="C417" s="215"/>
      <c r="D417" s="216" t="s">
        <v>75</v>
      </c>
      <c r="E417" s="228" t="s">
        <v>786</v>
      </c>
      <c r="F417" s="228" t="s">
        <v>787</v>
      </c>
      <c r="G417" s="215"/>
      <c r="H417" s="215"/>
      <c r="I417" s="218"/>
      <c r="J417" s="229">
        <f>BK417</f>
        <v>0</v>
      </c>
      <c r="K417" s="215"/>
      <c r="L417" s="220"/>
      <c r="M417" s="221"/>
      <c r="N417" s="222"/>
      <c r="O417" s="222"/>
      <c r="P417" s="223">
        <f>P418</f>
        <v>0</v>
      </c>
      <c r="Q417" s="222"/>
      <c r="R417" s="223">
        <f>R418</f>
        <v>0</v>
      </c>
      <c r="S417" s="222"/>
      <c r="T417" s="224">
        <f>T418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25" t="s">
        <v>168</v>
      </c>
      <c r="AT417" s="226" t="s">
        <v>75</v>
      </c>
      <c r="AU417" s="226" t="s">
        <v>81</v>
      </c>
      <c r="AY417" s="225" t="s">
        <v>148</v>
      </c>
      <c r="BK417" s="227">
        <f>BK418</f>
        <v>0</v>
      </c>
    </row>
    <row r="418" spans="1:65" s="2" customFormat="1" ht="16.5" customHeight="1">
      <c r="A418" s="39"/>
      <c r="B418" s="40"/>
      <c r="C418" s="230" t="s">
        <v>788</v>
      </c>
      <c r="D418" s="230" t="s">
        <v>150</v>
      </c>
      <c r="E418" s="231" t="s">
        <v>789</v>
      </c>
      <c r="F418" s="232" t="s">
        <v>787</v>
      </c>
      <c r="G418" s="233" t="s">
        <v>754</v>
      </c>
      <c r="H418" s="234">
        <v>1</v>
      </c>
      <c r="I418" s="235"/>
      <c r="J418" s="236">
        <f>ROUND(I418*H418,2)</f>
        <v>0</v>
      </c>
      <c r="K418" s="232" t="s">
        <v>154</v>
      </c>
      <c r="L418" s="45"/>
      <c r="M418" s="237" t="s">
        <v>1</v>
      </c>
      <c r="N418" s="238" t="s">
        <v>41</v>
      </c>
      <c r="O418" s="92"/>
      <c r="P418" s="239">
        <f>O418*H418</f>
        <v>0</v>
      </c>
      <c r="Q418" s="239">
        <v>0</v>
      </c>
      <c r="R418" s="239">
        <f>Q418*H418</f>
        <v>0</v>
      </c>
      <c r="S418" s="239">
        <v>0</v>
      </c>
      <c r="T418" s="240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1" t="s">
        <v>755</v>
      </c>
      <c r="AT418" s="241" t="s">
        <v>150</v>
      </c>
      <c r="AU418" s="241" t="s">
        <v>85</v>
      </c>
      <c r="AY418" s="18" t="s">
        <v>148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8" t="s">
        <v>81</v>
      </c>
      <c r="BK418" s="242">
        <f>ROUND(I418*H418,2)</f>
        <v>0</v>
      </c>
      <c r="BL418" s="18" t="s">
        <v>755</v>
      </c>
      <c r="BM418" s="241" t="s">
        <v>790</v>
      </c>
    </row>
    <row r="419" spans="1:63" s="12" customFormat="1" ht="22.8" customHeight="1">
      <c r="A419" s="12"/>
      <c r="B419" s="214"/>
      <c r="C419" s="215"/>
      <c r="D419" s="216" t="s">
        <v>75</v>
      </c>
      <c r="E419" s="228" t="s">
        <v>791</v>
      </c>
      <c r="F419" s="228" t="s">
        <v>792</v>
      </c>
      <c r="G419" s="215"/>
      <c r="H419" s="215"/>
      <c r="I419" s="218"/>
      <c r="J419" s="229">
        <f>BK419</f>
        <v>0</v>
      </c>
      <c r="K419" s="215"/>
      <c r="L419" s="220"/>
      <c r="M419" s="221"/>
      <c r="N419" s="222"/>
      <c r="O419" s="222"/>
      <c r="P419" s="223">
        <f>P420</f>
        <v>0</v>
      </c>
      <c r="Q419" s="222"/>
      <c r="R419" s="223">
        <f>R420</f>
        <v>0</v>
      </c>
      <c r="S419" s="222"/>
      <c r="T419" s="224">
        <f>T420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25" t="s">
        <v>168</v>
      </c>
      <c r="AT419" s="226" t="s">
        <v>75</v>
      </c>
      <c r="AU419" s="226" t="s">
        <v>81</v>
      </c>
      <c r="AY419" s="225" t="s">
        <v>148</v>
      </c>
      <c r="BK419" s="227">
        <f>BK420</f>
        <v>0</v>
      </c>
    </row>
    <row r="420" spans="1:65" s="2" customFormat="1" ht="16.5" customHeight="1">
      <c r="A420" s="39"/>
      <c r="B420" s="40"/>
      <c r="C420" s="230" t="s">
        <v>793</v>
      </c>
      <c r="D420" s="230" t="s">
        <v>150</v>
      </c>
      <c r="E420" s="231" t="s">
        <v>794</v>
      </c>
      <c r="F420" s="232" t="s">
        <v>795</v>
      </c>
      <c r="G420" s="233" t="s">
        <v>754</v>
      </c>
      <c r="H420" s="234">
        <v>1</v>
      </c>
      <c r="I420" s="235"/>
      <c r="J420" s="236">
        <f>ROUND(I420*H420,2)</f>
        <v>0</v>
      </c>
      <c r="K420" s="232" t="s">
        <v>154</v>
      </c>
      <c r="L420" s="45"/>
      <c r="M420" s="297" t="s">
        <v>1</v>
      </c>
      <c r="N420" s="298" t="s">
        <v>41</v>
      </c>
      <c r="O420" s="299"/>
      <c r="P420" s="300">
        <f>O420*H420</f>
        <v>0</v>
      </c>
      <c r="Q420" s="300">
        <v>0</v>
      </c>
      <c r="R420" s="300">
        <f>Q420*H420</f>
        <v>0</v>
      </c>
      <c r="S420" s="300">
        <v>0</v>
      </c>
      <c r="T420" s="30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1" t="s">
        <v>755</v>
      </c>
      <c r="AT420" s="241" t="s">
        <v>150</v>
      </c>
      <c r="AU420" s="241" t="s">
        <v>85</v>
      </c>
      <c r="AY420" s="18" t="s">
        <v>148</v>
      </c>
      <c r="BE420" s="242">
        <f>IF(N420="základní",J420,0)</f>
        <v>0</v>
      </c>
      <c r="BF420" s="242">
        <f>IF(N420="snížená",J420,0)</f>
        <v>0</v>
      </c>
      <c r="BG420" s="242">
        <f>IF(N420="zákl. přenesená",J420,0)</f>
        <v>0</v>
      </c>
      <c r="BH420" s="242">
        <f>IF(N420="sníž. přenesená",J420,0)</f>
        <v>0</v>
      </c>
      <c r="BI420" s="242">
        <f>IF(N420="nulová",J420,0)</f>
        <v>0</v>
      </c>
      <c r="BJ420" s="18" t="s">
        <v>81</v>
      </c>
      <c r="BK420" s="242">
        <f>ROUND(I420*H420,2)</f>
        <v>0</v>
      </c>
      <c r="BL420" s="18" t="s">
        <v>755</v>
      </c>
      <c r="BM420" s="241" t="s">
        <v>796</v>
      </c>
    </row>
    <row r="421" spans="1:31" s="2" customFormat="1" ht="6.95" customHeight="1">
      <c r="A421" s="39"/>
      <c r="B421" s="67"/>
      <c r="C421" s="68"/>
      <c r="D421" s="68"/>
      <c r="E421" s="68"/>
      <c r="F421" s="68"/>
      <c r="G421" s="68"/>
      <c r="H421" s="68"/>
      <c r="I421" s="179"/>
      <c r="J421" s="68"/>
      <c r="K421" s="68"/>
      <c r="L421" s="45"/>
      <c r="M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</row>
  </sheetData>
  <sheetProtection password="CC35" sheet="1" objects="1" scenarios="1" formatColumns="0" formatRows="0" autoFilter="0"/>
  <autoFilter ref="C124:K420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21"/>
    </row>
    <row r="4" spans="2:8" s="1" customFormat="1" ht="24.95" customHeight="1">
      <c r="B4" s="21"/>
      <c r="C4" s="137" t="s">
        <v>797</v>
      </c>
      <c r="H4" s="21"/>
    </row>
    <row r="5" spans="2:8" s="1" customFormat="1" ht="12" customHeight="1">
      <c r="B5" s="21"/>
      <c r="C5" s="302" t="s">
        <v>13</v>
      </c>
      <c r="D5" s="147" t="s">
        <v>14</v>
      </c>
      <c r="E5" s="1"/>
      <c r="F5" s="1"/>
      <c r="H5" s="21"/>
    </row>
    <row r="6" spans="2:8" s="1" customFormat="1" ht="36.95" customHeight="1">
      <c r="B6" s="21"/>
      <c r="C6" s="303" t="s">
        <v>16</v>
      </c>
      <c r="D6" s="304" t="s">
        <v>17</v>
      </c>
      <c r="E6" s="1"/>
      <c r="F6" s="1"/>
      <c r="H6" s="21"/>
    </row>
    <row r="7" spans="2:8" s="1" customFormat="1" ht="16.5" customHeight="1">
      <c r="B7" s="21"/>
      <c r="C7" s="139" t="s">
        <v>22</v>
      </c>
      <c r="D7" s="144" t="str">
        <f>'Rekapitulace stavby'!AN8</f>
        <v>7. 4. 2020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2"/>
      <c r="B9" s="305"/>
      <c r="C9" s="306" t="s">
        <v>57</v>
      </c>
      <c r="D9" s="307" t="s">
        <v>58</v>
      </c>
      <c r="E9" s="307" t="s">
        <v>135</v>
      </c>
      <c r="F9" s="308" t="s">
        <v>798</v>
      </c>
      <c r="G9" s="202"/>
      <c r="H9" s="305"/>
    </row>
    <row r="10" spans="1:8" s="2" customFormat="1" ht="26.4" customHeight="1">
      <c r="A10" s="39"/>
      <c r="B10" s="45"/>
      <c r="C10" s="309" t="s">
        <v>14</v>
      </c>
      <c r="D10" s="309" t="s">
        <v>17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0" t="s">
        <v>86</v>
      </c>
      <c r="D11" s="311" t="s">
        <v>1</v>
      </c>
      <c r="E11" s="312" t="s">
        <v>1</v>
      </c>
      <c r="F11" s="313">
        <v>31.5</v>
      </c>
      <c r="G11" s="39"/>
      <c r="H11" s="45"/>
    </row>
    <row r="12" spans="1:8" s="2" customFormat="1" ht="16.8" customHeight="1">
      <c r="A12" s="39"/>
      <c r="B12" s="45"/>
      <c r="C12" s="314" t="s">
        <v>1</v>
      </c>
      <c r="D12" s="314" t="s">
        <v>234</v>
      </c>
      <c r="E12" s="18" t="s">
        <v>1</v>
      </c>
      <c r="F12" s="315">
        <v>0</v>
      </c>
      <c r="G12" s="39"/>
      <c r="H12" s="45"/>
    </row>
    <row r="13" spans="1:8" s="2" customFormat="1" ht="16.8" customHeight="1">
      <c r="A13" s="39"/>
      <c r="B13" s="45"/>
      <c r="C13" s="314" t="s">
        <v>1</v>
      </c>
      <c r="D13" s="314" t="s">
        <v>235</v>
      </c>
      <c r="E13" s="18" t="s">
        <v>1</v>
      </c>
      <c r="F13" s="315">
        <v>0</v>
      </c>
      <c r="G13" s="39"/>
      <c r="H13" s="45"/>
    </row>
    <row r="14" spans="1:8" s="2" customFormat="1" ht="16.8" customHeight="1">
      <c r="A14" s="39"/>
      <c r="B14" s="45"/>
      <c r="C14" s="314" t="s">
        <v>1</v>
      </c>
      <c r="D14" s="314" t="s">
        <v>236</v>
      </c>
      <c r="E14" s="18" t="s">
        <v>1</v>
      </c>
      <c r="F14" s="315">
        <v>7.5</v>
      </c>
      <c r="G14" s="39"/>
      <c r="H14" s="45"/>
    </row>
    <row r="15" spans="1:8" s="2" customFormat="1" ht="16.8" customHeight="1">
      <c r="A15" s="39"/>
      <c r="B15" s="45"/>
      <c r="C15" s="314" t="s">
        <v>1</v>
      </c>
      <c r="D15" s="314" t="s">
        <v>237</v>
      </c>
      <c r="E15" s="18" t="s">
        <v>1</v>
      </c>
      <c r="F15" s="315">
        <v>6</v>
      </c>
      <c r="G15" s="39"/>
      <c r="H15" s="45"/>
    </row>
    <row r="16" spans="1:8" s="2" customFormat="1" ht="16.8" customHeight="1">
      <c r="A16" s="39"/>
      <c r="B16" s="45"/>
      <c r="C16" s="314" t="s">
        <v>1</v>
      </c>
      <c r="D16" s="314" t="s">
        <v>238</v>
      </c>
      <c r="E16" s="18" t="s">
        <v>1</v>
      </c>
      <c r="F16" s="315">
        <v>0</v>
      </c>
      <c r="G16" s="39"/>
      <c r="H16" s="45"/>
    </row>
    <row r="17" spans="1:8" s="2" customFormat="1" ht="16.8" customHeight="1">
      <c r="A17" s="39"/>
      <c r="B17" s="45"/>
      <c r="C17" s="314" t="s">
        <v>1</v>
      </c>
      <c r="D17" s="314" t="s">
        <v>239</v>
      </c>
      <c r="E17" s="18" t="s">
        <v>1</v>
      </c>
      <c r="F17" s="315">
        <v>18</v>
      </c>
      <c r="G17" s="39"/>
      <c r="H17" s="45"/>
    </row>
    <row r="18" spans="1:8" s="2" customFormat="1" ht="16.8" customHeight="1">
      <c r="A18" s="39"/>
      <c r="B18" s="45"/>
      <c r="C18" s="314" t="s">
        <v>86</v>
      </c>
      <c r="D18" s="314" t="s">
        <v>178</v>
      </c>
      <c r="E18" s="18" t="s">
        <v>1</v>
      </c>
      <c r="F18" s="315">
        <v>31.5</v>
      </c>
      <c r="G18" s="39"/>
      <c r="H18" s="45"/>
    </row>
    <row r="19" spans="1:8" s="2" customFormat="1" ht="16.8" customHeight="1">
      <c r="A19" s="39"/>
      <c r="B19" s="45"/>
      <c r="C19" s="316" t="s">
        <v>799</v>
      </c>
      <c r="D19" s="39"/>
      <c r="E19" s="39"/>
      <c r="F19" s="39"/>
      <c r="G19" s="39"/>
      <c r="H19" s="45"/>
    </row>
    <row r="20" spans="1:8" s="2" customFormat="1" ht="16.8" customHeight="1">
      <c r="A20" s="39"/>
      <c r="B20" s="45"/>
      <c r="C20" s="314" t="s">
        <v>230</v>
      </c>
      <c r="D20" s="314" t="s">
        <v>231</v>
      </c>
      <c r="E20" s="18" t="s">
        <v>232</v>
      </c>
      <c r="F20" s="315">
        <v>15.75</v>
      </c>
      <c r="G20" s="39"/>
      <c r="H20" s="45"/>
    </row>
    <row r="21" spans="1:8" s="2" customFormat="1" ht="16.8" customHeight="1">
      <c r="A21" s="39"/>
      <c r="B21" s="45"/>
      <c r="C21" s="314" t="s">
        <v>248</v>
      </c>
      <c r="D21" s="314" t="s">
        <v>249</v>
      </c>
      <c r="E21" s="18" t="s">
        <v>232</v>
      </c>
      <c r="F21" s="315">
        <v>15.75</v>
      </c>
      <c r="G21" s="39"/>
      <c r="H21" s="45"/>
    </row>
    <row r="22" spans="1:8" s="2" customFormat="1" ht="16.8" customHeight="1">
      <c r="A22" s="39"/>
      <c r="B22" s="45"/>
      <c r="C22" s="314" t="s">
        <v>391</v>
      </c>
      <c r="D22" s="314" t="s">
        <v>392</v>
      </c>
      <c r="E22" s="18" t="s">
        <v>232</v>
      </c>
      <c r="F22" s="315">
        <v>625.055</v>
      </c>
      <c r="G22" s="39"/>
      <c r="H22" s="45"/>
    </row>
    <row r="23" spans="1:8" s="2" customFormat="1" ht="16.8" customHeight="1">
      <c r="A23" s="39"/>
      <c r="B23" s="45"/>
      <c r="C23" s="310" t="s">
        <v>91</v>
      </c>
      <c r="D23" s="311" t="s">
        <v>1</v>
      </c>
      <c r="E23" s="312" t="s">
        <v>1</v>
      </c>
      <c r="F23" s="313">
        <v>22.5</v>
      </c>
      <c r="G23" s="39"/>
      <c r="H23" s="45"/>
    </row>
    <row r="24" spans="1:8" s="2" customFormat="1" ht="16.8" customHeight="1">
      <c r="A24" s="39"/>
      <c r="B24" s="45"/>
      <c r="C24" s="314" t="s">
        <v>1</v>
      </c>
      <c r="D24" s="314" t="s">
        <v>234</v>
      </c>
      <c r="E24" s="18" t="s">
        <v>1</v>
      </c>
      <c r="F24" s="315">
        <v>0</v>
      </c>
      <c r="G24" s="39"/>
      <c r="H24" s="45"/>
    </row>
    <row r="25" spans="1:8" s="2" customFormat="1" ht="16.8" customHeight="1">
      <c r="A25" s="39"/>
      <c r="B25" s="45"/>
      <c r="C25" s="314" t="s">
        <v>1</v>
      </c>
      <c r="D25" s="314" t="s">
        <v>238</v>
      </c>
      <c r="E25" s="18" t="s">
        <v>1</v>
      </c>
      <c r="F25" s="315">
        <v>0</v>
      </c>
      <c r="G25" s="39"/>
      <c r="H25" s="45"/>
    </row>
    <row r="26" spans="1:8" s="2" customFormat="1" ht="16.8" customHeight="1">
      <c r="A26" s="39"/>
      <c r="B26" s="45"/>
      <c r="C26" s="314" t="s">
        <v>1</v>
      </c>
      <c r="D26" s="314" t="s">
        <v>245</v>
      </c>
      <c r="E26" s="18" t="s">
        <v>1</v>
      </c>
      <c r="F26" s="315">
        <v>22.5</v>
      </c>
      <c r="G26" s="39"/>
      <c r="H26" s="45"/>
    </row>
    <row r="27" spans="1:8" s="2" customFormat="1" ht="16.8" customHeight="1">
      <c r="A27" s="39"/>
      <c r="B27" s="45"/>
      <c r="C27" s="314" t="s">
        <v>91</v>
      </c>
      <c r="D27" s="314" t="s">
        <v>178</v>
      </c>
      <c r="E27" s="18" t="s">
        <v>1</v>
      </c>
      <c r="F27" s="315">
        <v>22.5</v>
      </c>
      <c r="G27" s="39"/>
      <c r="H27" s="45"/>
    </row>
    <row r="28" spans="1:8" s="2" customFormat="1" ht="16.8" customHeight="1">
      <c r="A28" s="39"/>
      <c r="B28" s="45"/>
      <c r="C28" s="316" t="s">
        <v>799</v>
      </c>
      <c r="D28" s="39"/>
      <c r="E28" s="39"/>
      <c r="F28" s="39"/>
      <c r="G28" s="39"/>
      <c r="H28" s="45"/>
    </row>
    <row r="29" spans="1:8" s="2" customFormat="1" ht="16.8" customHeight="1">
      <c r="A29" s="39"/>
      <c r="B29" s="45"/>
      <c r="C29" s="314" t="s">
        <v>242</v>
      </c>
      <c r="D29" s="314" t="s">
        <v>243</v>
      </c>
      <c r="E29" s="18" t="s">
        <v>232</v>
      </c>
      <c r="F29" s="315">
        <v>11.25</v>
      </c>
      <c r="G29" s="39"/>
      <c r="H29" s="45"/>
    </row>
    <row r="30" spans="1:8" s="2" customFormat="1" ht="16.8" customHeight="1">
      <c r="A30" s="39"/>
      <c r="B30" s="45"/>
      <c r="C30" s="314" t="s">
        <v>252</v>
      </c>
      <c r="D30" s="314" t="s">
        <v>253</v>
      </c>
      <c r="E30" s="18" t="s">
        <v>232</v>
      </c>
      <c r="F30" s="315">
        <v>11.25</v>
      </c>
      <c r="G30" s="39"/>
      <c r="H30" s="45"/>
    </row>
    <row r="31" spans="1:8" s="2" customFormat="1" ht="16.8" customHeight="1">
      <c r="A31" s="39"/>
      <c r="B31" s="45"/>
      <c r="C31" s="310" t="s">
        <v>83</v>
      </c>
      <c r="D31" s="311" t="s">
        <v>1</v>
      </c>
      <c r="E31" s="312" t="s">
        <v>1</v>
      </c>
      <c r="F31" s="313">
        <v>140.3</v>
      </c>
      <c r="G31" s="39"/>
      <c r="H31" s="45"/>
    </row>
    <row r="32" spans="1:8" s="2" customFormat="1" ht="16.8" customHeight="1">
      <c r="A32" s="39"/>
      <c r="B32" s="45"/>
      <c r="C32" s="314" t="s">
        <v>1</v>
      </c>
      <c r="D32" s="314" t="s">
        <v>172</v>
      </c>
      <c r="E32" s="18" t="s">
        <v>1</v>
      </c>
      <c r="F32" s="315">
        <v>0</v>
      </c>
      <c r="G32" s="39"/>
      <c r="H32" s="45"/>
    </row>
    <row r="33" spans="1:8" s="2" customFormat="1" ht="16.8" customHeight="1">
      <c r="A33" s="39"/>
      <c r="B33" s="45"/>
      <c r="C33" s="314" t="s">
        <v>1</v>
      </c>
      <c r="D33" s="314" t="s">
        <v>173</v>
      </c>
      <c r="E33" s="18" t="s">
        <v>1</v>
      </c>
      <c r="F33" s="315">
        <v>36.3</v>
      </c>
      <c r="G33" s="39"/>
      <c r="H33" s="45"/>
    </row>
    <row r="34" spans="1:8" s="2" customFormat="1" ht="16.8" customHeight="1">
      <c r="A34" s="39"/>
      <c r="B34" s="45"/>
      <c r="C34" s="314" t="s">
        <v>1</v>
      </c>
      <c r="D34" s="314" t="s">
        <v>174</v>
      </c>
      <c r="E34" s="18" t="s">
        <v>1</v>
      </c>
      <c r="F34" s="315">
        <v>0</v>
      </c>
      <c r="G34" s="39"/>
      <c r="H34" s="45"/>
    </row>
    <row r="35" spans="1:8" s="2" customFormat="1" ht="16.8" customHeight="1">
      <c r="A35" s="39"/>
      <c r="B35" s="45"/>
      <c r="C35" s="314" t="s">
        <v>1</v>
      </c>
      <c r="D35" s="314" t="s">
        <v>175</v>
      </c>
      <c r="E35" s="18" t="s">
        <v>1</v>
      </c>
      <c r="F35" s="315">
        <v>101.75</v>
      </c>
      <c r="G35" s="39"/>
      <c r="H35" s="45"/>
    </row>
    <row r="36" spans="1:8" s="2" customFormat="1" ht="16.8" customHeight="1">
      <c r="A36" s="39"/>
      <c r="B36" s="45"/>
      <c r="C36" s="314" t="s">
        <v>1</v>
      </c>
      <c r="D36" s="314" t="s">
        <v>176</v>
      </c>
      <c r="E36" s="18" t="s">
        <v>1</v>
      </c>
      <c r="F36" s="315">
        <v>0</v>
      </c>
      <c r="G36" s="39"/>
      <c r="H36" s="45"/>
    </row>
    <row r="37" spans="1:8" s="2" customFormat="1" ht="16.8" customHeight="1">
      <c r="A37" s="39"/>
      <c r="B37" s="45"/>
      <c r="C37" s="314" t="s">
        <v>1</v>
      </c>
      <c r="D37" s="314" t="s">
        <v>177</v>
      </c>
      <c r="E37" s="18" t="s">
        <v>1</v>
      </c>
      <c r="F37" s="315">
        <v>2.25</v>
      </c>
      <c r="G37" s="39"/>
      <c r="H37" s="45"/>
    </row>
    <row r="38" spans="1:8" s="2" customFormat="1" ht="16.8" customHeight="1">
      <c r="A38" s="39"/>
      <c r="B38" s="45"/>
      <c r="C38" s="314" t="s">
        <v>83</v>
      </c>
      <c r="D38" s="314" t="s">
        <v>178</v>
      </c>
      <c r="E38" s="18" t="s">
        <v>1</v>
      </c>
      <c r="F38" s="315">
        <v>140.3</v>
      </c>
      <c r="G38" s="39"/>
      <c r="H38" s="45"/>
    </row>
    <row r="39" spans="1:8" s="2" customFormat="1" ht="16.8" customHeight="1">
      <c r="A39" s="39"/>
      <c r="B39" s="45"/>
      <c r="C39" s="316" t="s">
        <v>799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314" t="s">
        <v>169</v>
      </c>
      <c r="D40" s="314" t="s">
        <v>170</v>
      </c>
      <c r="E40" s="18" t="s">
        <v>153</v>
      </c>
      <c r="F40" s="315">
        <v>140.3</v>
      </c>
      <c r="G40" s="39"/>
      <c r="H40" s="45"/>
    </row>
    <row r="41" spans="1:8" s="2" customFormat="1" ht="16.8" customHeight="1">
      <c r="A41" s="39"/>
      <c r="B41" s="45"/>
      <c r="C41" s="314" t="s">
        <v>157</v>
      </c>
      <c r="D41" s="314" t="s">
        <v>158</v>
      </c>
      <c r="E41" s="18" t="s">
        <v>153</v>
      </c>
      <c r="F41" s="315">
        <v>140.3</v>
      </c>
      <c r="G41" s="39"/>
      <c r="H41" s="45"/>
    </row>
    <row r="42" spans="1:8" s="2" customFormat="1" ht="12">
      <c r="A42" s="39"/>
      <c r="B42" s="45"/>
      <c r="C42" s="314" t="s">
        <v>256</v>
      </c>
      <c r="D42" s="314" t="s">
        <v>257</v>
      </c>
      <c r="E42" s="18" t="s">
        <v>232</v>
      </c>
      <c r="F42" s="315">
        <v>500.008</v>
      </c>
      <c r="G42" s="39"/>
      <c r="H42" s="45"/>
    </row>
    <row r="43" spans="1:8" s="2" customFormat="1" ht="16.8" customHeight="1">
      <c r="A43" s="39"/>
      <c r="B43" s="45"/>
      <c r="C43" s="314" t="s">
        <v>475</v>
      </c>
      <c r="D43" s="314" t="s">
        <v>476</v>
      </c>
      <c r="E43" s="18" t="s">
        <v>153</v>
      </c>
      <c r="F43" s="315">
        <v>140.3</v>
      </c>
      <c r="G43" s="39"/>
      <c r="H43" s="45"/>
    </row>
    <row r="44" spans="1:8" s="2" customFormat="1" ht="16.8" customHeight="1">
      <c r="A44" s="39"/>
      <c r="B44" s="45"/>
      <c r="C44" s="314" t="s">
        <v>483</v>
      </c>
      <c r="D44" s="314" t="s">
        <v>484</v>
      </c>
      <c r="E44" s="18" t="s">
        <v>153</v>
      </c>
      <c r="F44" s="315">
        <v>140.3</v>
      </c>
      <c r="G44" s="39"/>
      <c r="H44" s="45"/>
    </row>
    <row r="45" spans="1:8" s="2" customFormat="1" ht="16.8" customHeight="1">
      <c r="A45" s="39"/>
      <c r="B45" s="45"/>
      <c r="C45" s="314" t="s">
        <v>487</v>
      </c>
      <c r="D45" s="314" t="s">
        <v>488</v>
      </c>
      <c r="E45" s="18" t="s">
        <v>153</v>
      </c>
      <c r="F45" s="315">
        <v>140.3</v>
      </c>
      <c r="G45" s="39"/>
      <c r="H45" s="45"/>
    </row>
    <row r="46" spans="1:8" s="2" customFormat="1" ht="16.8" customHeight="1">
      <c r="A46" s="39"/>
      <c r="B46" s="45"/>
      <c r="C46" s="314" t="s">
        <v>495</v>
      </c>
      <c r="D46" s="314" t="s">
        <v>496</v>
      </c>
      <c r="E46" s="18" t="s">
        <v>153</v>
      </c>
      <c r="F46" s="315">
        <v>140.3</v>
      </c>
      <c r="G46" s="39"/>
      <c r="H46" s="45"/>
    </row>
    <row r="47" spans="1:8" s="2" customFormat="1" ht="16.8" customHeight="1">
      <c r="A47" s="39"/>
      <c r="B47" s="45"/>
      <c r="C47" s="310" t="s">
        <v>109</v>
      </c>
      <c r="D47" s="311" t="s">
        <v>1</v>
      </c>
      <c r="E47" s="312" t="s">
        <v>1</v>
      </c>
      <c r="F47" s="313">
        <v>171.181</v>
      </c>
      <c r="G47" s="39"/>
      <c r="H47" s="45"/>
    </row>
    <row r="48" spans="1:8" s="2" customFormat="1" ht="16.8" customHeight="1">
      <c r="A48" s="39"/>
      <c r="B48" s="45"/>
      <c r="C48" s="314" t="s">
        <v>1</v>
      </c>
      <c r="D48" s="314" t="s">
        <v>349</v>
      </c>
      <c r="E48" s="18" t="s">
        <v>1</v>
      </c>
      <c r="F48" s="315">
        <v>0</v>
      </c>
      <c r="G48" s="39"/>
      <c r="H48" s="45"/>
    </row>
    <row r="49" spans="1:8" s="2" customFormat="1" ht="16.8" customHeight="1">
      <c r="A49" s="39"/>
      <c r="B49" s="45"/>
      <c r="C49" s="314" t="s">
        <v>109</v>
      </c>
      <c r="D49" s="314" t="s">
        <v>350</v>
      </c>
      <c r="E49" s="18" t="s">
        <v>1</v>
      </c>
      <c r="F49" s="315">
        <v>171.181</v>
      </c>
      <c r="G49" s="39"/>
      <c r="H49" s="45"/>
    </row>
    <row r="50" spans="1:8" s="2" customFormat="1" ht="16.8" customHeight="1">
      <c r="A50" s="39"/>
      <c r="B50" s="45"/>
      <c r="C50" s="316" t="s">
        <v>799</v>
      </c>
      <c r="D50" s="39"/>
      <c r="E50" s="39"/>
      <c r="F50" s="39"/>
      <c r="G50" s="39"/>
      <c r="H50" s="45"/>
    </row>
    <row r="51" spans="1:8" s="2" customFormat="1" ht="12">
      <c r="A51" s="39"/>
      <c r="B51" s="45"/>
      <c r="C51" s="314" t="s">
        <v>346</v>
      </c>
      <c r="D51" s="314" t="s">
        <v>347</v>
      </c>
      <c r="E51" s="18" t="s">
        <v>232</v>
      </c>
      <c r="F51" s="315">
        <v>85.591</v>
      </c>
      <c r="G51" s="39"/>
      <c r="H51" s="45"/>
    </row>
    <row r="52" spans="1:8" s="2" customFormat="1" ht="12">
      <c r="A52" s="39"/>
      <c r="B52" s="45"/>
      <c r="C52" s="314" t="s">
        <v>353</v>
      </c>
      <c r="D52" s="314" t="s">
        <v>354</v>
      </c>
      <c r="E52" s="18" t="s">
        <v>232</v>
      </c>
      <c r="F52" s="315">
        <v>427.953</v>
      </c>
      <c r="G52" s="39"/>
      <c r="H52" s="45"/>
    </row>
    <row r="53" spans="1:8" s="2" customFormat="1" ht="12">
      <c r="A53" s="39"/>
      <c r="B53" s="45"/>
      <c r="C53" s="314" t="s">
        <v>358</v>
      </c>
      <c r="D53" s="314" t="s">
        <v>359</v>
      </c>
      <c r="E53" s="18" t="s">
        <v>232</v>
      </c>
      <c r="F53" s="315">
        <v>85.591</v>
      </c>
      <c r="G53" s="39"/>
      <c r="H53" s="45"/>
    </row>
    <row r="54" spans="1:8" s="2" customFormat="1" ht="12">
      <c r="A54" s="39"/>
      <c r="B54" s="45"/>
      <c r="C54" s="314" t="s">
        <v>362</v>
      </c>
      <c r="D54" s="314" t="s">
        <v>363</v>
      </c>
      <c r="E54" s="18" t="s">
        <v>232</v>
      </c>
      <c r="F54" s="315">
        <v>427.953</v>
      </c>
      <c r="G54" s="39"/>
      <c r="H54" s="45"/>
    </row>
    <row r="55" spans="1:8" s="2" customFormat="1" ht="12">
      <c r="A55" s="39"/>
      <c r="B55" s="45"/>
      <c r="C55" s="314" t="s">
        <v>381</v>
      </c>
      <c r="D55" s="314" t="s">
        <v>382</v>
      </c>
      <c r="E55" s="18" t="s">
        <v>383</v>
      </c>
      <c r="F55" s="315">
        <v>342.362</v>
      </c>
      <c r="G55" s="39"/>
      <c r="H55" s="45"/>
    </row>
    <row r="56" spans="1:8" s="2" customFormat="1" ht="16.8" customHeight="1">
      <c r="A56" s="39"/>
      <c r="B56" s="45"/>
      <c r="C56" s="314" t="s">
        <v>387</v>
      </c>
      <c r="D56" s="314" t="s">
        <v>388</v>
      </c>
      <c r="E56" s="18" t="s">
        <v>232</v>
      </c>
      <c r="F56" s="315">
        <v>171.181</v>
      </c>
      <c r="G56" s="39"/>
      <c r="H56" s="45"/>
    </row>
    <row r="57" spans="1:8" s="2" customFormat="1" ht="16.8" customHeight="1">
      <c r="A57" s="39"/>
      <c r="B57" s="45"/>
      <c r="C57" s="310" t="s">
        <v>111</v>
      </c>
      <c r="D57" s="311" t="s">
        <v>1</v>
      </c>
      <c r="E57" s="312" t="s">
        <v>1</v>
      </c>
      <c r="F57" s="313">
        <v>1678.09</v>
      </c>
      <c r="G57" s="39"/>
      <c r="H57" s="45"/>
    </row>
    <row r="58" spans="1:8" s="2" customFormat="1" ht="16.8" customHeight="1">
      <c r="A58" s="39"/>
      <c r="B58" s="45"/>
      <c r="C58" s="314" t="s">
        <v>1</v>
      </c>
      <c r="D58" s="314" t="s">
        <v>337</v>
      </c>
      <c r="E58" s="18" t="s">
        <v>1</v>
      </c>
      <c r="F58" s="315">
        <v>0</v>
      </c>
      <c r="G58" s="39"/>
      <c r="H58" s="45"/>
    </row>
    <row r="59" spans="1:8" s="2" customFormat="1" ht="16.8" customHeight="1">
      <c r="A59" s="39"/>
      <c r="B59" s="45"/>
      <c r="C59" s="314" t="s">
        <v>1</v>
      </c>
      <c r="D59" s="314" t="s">
        <v>338</v>
      </c>
      <c r="E59" s="18" t="s">
        <v>1</v>
      </c>
      <c r="F59" s="315">
        <v>839.045</v>
      </c>
      <c r="G59" s="39"/>
      <c r="H59" s="45"/>
    </row>
    <row r="60" spans="1:8" s="2" customFormat="1" ht="16.8" customHeight="1">
      <c r="A60" s="39"/>
      <c r="B60" s="45"/>
      <c r="C60" s="314" t="s">
        <v>1</v>
      </c>
      <c r="D60" s="314" t="s">
        <v>339</v>
      </c>
      <c r="E60" s="18" t="s">
        <v>1</v>
      </c>
      <c r="F60" s="315">
        <v>0</v>
      </c>
      <c r="G60" s="39"/>
      <c r="H60" s="45"/>
    </row>
    <row r="61" spans="1:8" s="2" customFormat="1" ht="16.8" customHeight="1">
      <c r="A61" s="39"/>
      <c r="B61" s="45"/>
      <c r="C61" s="314" t="s">
        <v>1</v>
      </c>
      <c r="D61" s="314" t="s">
        <v>338</v>
      </c>
      <c r="E61" s="18" t="s">
        <v>1</v>
      </c>
      <c r="F61" s="315">
        <v>839.045</v>
      </c>
      <c r="G61" s="39"/>
      <c r="H61" s="45"/>
    </row>
    <row r="62" spans="1:8" s="2" customFormat="1" ht="16.8" customHeight="1">
      <c r="A62" s="39"/>
      <c r="B62" s="45"/>
      <c r="C62" s="314" t="s">
        <v>111</v>
      </c>
      <c r="D62" s="314" t="s">
        <v>178</v>
      </c>
      <c r="E62" s="18" t="s">
        <v>1</v>
      </c>
      <c r="F62" s="315">
        <v>1678.09</v>
      </c>
      <c r="G62" s="39"/>
      <c r="H62" s="45"/>
    </row>
    <row r="63" spans="1:8" s="2" customFormat="1" ht="16.8" customHeight="1">
      <c r="A63" s="39"/>
      <c r="B63" s="45"/>
      <c r="C63" s="316" t="s">
        <v>799</v>
      </c>
      <c r="D63" s="39"/>
      <c r="E63" s="39"/>
      <c r="F63" s="39"/>
      <c r="G63" s="39"/>
      <c r="H63" s="45"/>
    </row>
    <row r="64" spans="1:8" s="2" customFormat="1" ht="12">
      <c r="A64" s="39"/>
      <c r="B64" s="45"/>
      <c r="C64" s="314" t="s">
        <v>330</v>
      </c>
      <c r="D64" s="314" t="s">
        <v>331</v>
      </c>
      <c r="E64" s="18" t="s">
        <v>232</v>
      </c>
      <c r="F64" s="315">
        <v>839.045</v>
      </c>
      <c r="G64" s="39"/>
      <c r="H64" s="45"/>
    </row>
    <row r="65" spans="1:8" s="2" customFormat="1" ht="16.8" customHeight="1">
      <c r="A65" s="39"/>
      <c r="B65" s="45"/>
      <c r="C65" s="314" t="s">
        <v>342</v>
      </c>
      <c r="D65" s="314" t="s">
        <v>343</v>
      </c>
      <c r="E65" s="18" t="s">
        <v>232</v>
      </c>
      <c r="F65" s="315">
        <v>839.045</v>
      </c>
      <c r="G65" s="39"/>
      <c r="H65" s="45"/>
    </row>
    <row r="66" spans="1:8" s="2" customFormat="1" ht="16.8" customHeight="1">
      <c r="A66" s="39"/>
      <c r="B66" s="45"/>
      <c r="C66" s="310" t="s">
        <v>89</v>
      </c>
      <c r="D66" s="311" t="s">
        <v>1</v>
      </c>
      <c r="E66" s="312" t="s">
        <v>1</v>
      </c>
      <c r="F66" s="313">
        <v>350</v>
      </c>
      <c r="G66" s="39"/>
      <c r="H66" s="45"/>
    </row>
    <row r="67" spans="1:8" s="2" customFormat="1" ht="16.8" customHeight="1">
      <c r="A67" s="39"/>
      <c r="B67" s="45"/>
      <c r="C67" s="314" t="s">
        <v>1</v>
      </c>
      <c r="D67" s="314" t="s">
        <v>227</v>
      </c>
      <c r="E67" s="18" t="s">
        <v>1</v>
      </c>
      <c r="F67" s="315">
        <v>256</v>
      </c>
      <c r="G67" s="39"/>
      <c r="H67" s="45"/>
    </row>
    <row r="68" spans="1:8" s="2" customFormat="1" ht="16.8" customHeight="1">
      <c r="A68" s="39"/>
      <c r="B68" s="45"/>
      <c r="C68" s="314" t="s">
        <v>1</v>
      </c>
      <c r="D68" s="314" t="s">
        <v>228</v>
      </c>
      <c r="E68" s="18" t="s">
        <v>1</v>
      </c>
      <c r="F68" s="315">
        <v>94</v>
      </c>
      <c r="G68" s="39"/>
      <c r="H68" s="45"/>
    </row>
    <row r="69" spans="1:8" s="2" customFormat="1" ht="16.8" customHeight="1">
      <c r="A69" s="39"/>
      <c r="B69" s="45"/>
      <c r="C69" s="314" t="s">
        <v>89</v>
      </c>
      <c r="D69" s="314" t="s">
        <v>178</v>
      </c>
      <c r="E69" s="18" t="s">
        <v>1</v>
      </c>
      <c r="F69" s="315">
        <v>350</v>
      </c>
      <c r="G69" s="39"/>
      <c r="H69" s="45"/>
    </row>
    <row r="70" spans="1:8" s="2" customFormat="1" ht="16.8" customHeight="1">
      <c r="A70" s="39"/>
      <c r="B70" s="45"/>
      <c r="C70" s="316" t="s">
        <v>799</v>
      </c>
      <c r="D70" s="39"/>
      <c r="E70" s="39"/>
      <c r="F70" s="39"/>
      <c r="G70" s="39"/>
      <c r="H70" s="45"/>
    </row>
    <row r="71" spans="1:8" s="2" customFormat="1" ht="16.8" customHeight="1">
      <c r="A71" s="39"/>
      <c r="B71" s="45"/>
      <c r="C71" s="314" t="s">
        <v>224</v>
      </c>
      <c r="D71" s="314" t="s">
        <v>225</v>
      </c>
      <c r="E71" s="18" t="s">
        <v>153</v>
      </c>
      <c r="F71" s="315">
        <v>350</v>
      </c>
      <c r="G71" s="39"/>
      <c r="H71" s="45"/>
    </row>
    <row r="72" spans="1:8" s="2" customFormat="1" ht="12">
      <c r="A72" s="39"/>
      <c r="B72" s="45"/>
      <c r="C72" s="314" t="s">
        <v>330</v>
      </c>
      <c r="D72" s="314" t="s">
        <v>331</v>
      </c>
      <c r="E72" s="18" t="s">
        <v>232</v>
      </c>
      <c r="F72" s="315">
        <v>140</v>
      </c>
      <c r="G72" s="39"/>
      <c r="H72" s="45"/>
    </row>
    <row r="73" spans="1:8" s="2" customFormat="1" ht="16.8" customHeight="1">
      <c r="A73" s="39"/>
      <c r="B73" s="45"/>
      <c r="C73" s="314" t="s">
        <v>366</v>
      </c>
      <c r="D73" s="314" t="s">
        <v>367</v>
      </c>
      <c r="E73" s="18" t="s">
        <v>232</v>
      </c>
      <c r="F73" s="315">
        <v>70</v>
      </c>
      <c r="G73" s="39"/>
      <c r="H73" s="45"/>
    </row>
    <row r="74" spans="1:8" s="2" customFormat="1" ht="16.8" customHeight="1">
      <c r="A74" s="39"/>
      <c r="B74" s="45"/>
      <c r="C74" s="314" t="s">
        <v>426</v>
      </c>
      <c r="D74" s="314" t="s">
        <v>427</v>
      </c>
      <c r="E74" s="18" t="s">
        <v>153</v>
      </c>
      <c r="F74" s="315">
        <v>350</v>
      </c>
      <c r="G74" s="39"/>
      <c r="H74" s="45"/>
    </row>
    <row r="75" spans="1:8" s="2" customFormat="1" ht="16.8" customHeight="1">
      <c r="A75" s="39"/>
      <c r="B75" s="45"/>
      <c r="C75" s="314" t="s">
        <v>430</v>
      </c>
      <c r="D75" s="314" t="s">
        <v>431</v>
      </c>
      <c r="E75" s="18" t="s">
        <v>153</v>
      </c>
      <c r="F75" s="315">
        <v>350</v>
      </c>
      <c r="G75" s="39"/>
      <c r="H75" s="45"/>
    </row>
    <row r="76" spans="1:8" s="2" customFormat="1" ht="16.8" customHeight="1">
      <c r="A76" s="39"/>
      <c r="B76" s="45"/>
      <c r="C76" s="314" t="s">
        <v>440</v>
      </c>
      <c r="D76" s="314" t="s">
        <v>441</v>
      </c>
      <c r="E76" s="18" t="s">
        <v>153</v>
      </c>
      <c r="F76" s="315">
        <v>350</v>
      </c>
      <c r="G76" s="39"/>
      <c r="H76" s="45"/>
    </row>
    <row r="77" spans="1:8" s="2" customFormat="1" ht="16.8" customHeight="1">
      <c r="A77" s="39"/>
      <c r="B77" s="45"/>
      <c r="C77" s="314" t="s">
        <v>444</v>
      </c>
      <c r="D77" s="314" t="s">
        <v>445</v>
      </c>
      <c r="E77" s="18" t="s">
        <v>153</v>
      </c>
      <c r="F77" s="315">
        <v>350</v>
      </c>
      <c r="G77" s="39"/>
      <c r="H77" s="45"/>
    </row>
    <row r="78" spans="1:8" s="2" customFormat="1" ht="16.8" customHeight="1">
      <c r="A78" s="39"/>
      <c r="B78" s="45"/>
      <c r="C78" s="310" t="s">
        <v>101</v>
      </c>
      <c r="D78" s="311" t="s">
        <v>1</v>
      </c>
      <c r="E78" s="312" t="s">
        <v>1</v>
      </c>
      <c r="F78" s="313">
        <v>48.47</v>
      </c>
      <c r="G78" s="39"/>
      <c r="H78" s="45"/>
    </row>
    <row r="79" spans="1:8" s="2" customFormat="1" ht="16.8" customHeight="1">
      <c r="A79" s="39"/>
      <c r="B79" s="45"/>
      <c r="C79" s="314" t="s">
        <v>1</v>
      </c>
      <c r="D79" s="314" t="s">
        <v>394</v>
      </c>
      <c r="E79" s="18" t="s">
        <v>1</v>
      </c>
      <c r="F79" s="315">
        <v>0</v>
      </c>
      <c r="G79" s="39"/>
      <c r="H79" s="45"/>
    </row>
    <row r="80" spans="1:8" s="2" customFormat="1" ht="16.8" customHeight="1">
      <c r="A80" s="39"/>
      <c r="B80" s="45"/>
      <c r="C80" s="314" t="s">
        <v>101</v>
      </c>
      <c r="D80" s="314" t="s">
        <v>419</v>
      </c>
      <c r="E80" s="18" t="s">
        <v>1</v>
      </c>
      <c r="F80" s="315">
        <v>48.47</v>
      </c>
      <c r="G80" s="39"/>
      <c r="H80" s="45"/>
    </row>
    <row r="81" spans="1:8" s="2" customFormat="1" ht="16.8" customHeight="1">
      <c r="A81" s="39"/>
      <c r="B81" s="45"/>
      <c r="C81" s="316" t="s">
        <v>799</v>
      </c>
      <c r="D81" s="39"/>
      <c r="E81" s="39"/>
      <c r="F81" s="39"/>
      <c r="G81" s="39"/>
      <c r="H81" s="45"/>
    </row>
    <row r="82" spans="1:8" s="2" customFormat="1" ht="16.8" customHeight="1">
      <c r="A82" s="39"/>
      <c r="B82" s="45"/>
      <c r="C82" s="314" t="s">
        <v>416</v>
      </c>
      <c r="D82" s="314" t="s">
        <v>417</v>
      </c>
      <c r="E82" s="18" t="s">
        <v>232</v>
      </c>
      <c r="F82" s="315">
        <v>262.46</v>
      </c>
      <c r="G82" s="39"/>
      <c r="H82" s="45"/>
    </row>
    <row r="83" spans="1:8" s="2" customFormat="1" ht="12">
      <c r="A83" s="39"/>
      <c r="B83" s="45"/>
      <c r="C83" s="314" t="s">
        <v>346</v>
      </c>
      <c r="D83" s="314" t="s">
        <v>347</v>
      </c>
      <c r="E83" s="18" t="s">
        <v>232</v>
      </c>
      <c r="F83" s="315">
        <v>85.591</v>
      </c>
      <c r="G83" s="39"/>
      <c r="H83" s="45"/>
    </row>
    <row r="84" spans="1:8" s="2" customFormat="1" ht="16.8" customHeight="1">
      <c r="A84" s="39"/>
      <c r="B84" s="45"/>
      <c r="C84" s="314" t="s">
        <v>391</v>
      </c>
      <c r="D84" s="314" t="s">
        <v>392</v>
      </c>
      <c r="E84" s="18" t="s">
        <v>232</v>
      </c>
      <c r="F84" s="315">
        <v>625.055</v>
      </c>
      <c r="G84" s="39"/>
      <c r="H84" s="45"/>
    </row>
    <row r="85" spans="1:8" s="2" customFormat="1" ht="16.8" customHeight="1">
      <c r="A85" s="39"/>
      <c r="B85" s="45"/>
      <c r="C85" s="314" t="s">
        <v>403</v>
      </c>
      <c r="D85" s="314" t="s">
        <v>404</v>
      </c>
      <c r="E85" s="18" t="s">
        <v>383</v>
      </c>
      <c r="F85" s="315">
        <v>96.94</v>
      </c>
      <c r="G85" s="39"/>
      <c r="H85" s="45"/>
    </row>
    <row r="86" spans="1:8" s="2" customFormat="1" ht="16.8" customHeight="1">
      <c r="A86" s="39"/>
      <c r="B86" s="45"/>
      <c r="C86" s="310" t="s">
        <v>103</v>
      </c>
      <c r="D86" s="311" t="s">
        <v>1</v>
      </c>
      <c r="E86" s="312" t="s">
        <v>1</v>
      </c>
      <c r="F86" s="313">
        <v>65.615</v>
      </c>
      <c r="G86" s="39"/>
      <c r="H86" s="45"/>
    </row>
    <row r="87" spans="1:8" s="2" customFormat="1" ht="16.8" customHeight="1">
      <c r="A87" s="39"/>
      <c r="B87" s="45"/>
      <c r="C87" s="314" t="s">
        <v>103</v>
      </c>
      <c r="D87" s="314" t="s">
        <v>452</v>
      </c>
      <c r="E87" s="18" t="s">
        <v>1</v>
      </c>
      <c r="F87" s="315">
        <v>65.615</v>
      </c>
      <c r="G87" s="39"/>
      <c r="H87" s="45"/>
    </row>
    <row r="88" spans="1:8" s="2" customFormat="1" ht="16.8" customHeight="1">
      <c r="A88" s="39"/>
      <c r="B88" s="45"/>
      <c r="C88" s="316" t="s">
        <v>799</v>
      </c>
      <c r="D88" s="39"/>
      <c r="E88" s="39"/>
      <c r="F88" s="39"/>
      <c r="G88" s="39"/>
      <c r="H88" s="45"/>
    </row>
    <row r="89" spans="1:8" s="2" customFormat="1" ht="16.8" customHeight="1">
      <c r="A89" s="39"/>
      <c r="B89" s="45"/>
      <c r="C89" s="314" t="s">
        <v>449</v>
      </c>
      <c r="D89" s="314" t="s">
        <v>450</v>
      </c>
      <c r="E89" s="18" t="s">
        <v>232</v>
      </c>
      <c r="F89" s="315">
        <v>65.615</v>
      </c>
      <c r="G89" s="39"/>
      <c r="H89" s="45"/>
    </row>
    <row r="90" spans="1:8" s="2" customFormat="1" ht="16.8" customHeight="1">
      <c r="A90" s="39"/>
      <c r="B90" s="45"/>
      <c r="C90" s="314" t="s">
        <v>391</v>
      </c>
      <c r="D90" s="314" t="s">
        <v>392</v>
      </c>
      <c r="E90" s="18" t="s">
        <v>232</v>
      </c>
      <c r="F90" s="315">
        <v>625.055</v>
      </c>
      <c r="G90" s="39"/>
      <c r="H90" s="45"/>
    </row>
    <row r="91" spans="1:8" s="2" customFormat="1" ht="16.8" customHeight="1">
      <c r="A91" s="39"/>
      <c r="B91" s="45"/>
      <c r="C91" s="310" t="s">
        <v>99</v>
      </c>
      <c r="D91" s="311" t="s">
        <v>1</v>
      </c>
      <c r="E91" s="312" t="s">
        <v>1</v>
      </c>
      <c r="F91" s="313">
        <v>213.99</v>
      </c>
      <c r="G91" s="39"/>
      <c r="H91" s="45"/>
    </row>
    <row r="92" spans="1:8" s="2" customFormat="1" ht="16.8" customHeight="1">
      <c r="A92" s="39"/>
      <c r="B92" s="45"/>
      <c r="C92" s="314" t="s">
        <v>1</v>
      </c>
      <c r="D92" s="314" t="s">
        <v>420</v>
      </c>
      <c r="E92" s="18" t="s">
        <v>1</v>
      </c>
      <c r="F92" s="315">
        <v>0</v>
      </c>
      <c r="G92" s="39"/>
      <c r="H92" s="45"/>
    </row>
    <row r="93" spans="1:8" s="2" customFormat="1" ht="16.8" customHeight="1">
      <c r="A93" s="39"/>
      <c r="B93" s="45"/>
      <c r="C93" s="314" t="s">
        <v>99</v>
      </c>
      <c r="D93" s="314" t="s">
        <v>421</v>
      </c>
      <c r="E93" s="18" t="s">
        <v>1</v>
      </c>
      <c r="F93" s="315">
        <v>213.99</v>
      </c>
      <c r="G93" s="39"/>
      <c r="H93" s="45"/>
    </row>
    <row r="94" spans="1:8" s="2" customFormat="1" ht="16.8" customHeight="1">
      <c r="A94" s="39"/>
      <c r="B94" s="45"/>
      <c r="C94" s="316" t="s">
        <v>799</v>
      </c>
      <c r="D94" s="39"/>
      <c r="E94" s="39"/>
      <c r="F94" s="39"/>
      <c r="G94" s="39"/>
      <c r="H94" s="45"/>
    </row>
    <row r="95" spans="1:8" s="2" customFormat="1" ht="16.8" customHeight="1">
      <c r="A95" s="39"/>
      <c r="B95" s="45"/>
      <c r="C95" s="314" t="s">
        <v>416</v>
      </c>
      <c r="D95" s="314" t="s">
        <v>417</v>
      </c>
      <c r="E95" s="18" t="s">
        <v>232</v>
      </c>
      <c r="F95" s="315">
        <v>262.46</v>
      </c>
      <c r="G95" s="39"/>
      <c r="H95" s="45"/>
    </row>
    <row r="96" spans="1:8" s="2" customFormat="1" ht="12">
      <c r="A96" s="39"/>
      <c r="B96" s="45"/>
      <c r="C96" s="314" t="s">
        <v>330</v>
      </c>
      <c r="D96" s="314" t="s">
        <v>331</v>
      </c>
      <c r="E96" s="18" t="s">
        <v>232</v>
      </c>
      <c r="F96" s="315">
        <v>839.045</v>
      </c>
      <c r="G96" s="39"/>
      <c r="H96" s="45"/>
    </row>
    <row r="97" spans="1:8" s="2" customFormat="1" ht="16.8" customHeight="1">
      <c r="A97" s="39"/>
      <c r="B97" s="45"/>
      <c r="C97" s="314" t="s">
        <v>372</v>
      </c>
      <c r="D97" s="314" t="s">
        <v>373</v>
      </c>
      <c r="E97" s="18" t="s">
        <v>232</v>
      </c>
      <c r="F97" s="315">
        <v>419.523</v>
      </c>
      <c r="G97" s="39"/>
      <c r="H97" s="45"/>
    </row>
    <row r="98" spans="1:8" s="2" customFormat="1" ht="16.8" customHeight="1">
      <c r="A98" s="39"/>
      <c r="B98" s="45"/>
      <c r="C98" s="314" t="s">
        <v>377</v>
      </c>
      <c r="D98" s="314" t="s">
        <v>378</v>
      </c>
      <c r="E98" s="18" t="s">
        <v>232</v>
      </c>
      <c r="F98" s="315">
        <v>419.523</v>
      </c>
      <c r="G98" s="39"/>
      <c r="H98" s="45"/>
    </row>
    <row r="99" spans="1:8" s="2" customFormat="1" ht="16.8" customHeight="1">
      <c r="A99" s="39"/>
      <c r="B99" s="45"/>
      <c r="C99" s="314" t="s">
        <v>391</v>
      </c>
      <c r="D99" s="314" t="s">
        <v>392</v>
      </c>
      <c r="E99" s="18" t="s">
        <v>232</v>
      </c>
      <c r="F99" s="315">
        <v>625.055</v>
      </c>
      <c r="G99" s="39"/>
      <c r="H99" s="45"/>
    </row>
    <row r="100" spans="1:8" s="2" customFormat="1" ht="16.8" customHeight="1">
      <c r="A100" s="39"/>
      <c r="B100" s="45"/>
      <c r="C100" s="314" t="s">
        <v>412</v>
      </c>
      <c r="D100" s="314" t="s">
        <v>413</v>
      </c>
      <c r="E100" s="18" t="s">
        <v>232</v>
      </c>
      <c r="F100" s="315">
        <v>213.99</v>
      </c>
      <c r="G100" s="39"/>
      <c r="H100" s="45"/>
    </row>
    <row r="101" spans="1:8" s="2" customFormat="1" ht="16.8" customHeight="1">
      <c r="A101" s="39"/>
      <c r="B101" s="45"/>
      <c r="C101" s="310" t="s">
        <v>105</v>
      </c>
      <c r="D101" s="311" t="s">
        <v>1</v>
      </c>
      <c r="E101" s="312" t="s">
        <v>1</v>
      </c>
      <c r="F101" s="313">
        <v>100.548</v>
      </c>
      <c r="G101" s="39"/>
      <c r="H101" s="45"/>
    </row>
    <row r="102" spans="1:8" s="2" customFormat="1" ht="16.8" customHeight="1">
      <c r="A102" s="39"/>
      <c r="B102" s="45"/>
      <c r="C102" s="314" t="s">
        <v>1</v>
      </c>
      <c r="D102" s="314" t="s">
        <v>394</v>
      </c>
      <c r="E102" s="18" t="s">
        <v>1</v>
      </c>
      <c r="F102" s="315">
        <v>0</v>
      </c>
      <c r="G102" s="39"/>
      <c r="H102" s="45"/>
    </row>
    <row r="103" spans="1:8" s="2" customFormat="1" ht="16.8" customHeight="1">
      <c r="A103" s="39"/>
      <c r="B103" s="45"/>
      <c r="C103" s="314" t="s">
        <v>1</v>
      </c>
      <c r="D103" s="314" t="s">
        <v>172</v>
      </c>
      <c r="E103" s="18" t="s">
        <v>1</v>
      </c>
      <c r="F103" s="315">
        <v>0</v>
      </c>
      <c r="G103" s="39"/>
      <c r="H103" s="45"/>
    </row>
    <row r="104" spans="1:8" s="2" customFormat="1" ht="16.8" customHeight="1">
      <c r="A104" s="39"/>
      <c r="B104" s="45"/>
      <c r="C104" s="314" t="s">
        <v>1</v>
      </c>
      <c r="D104" s="314" t="s">
        <v>395</v>
      </c>
      <c r="E104" s="18" t="s">
        <v>1</v>
      </c>
      <c r="F104" s="315">
        <v>16.066</v>
      </c>
      <c r="G104" s="39"/>
      <c r="H104" s="45"/>
    </row>
    <row r="105" spans="1:8" s="2" customFormat="1" ht="16.8" customHeight="1">
      <c r="A105" s="39"/>
      <c r="B105" s="45"/>
      <c r="C105" s="314" t="s">
        <v>1</v>
      </c>
      <c r="D105" s="314" t="s">
        <v>174</v>
      </c>
      <c r="E105" s="18" t="s">
        <v>1</v>
      </c>
      <c r="F105" s="315">
        <v>0</v>
      </c>
      <c r="G105" s="39"/>
      <c r="H105" s="45"/>
    </row>
    <row r="106" spans="1:8" s="2" customFormat="1" ht="16.8" customHeight="1">
      <c r="A106" s="39"/>
      <c r="B106" s="45"/>
      <c r="C106" s="314" t="s">
        <v>1</v>
      </c>
      <c r="D106" s="314" t="s">
        <v>396</v>
      </c>
      <c r="E106" s="18" t="s">
        <v>1</v>
      </c>
      <c r="F106" s="315">
        <v>62.319</v>
      </c>
      <c r="G106" s="39"/>
      <c r="H106" s="45"/>
    </row>
    <row r="107" spans="1:8" s="2" customFormat="1" ht="16.8" customHeight="1">
      <c r="A107" s="39"/>
      <c r="B107" s="45"/>
      <c r="C107" s="314" t="s">
        <v>1</v>
      </c>
      <c r="D107" s="314" t="s">
        <v>93</v>
      </c>
      <c r="E107" s="18" t="s">
        <v>1</v>
      </c>
      <c r="F107" s="315">
        <v>22.163</v>
      </c>
      <c r="G107" s="39"/>
      <c r="H107" s="45"/>
    </row>
    <row r="108" spans="1:8" s="2" customFormat="1" ht="16.8" customHeight="1">
      <c r="A108" s="39"/>
      <c r="B108" s="45"/>
      <c r="C108" s="314" t="s">
        <v>105</v>
      </c>
      <c r="D108" s="314" t="s">
        <v>178</v>
      </c>
      <c r="E108" s="18" t="s">
        <v>1</v>
      </c>
      <c r="F108" s="315">
        <v>100.548</v>
      </c>
      <c r="G108" s="39"/>
      <c r="H108" s="45"/>
    </row>
    <row r="109" spans="1:8" s="2" customFormat="1" ht="16.8" customHeight="1">
      <c r="A109" s="39"/>
      <c r="B109" s="45"/>
      <c r="C109" s="316" t="s">
        <v>799</v>
      </c>
      <c r="D109" s="39"/>
      <c r="E109" s="39"/>
      <c r="F109" s="39"/>
      <c r="G109" s="39"/>
      <c r="H109" s="45"/>
    </row>
    <row r="110" spans="1:8" s="2" customFormat="1" ht="16.8" customHeight="1">
      <c r="A110" s="39"/>
      <c r="B110" s="45"/>
      <c r="C110" s="314" t="s">
        <v>391</v>
      </c>
      <c r="D110" s="314" t="s">
        <v>392</v>
      </c>
      <c r="E110" s="18" t="s">
        <v>232</v>
      </c>
      <c r="F110" s="315">
        <v>100.548</v>
      </c>
      <c r="G110" s="39"/>
      <c r="H110" s="45"/>
    </row>
    <row r="111" spans="1:8" s="2" customFormat="1" ht="12">
      <c r="A111" s="39"/>
      <c r="B111" s="45"/>
      <c r="C111" s="314" t="s">
        <v>346</v>
      </c>
      <c r="D111" s="314" t="s">
        <v>347</v>
      </c>
      <c r="E111" s="18" t="s">
        <v>232</v>
      </c>
      <c r="F111" s="315">
        <v>85.591</v>
      </c>
      <c r="G111" s="39"/>
      <c r="H111" s="45"/>
    </row>
    <row r="112" spans="1:8" s="2" customFormat="1" ht="16.8" customHeight="1">
      <c r="A112" s="39"/>
      <c r="B112" s="45"/>
      <c r="C112" s="314" t="s">
        <v>391</v>
      </c>
      <c r="D112" s="314" t="s">
        <v>392</v>
      </c>
      <c r="E112" s="18" t="s">
        <v>232</v>
      </c>
      <c r="F112" s="315">
        <v>625.055</v>
      </c>
      <c r="G112" s="39"/>
      <c r="H112" s="45"/>
    </row>
    <row r="113" spans="1:8" s="2" customFormat="1" ht="16.8" customHeight="1">
      <c r="A113" s="39"/>
      <c r="B113" s="45"/>
      <c r="C113" s="314" t="s">
        <v>398</v>
      </c>
      <c r="D113" s="314" t="s">
        <v>399</v>
      </c>
      <c r="E113" s="18" t="s">
        <v>383</v>
      </c>
      <c r="F113" s="315">
        <v>156.77</v>
      </c>
      <c r="G113" s="39"/>
      <c r="H113" s="45"/>
    </row>
    <row r="114" spans="1:8" s="2" customFormat="1" ht="16.8" customHeight="1">
      <c r="A114" s="39"/>
      <c r="B114" s="45"/>
      <c r="C114" s="310" t="s">
        <v>97</v>
      </c>
      <c r="D114" s="311" t="s">
        <v>1</v>
      </c>
      <c r="E114" s="312" t="s">
        <v>1</v>
      </c>
      <c r="F114" s="313">
        <v>1000.015</v>
      </c>
      <c r="G114" s="39"/>
      <c r="H114" s="45"/>
    </row>
    <row r="115" spans="1:8" s="2" customFormat="1" ht="16.8" customHeight="1">
      <c r="A115" s="39"/>
      <c r="B115" s="45"/>
      <c r="C115" s="314" t="s">
        <v>1</v>
      </c>
      <c r="D115" s="314" t="s">
        <v>259</v>
      </c>
      <c r="E115" s="18" t="s">
        <v>1</v>
      </c>
      <c r="F115" s="315">
        <v>0</v>
      </c>
      <c r="G115" s="39"/>
      <c r="H115" s="45"/>
    </row>
    <row r="116" spans="1:8" s="2" customFormat="1" ht="16.8" customHeight="1">
      <c r="A116" s="39"/>
      <c r="B116" s="45"/>
      <c r="C116" s="314" t="s">
        <v>1</v>
      </c>
      <c r="D116" s="314" t="s">
        <v>260</v>
      </c>
      <c r="E116" s="18" t="s">
        <v>1</v>
      </c>
      <c r="F116" s="315">
        <v>168.85</v>
      </c>
      <c r="G116" s="39"/>
      <c r="H116" s="45"/>
    </row>
    <row r="117" spans="1:8" s="2" customFormat="1" ht="16.8" customHeight="1">
      <c r="A117" s="39"/>
      <c r="B117" s="45"/>
      <c r="C117" s="314" t="s">
        <v>1</v>
      </c>
      <c r="D117" s="314" t="s">
        <v>261</v>
      </c>
      <c r="E117" s="18" t="s">
        <v>1</v>
      </c>
      <c r="F117" s="315">
        <v>176</v>
      </c>
      <c r="G117" s="39"/>
      <c r="H117" s="45"/>
    </row>
    <row r="118" spans="1:8" s="2" customFormat="1" ht="16.8" customHeight="1">
      <c r="A118" s="39"/>
      <c r="B118" s="45"/>
      <c r="C118" s="314" t="s">
        <v>1</v>
      </c>
      <c r="D118" s="314" t="s">
        <v>262</v>
      </c>
      <c r="E118" s="18" t="s">
        <v>1</v>
      </c>
      <c r="F118" s="315">
        <v>195.8</v>
      </c>
      <c r="G118" s="39"/>
      <c r="H118" s="45"/>
    </row>
    <row r="119" spans="1:8" s="2" customFormat="1" ht="16.8" customHeight="1">
      <c r="A119" s="39"/>
      <c r="B119" s="45"/>
      <c r="C119" s="314" t="s">
        <v>1</v>
      </c>
      <c r="D119" s="314" t="s">
        <v>263</v>
      </c>
      <c r="E119" s="18" t="s">
        <v>1</v>
      </c>
      <c r="F119" s="315">
        <v>161.219</v>
      </c>
      <c r="G119" s="39"/>
      <c r="H119" s="45"/>
    </row>
    <row r="120" spans="1:8" s="2" customFormat="1" ht="16.8" customHeight="1">
      <c r="A120" s="39"/>
      <c r="B120" s="45"/>
      <c r="C120" s="314" t="s">
        <v>1</v>
      </c>
      <c r="D120" s="314" t="s">
        <v>264</v>
      </c>
      <c r="E120" s="18" t="s">
        <v>1</v>
      </c>
      <c r="F120" s="315">
        <v>128.032</v>
      </c>
      <c r="G120" s="39"/>
      <c r="H120" s="45"/>
    </row>
    <row r="121" spans="1:8" s="2" customFormat="1" ht="16.8" customHeight="1">
      <c r="A121" s="39"/>
      <c r="B121" s="45"/>
      <c r="C121" s="314" t="s">
        <v>1</v>
      </c>
      <c r="D121" s="314" t="s">
        <v>174</v>
      </c>
      <c r="E121" s="18" t="s">
        <v>1</v>
      </c>
      <c r="F121" s="315">
        <v>0</v>
      </c>
      <c r="G121" s="39"/>
      <c r="H121" s="45"/>
    </row>
    <row r="122" spans="1:8" s="2" customFormat="1" ht="16.8" customHeight="1">
      <c r="A122" s="39"/>
      <c r="B122" s="45"/>
      <c r="C122" s="314" t="s">
        <v>1</v>
      </c>
      <c r="D122" s="314" t="s">
        <v>265</v>
      </c>
      <c r="E122" s="18" t="s">
        <v>1</v>
      </c>
      <c r="F122" s="315">
        <v>148.608</v>
      </c>
      <c r="G122" s="39"/>
      <c r="H122" s="45"/>
    </row>
    <row r="123" spans="1:8" s="2" customFormat="1" ht="16.8" customHeight="1">
      <c r="A123" s="39"/>
      <c r="B123" s="45"/>
      <c r="C123" s="314" t="s">
        <v>1</v>
      </c>
      <c r="D123" s="314" t="s">
        <v>266</v>
      </c>
      <c r="E123" s="18" t="s">
        <v>1</v>
      </c>
      <c r="F123" s="315">
        <v>0</v>
      </c>
      <c r="G123" s="39"/>
      <c r="H123" s="45"/>
    </row>
    <row r="124" spans="1:8" s="2" customFormat="1" ht="16.8" customHeight="1">
      <c r="A124" s="39"/>
      <c r="B124" s="45"/>
      <c r="C124" s="314" t="s">
        <v>1</v>
      </c>
      <c r="D124" s="314" t="s">
        <v>267</v>
      </c>
      <c r="E124" s="18" t="s">
        <v>1</v>
      </c>
      <c r="F124" s="315">
        <v>77.626</v>
      </c>
      <c r="G124" s="39"/>
      <c r="H124" s="45"/>
    </row>
    <row r="125" spans="1:8" s="2" customFormat="1" ht="16.8" customHeight="1">
      <c r="A125" s="39"/>
      <c r="B125" s="45"/>
      <c r="C125" s="314" t="s">
        <v>1</v>
      </c>
      <c r="D125" s="314" t="s">
        <v>269</v>
      </c>
      <c r="E125" s="18" t="s">
        <v>1</v>
      </c>
      <c r="F125" s="315">
        <v>-56.12</v>
      </c>
      <c r="G125" s="39"/>
      <c r="H125" s="45"/>
    </row>
    <row r="126" spans="1:8" s="2" customFormat="1" ht="16.8" customHeight="1">
      <c r="A126" s="39"/>
      <c r="B126" s="45"/>
      <c r="C126" s="314" t="s">
        <v>97</v>
      </c>
      <c r="D126" s="314" t="s">
        <v>178</v>
      </c>
      <c r="E126" s="18" t="s">
        <v>1</v>
      </c>
      <c r="F126" s="315">
        <v>1000.015</v>
      </c>
      <c r="G126" s="39"/>
      <c r="H126" s="45"/>
    </row>
    <row r="127" spans="1:8" s="2" customFormat="1" ht="16.8" customHeight="1">
      <c r="A127" s="39"/>
      <c r="B127" s="45"/>
      <c r="C127" s="316" t="s">
        <v>799</v>
      </c>
      <c r="D127" s="39"/>
      <c r="E127" s="39"/>
      <c r="F127" s="39"/>
      <c r="G127" s="39"/>
      <c r="H127" s="45"/>
    </row>
    <row r="128" spans="1:8" s="2" customFormat="1" ht="12">
      <c r="A128" s="39"/>
      <c r="B128" s="45"/>
      <c r="C128" s="314" t="s">
        <v>256</v>
      </c>
      <c r="D128" s="314" t="s">
        <v>257</v>
      </c>
      <c r="E128" s="18" t="s">
        <v>232</v>
      </c>
      <c r="F128" s="315">
        <v>500.008</v>
      </c>
      <c r="G128" s="39"/>
      <c r="H128" s="45"/>
    </row>
    <row r="129" spans="1:8" s="2" customFormat="1" ht="12">
      <c r="A129" s="39"/>
      <c r="B129" s="45"/>
      <c r="C129" s="314" t="s">
        <v>271</v>
      </c>
      <c r="D129" s="314" t="s">
        <v>272</v>
      </c>
      <c r="E129" s="18" t="s">
        <v>232</v>
      </c>
      <c r="F129" s="315">
        <v>500.008</v>
      </c>
      <c r="G129" s="39"/>
      <c r="H129" s="45"/>
    </row>
    <row r="130" spans="1:8" s="2" customFormat="1" ht="16.8" customHeight="1">
      <c r="A130" s="39"/>
      <c r="B130" s="45"/>
      <c r="C130" s="314" t="s">
        <v>391</v>
      </c>
      <c r="D130" s="314" t="s">
        <v>392</v>
      </c>
      <c r="E130" s="18" t="s">
        <v>232</v>
      </c>
      <c r="F130" s="315">
        <v>625.055</v>
      </c>
      <c r="G130" s="39"/>
      <c r="H130" s="45"/>
    </row>
    <row r="131" spans="1:8" s="2" customFormat="1" ht="16.8" customHeight="1">
      <c r="A131" s="39"/>
      <c r="B131" s="45"/>
      <c r="C131" s="310" t="s">
        <v>95</v>
      </c>
      <c r="D131" s="311" t="s">
        <v>1</v>
      </c>
      <c r="E131" s="312" t="s">
        <v>1</v>
      </c>
      <c r="F131" s="313">
        <v>1056.135</v>
      </c>
      <c r="G131" s="39"/>
      <c r="H131" s="45"/>
    </row>
    <row r="132" spans="1:8" s="2" customFormat="1" ht="16.8" customHeight="1">
      <c r="A132" s="39"/>
      <c r="B132" s="45"/>
      <c r="C132" s="314" t="s">
        <v>1</v>
      </c>
      <c r="D132" s="314" t="s">
        <v>259</v>
      </c>
      <c r="E132" s="18" t="s">
        <v>1</v>
      </c>
      <c r="F132" s="315">
        <v>0</v>
      </c>
      <c r="G132" s="39"/>
      <c r="H132" s="45"/>
    </row>
    <row r="133" spans="1:8" s="2" customFormat="1" ht="16.8" customHeight="1">
      <c r="A133" s="39"/>
      <c r="B133" s="45"/>
      <c r="C133" s="314" t="s">
        <v>1</v>
      </c>
      <c r="D133" s="314" t="s">
        <v>260</v>
      </c>
      <c r="E133" s="18" t="s">
        <v>1</v>
      </c>
      <c r="F133" s="315">
        <v>168.85</v>
      </c>
      <c r="G133" s="39"/>
      <c r="H133" s="45"/>
    </row>
    <row r="134" spans="1:8" s="2" customFormat="1" ht="16.8" customHeight="1">
      <c r="A134" s="39"/>
      <c r="B134" s="45"/>
      <c r="C134" s="314" t="s">
        <v>1</v>
      </c>
      <c r="D134" s="314" t="s">
        <v>261</v>
      </c>
      <c r="E134" s="18" t="s">
        <v>1</v>
      </c>
      <c r="F134" s="315">
        <v>176</v>
      </c>
      <c r="G134" s="39"/>
      <c r="H134" s="45"/>
    </row>
    <row r="135" spans="1:8" s="2" customFormat="1" ht="16.8" customHeight="1">
      <c r="A135" s="39"/>
      <c r="B135" s="45"/>
      <c r="C135" s="314" t="s">
        <v>1</v>
      </c>
      <c r="D135" s="314" t="s">
        <v>262</v>
      </c>
      <c r="E135" s="18" t="s">
        <v>1</v>
      </c>
      <c r="F135" s="315">
        <v>195.8</v>
      </c>
      <c r="G135" s="39"/>
      <c r="H135" s="45"/>
    </row>
    <row r="136" spans="1:8" s="2" customFormat="1" ht="16.8" customHeight="1">
      <c r="A136" s="39"/>
      <c r="B136" s="45"/>
      <c r="C136" s="314" t="s">
        <v>1</v>
      </c>
      <c r="D136" s="314" t="s">
        <v>263</v>
      </c>
      <c r="E136" s="18" t="s">
        <v>1</v>
      </c>
      <c r="F136" s="315">
        <v>161.219</v>
      </c>
      <c r="G136" s="39"/>
      <c r="H136" s="45"/>
    </row>
    <row r="137" spans="1:8" s="2" customFormat="1" ht="16.8" customHeight="1">
      <c r="A137" s="39"/>
      <c r="B137" s="45"/>
      <c r="C137" s="314" t="s">
        <v>1</v>
      </c>
      <c r="D137" s="314" t="s">
        <v>264</v>
      </c>
      <c r="E137" s="18" t="s">
        <v>1</v>
      </c>
      <c r="F137" s="315">
        <v>128.032</v>
      </c>
      <c r="G137" s="39"/>
      <c r="H137" s="45"/>
    </row>
    <row r="138" spans="1:8" s="2" customFormat="1" ht="16.8" customHeight="1">
      <c r="A138" s="39"/>
      <c r="B138" s="45"/>
      <c r="C138" s="314" t="s">
        <v>1</v>
      </c>
      <c r="D138" s="314" t="s">
        <v>174</v>
      </c>
      <c r="E138" s="18" t="s">
        <v>1</v>
      </c>
      <c r="F138" s="315">
        <v>0</v>
      </c>
      <c r="G138" s="39"/>
      <c r="H138" s="45"/>
    </row>
    <row r="139" spans="1:8" s="2" customFormat="1" ht="16.8" customHeight="1">
      <c r="A139" s="39"/>
      <c r="B139" s="45"/>
      <c r="C139" s="314" t="s">
        <v>1</v>
      </c>
      <c r="D139" s="314" t="s">
        <v>265</v>
      </c>
      <c r="E139" s="18" t="s">
        <v>1</v>
      </c>
      <c r="F139" s="315">
        <v>148.608</v>
      </c>
      <c r="G139" s="39"/>
      <c r="H139" s="45"/>
    </row>
    <row r="140" spans="1:8" s="2" customFormat="1" ht="16.8" customHeight="1">
      <c r="A140" s="39"/>
      <c r="B140" s="45"/>
      <c r="C140" s="314" t="s">
        <v>1</v>
      </c>
      <c r="D140" s="314" t="s">
        <v>266</v>
      </c>
      <c r="E140" s="18" t="s">
        <v>1</v>
      </c>
      <c r="F140" s="315">
        <v>0</v>
      </c>
      <c r="G140" s="39"/>
      <c r="H140" s="45"/>
    </row>
    <row r="141" spans="1:8" s="2" customFormat="1" ht="16.8" customHeight="1">
      <c r="A141" s="39"/>
      <c r="B141" s="45"/>
      <c r="C141" s="314" t="s">
        <v>1</v>
      </c>
      <c r="D141" s="314" t="s">
        <v>267</v>
      </c>
      <c r="E141" s="18" t="s">
        <v>1</v>
      </c>
      <c r="F141" s="315">
        <v>77.626</v>
      </c>
      <c r="G141" s="39"/>
      <c r="H141" s="45"/>
    </row>
    <row r="142" spans="1:8" s="2" customFormat="1" ht="16.8" customHeight="1">
      <c r="A142" s="39"/>
      <c r="B142" s="45"/>
      <c r="C142" s="314" t="s">
        <v>95</v>
      </c>
      <c r="D142" s="314" t="s">
        <v>268</v>
      </c>
      <c r="E142" s="18" t="s">
        <v>1</v>
      </c>
      <c r="F142" s="315">
        <v>1056.135</v>
      </c>
      <c r="G142" s="39"/>
      <c r="H142" s="45"/>
    </row>
    <row r="143" spans="1:8" s="2" customFormat="1" ht="16.8" customHeight="1">
      <c r="A143" s="39"/>
      <c r="B143" s="45"/>
      <c r="C143" s="316" t="s">
        <v>799</v>
      </c>
      <c r="D143" s="39"/>
      <c r="E143" s="39"/>
      <c r="F143" s="39"/>
      <c r="G143" s="39"/>
      <c r="H143" s="45"/>
    </row>
    <row r="144" spans="1:8" s="2" customFormat="1" ht="12">
      <c r="A144" s="39"/>
      <c r="B144" s="45"/>
      <c r="C144" s="314" t="s">
        <v>256</v>
      </c>
      <c r="D144" s="314" t="s">
        <v>257</v>
      </c>
      <c r="E144" s="18" t="s">
        <v>232</v>
      </c>
      <c r="F144" s="315">
        <v>500.008</v>
      </c>
      <c r="G144" s="39"/>
      <c r="H144" s="45"/>
    </row>
    <row r="145" spans="1:8" s="2" customFormat="1" ht="16.8" customHeight="1">
      <c r="A145" s="39"/>
      <c r="B145" s="45"/>
      <c r="C145" s="314" t="s">
        <v>308</v>
      </c>
      <c r="D145" s="314" t="s">
        <v>309</v>
      </c>
      <c r="E145" s="18" t="s">
        <v>153</v>
      </c>
      <c r="F145" s="315">
        <v>1920.245</v>
      </c>
      <c r="G145" s="39"/>
      <c r="H145" s="45"/>
    </row>
    <row r="146" spans="1:8" s="2" customFormat="1" ht="16.8" customHeight="1">
      <c r="A146" s="39"/>
      <c r="B146" s="45"/>
      <c r="C146" s="310" t="s">
        <v>93</v>
      </c>
      <c r="D146" s="311" t="s">
        <v>1</v>
      </c>
      <c r="E146" s="312" t="s">
        <v>1</v>
      </c>
      <c r="F146" s="313">
        <v>22.163</v>
      </c>
      <c r="G146" s="39"/>
      <c r="H146" s="45"/>
    </row>
    <row r="147" spans="1:8" s="2" customFormat="1" ht="16.8" customHeight="1">
      <c r="A147" s="39"/>
      <c r="B147" s="45"/>
      <c r="C147" s="314" t="s">
        <v>1</v>
      </c>
      <c r="D147" s="314" t="s">
        <v>278</v>
      </c>
      <c r="E147" s="18" t="s">
        <v>1</v>
      </c>
      <c r="F147" s="315">
        <v>0</v>
      </c>
      <c r="G147" s="39"/>
      <c r="H147" s="45"/>
    </row>
    <row r="148" spans="1:8" s="2" customFormat="1" ht="16.8" customHeight="1">
      <c r="A148" s="39"/>
      <c r="B148" s="45"/>
      <c r="C148" s="314" t="s">
        <v>93</v>
      </c>
      <c r="D148" s="314" t="s">
        <v>279</v>
      </c>
      <c r="E148" s="18" t="s">
        <v>1</v>
      </c>
      <c r="F148" s="315">
        <v>22.163</v>
      </c>
      <c r="G148" s="39"/>
      <c r="H148" s="45"/>
    </row>
    <row r="149" spans="1:8" s="2" customFormat="1" ht="16.8" customHeight="1">
      <c r="A149" s="39"/>
      <c r="B149" s="45"/>
      <c r="C149" s="316" t="s">
        <v>799</v>
      </c>
      <c r="D149" s="39"/>
      <c r="E149" s="39"/>
      <c r="F149" s="39"/>
      <c r="G149" s="39"/>
      <c r="H149" s="45"/>
    </row>
    <row r="150" spans="1:8" s="2" customFormat="1" ht="16.8" customHeight="1">
      <c r="A150" s="39"/>
      <c r="B150" s="45"/>
      <c r="C150" s="314" t="s">
        <v>275</v>
      </c>
      <c r="D150" s="314" t="s">
        <v>276</v>
      </c>
      <c r="E150" s="18" t="s">
        <v>232</v>
      </c>
      <c r="F150" s="315">
        <v>11.082</v>
      </c>
      <c r="G150" s="39"/>
      <c r="H150" s="45"/>
    </row>
    <row r="151" spans="1:8" s="2" customFormat="1" ht="16.8" customHeight="1">
      <c r="A151" s="39"/>
      <c r="B151" s="45"/>
      <c r="C151" s="314" t="s">
        <v>282</v>
      </c>
      <c r="D151" s="314" t="s">
        <v>283</v>
      </c>
      <c r="E151" s="18" t="s">
        <v>232</v>
      </c>
      <c r="F151" s="315">
        <v>11.082</v>
      </c>
      <c r="G151" s="39"/>
      <c r="H151" s="45"/>
    </row>
    <row r="152" spans="1:8" s="2" customFormat="1" ht="12">
      <c r="A152" s="39"/>
      <c r="B152" s="45"/>
      <c r="C152" s="314" t="s">
        <v>346</v>
      </c>
      <c r="D152" s="314" t="s">
        <v>347</v>
      </c>
      <c r="E152" s="18" t="s">
        <v>232</v>
      </c>
      <c r="F152" s="315">
        <v>85.591</v>
      </c>
      <c r="G152" s="39"/>
      <c r="H152" s="45"/>
    </row>
    <row r="153" spans="1:8" s="2" customFormat="1" ht="16.8" customHeight="1">
      <c r="A153" s="39"/>
      <c r="B153" s="45"/>
      <c r="C153" s="314" t="s">
        <v>391</v>
      </c>
      <c r="D153" s="314" t="s">
        <v>392</v>
      </c>
      <c r="E153" s="18" t="s">
        <v>232</v>
      </c>
      <c r="F153" s="315">
        <v>100.548</v>
      </c>
      <c r="G153" s="39"/>
      <c r="H153" s="45"/>
    </row>
    <row r="154" spans="1:8" s="2" customFormat="1" ht="16.8" customHeight="1">
      <c r="A154" s="39"/>
      <c r="B154" s="45"/>
      <c r="C154" s="314" t="s">
        <v>391</v>
      </c>
      <c r="D154" s="314" t="s">
        <v>392</v>
      </c>
      <c r="E154" s="18" t="s">
        <v>232</v>
      </c>
      <c r="F154" s="315">
        <v>625.055</v>
      </c>
      <c r="G154" s="39"/>
      <c r="H154" s="45"/>
    </row>
    <row r="155" spans="1:8" s="2" customFormat="1" ht="16.8" customHeight="1">
      <c r="A155" s="39"/>
      <c r="B155" s="45"/>
      <c r="C155" s="314" t="s">
        <v>398</v>
      </c>
      <c r="D155" s="314" t="s">
        <v>399</v>
      </c>
      <c r="E155" s="18" t="s">
        <v>383</v>
      </c>
      <c r="F155" s="315">
        <v>156.77</v>
      </c>
      <c r="G155" s="39"/>
      <c r="H155" s="45"/>
    </row>
    <row r="156" spans="1:8" s="2" customFormat="1" ht="16.8" customHeight="1">
      <c r="A156" s="39"/>
      <c r="B156" s="45"/>
      <c r="C156" s="314" t="s">
        <v>403</v>
      </c>
      <c r="D156" s="314" t="s">
        <v>404</v>
      </c>
      <c r="E156" s="18" t="s">
        <v>383</v>
      </c>
      <c r="F156" s="315">
        <v>44.326</v>
      </c>
      <c r="G156" s="39"/>
      <c r="H156" s="45"/>
    </row>
    <row r="157" spans="1:8" s="2" customFormat="1" ht="16.8" customHeight="1">
      <c r="A157" s="39"/>
      <c r="B157" s="45"/>
      <c r="C157" s="310" t="s">
        <v>113</v>
      </c>
      <c r="D157" s="311" t="s">
        <v>1</v>
      </c>
      <c r="E157" s="312" t="s">
        <v>1</v>
      </c>
      <c r="F157" s="313">
        <v>329.087</v>
      </c>
      <c r="G157" s="39"/>
      <c r="H157" s="45"/>
    </row>
    <row r="158" spans="1:8" s="2" customFormat="1" ht="16.8" customHeight="1">
      <c r="A158" s="39"/>
      <c r="B158" s="45"/>
      <c r="C158" s="314" t="s">
        <v>113</v>
      </c>
      <c r="D158" s="314" t="s">
        <v>716</v>
      </c>
      <c r="E158" s="18" t="s">
        <v>1</v>
      </c>
      <c r="F158" s="315">
        <v>329.087</v>
      </c>
      <c r="G158" s="39"/>
      <c r="H158" s="45"/>
    </row>
    <row r="159" spans="1:8" s="2" customFormat="1" ht="16.8" customHeight="1">
      <c r="A159" s="39"/>
      <c r="B159" s="45"/>
      <c r="C159" s="316" t="s">
        <v>799</v>
      </c>
      <c r="D159" s="39"/>
      <c r="E159" s="39"/>
      <c r="F159" s="39"/>
      <c r="G159" s="39"/>
      <c r="H159" s="45"/>
    </row>
    <row r="160" spans="1:8" s="2" customFormat="1" ht="16.8" customHeight="1">
      <c r="A160" s="39"/>
      <c r="B160" s="45"/>
      <c r="C160" s="314" t="s">
        <v>713</v>
      </c>
      <c r="D160" s="314" t="s">
        <v>714</v>
      </c>
      <c r="E160" s="18" t="s">
        <v>383</v>
      </c>
      <c r="F160" s="315">
        <v>329.087</v>
      </c>
      <c r="G160" s="39"/>
      <c r="H160" s="45"/>
    </row>
    <row r="161" spans="1:8" s="2" customFormat="1" ht="16.8" customHeight="1">
      <c r="A161" s="39"/>
      <c r="B161" s="45"/>
      <c r="C161" s="314" t="s">
        <v>718</v>
      </c>
      <c r="D161" s="314" t="s">
        <v>719</v>
      </c>
      <c r="E161" s="18" t="s">
        <v>383</v>
      </c>
      <c r="F161" s="315">
        <v>4607.218</v>
      </c>
      <c r="G161" s="39"/>
      <c r="H161" s="45"/>
    </row>
    <row r="162" spans="1:8" s="2" customFormat="1" ht="12">
      <c r="A162" s="39"/>
      <c r="B162" s="45"/>
      <c r="C162" s="314" t="s">
        <v>737</v>
      </c>
      <c r="D162" s="314" t="s">
        <v>738</v>
      </c>
      <c r="E162" s="18" t="s">
        <v>383</v>
      </c>
      <c r="F162" s="315">
        <v>269.896</v>
      </c>
      <c r="G162" s="39"/>
      <c r="H162" s="45"/>
    </row>
    <row r="163" spans="1:8" s="2" customFormat="1" ht="16.8" customHeight="1">
      <c r="A163" s="39"/>
      <c r="B163" s="45"/>
      <c r="C163" s="310" t="s">
        <v>107</v>
      </c>
      <c r="D163" s="311" t="s">
        <v>1</v>
      </c>
      <c r="E163" s="312" t="s">
        <v>1</v>
      </c>
      <c r="F163" s="313">
        <v>625.055</v>
      </c>
      <c r="G163" s="39"/>
      <c r="H163" s="45"/>
    </row>
    <row r="164" spans="1:8" s="2" customFormat="1" ht="16.8" customHeight="1">
      <c r="A164" s="39"/>
      <c r="B164" s="45"/>
      <c r="C164" s="314" t="s">
        <v>1</v>
      </c>
      <c r="D164" s="314" t="s">
        <v>409</v>
      </c>
      <c r="E164" s="18" t="s">
        <v>1</v>
      </c>
      <c r="F164" s="315">
        <v>1053.678</v>
      </c>
      <c r="G164" s="39"/>
      <c r="H164" s="45"/>
    </row>
    <row r="165" spans="1:8" s="2" customFormat="1" ht="16.8" customHeight="1">
      <c r="A165" s="39"/>
      <c r="B165" s="45"/>
      <c r="C165" s="314" t="s">
        <v>1</v>
      </c>
      <c r="D165" s="314" t="s">
        <v>410</v>
      </c>
      <c r="E165" s="18" t="s">
        <v>1</v>
      </c>
      <c r="F165" s="315">
        <v>-428.623</v>
      </c>
      <c r="G165" s="39"/>
      <c r="H165" s="45"/>
    </row>
    <row r="166" spans="1:8" s="2" customFormat="1" ht="16.8" customHeight="1">
      <c r="A166" s="39"/>
      <c r="B166" s="45"/>
      <c r="C166" s="314" t="s">
        <v>107</v>
      </c>
      <c r="D166" s="314" t="s">
        <v>178</v>
      </c>
      <c r="E166" s="18" t="s">
        <v>1</v>
      </c>
      <c r="F166" s="315">
        <v>625.055</v>
      </c>
      <c r="G166" s="39"/>
      <c r="H166" s="45"/>
    </row>
    <row r="167" spans="1:8" s="2" customFormat="1" ht="16.8" customHeight="1">
      <c r="A167" s="39"/>
      <c r="B167" s="45"/>
      <c r="C167" s="316" t="s">
        <v>799</v>
      </c>
      <c r="D167" s="39"/>
      <c r="E167" s="39"/>
      <c r="F167" s="39"/>
      <c r="G167" s="39"/>
      <c r="H167" s="45"/>
    </row>
    <row r="168" spans="1:8" s="2" customFormat="1" ht="16.8" customHeight="1">
      <c r="A168" s="39"/>
      <c r="B168" s="45"/>
      <c r="C168" s="314" t="s">
        <v>391</v>
      </c>
      <c r="D168" s="314" t="s">
        <v>392</v>
      </c>
      <c r="E168" s="18" t="s">
        <v>232</v>
      </c>
      <c r="F168" s="315">
        <v>625.055</v>
      </c>
      <c r="G168" s="39"/>
      <c r="H168" s="45"/>
    </row>
    <row r="169" spans="1:8" s="2" customFormat="1" ht="12">
      <c r="A169" s="39"/>
      <c r="B169" s="45"/>
      <c r="C169" s="314" t="s">
        <v>330</v>
      </c>
      <c r="D169" s="314" t="s">
        <v>331</v>
      </c>
      <c r="E169" s="18" t="s">
        <v>232</v>
      </c>
      <c r="F169" s="315">
        <v>839.045</v>
      </c>
      <c r="G169" s="39"/>
      <c r="H169" s="45"/>
    </row>
    <row r="170" spans="1:8" s="2" customFormat="1" ht="16.8" customHeight="1">
      <c r="A170" s="39"/>
      <c r="B170" s="45"/>
      <c r="C170" s="314" t="s">
        <v>372</v>
      </c>
      <c r="D170" s="314" t="s">
        <v>373</v>
      </c>
      <c r="E170" s="18" t="s">
        <v>232</v>
      </c>
      <c r="F170" s="315">
        <v>419.523</v>
      </c>
      <c r="G170" s="39"/>
      <c r="H170" s="45"/>
    </row>
    <row r="171" spans="1:8" s="2" customFormat="1" ht="16.8" customHeight="1">
      <c r="A171" s="39"/>
      <c r="B171" s="45"/>
      <c r="C171" s="314" t="s">
        <v>377</v>
      </c>
      <c r="D171" s="314" t="s">
        <v>378</v>
      </c>
      <c r="E171" s="18" t="s">
        <v>232</v>
      </c>
      <c r="F171" s="315">
        <v>419.523</v>
      </c>
      <c r="G171" s="39"/>
      <c r="H171" s="45"/>
    </row>
    <row r="172" spans="1:8" s="2" customFormat="1" ht="7.4" customHeight="1">
      <c r="A172" s="39"/>
      <c r="B172" s="177"/>
      <c r="C172" s="178"/>
      <c r="D172" s="178"/>
      <c r="E172" s="178"/>
      <c r="F172" s="178"/>
      <c r="G172" s="178"/>
      <c r="H172" s="45"/>
    </row>
    <row r="173" spans="1:8" s="2" customFormat="1" ht="12">
      <c r="A173" s="39"/>
      <c r="B173" s="39"/>
      <c r="C173" s="39"/>
      <c r="D173" s="39"/>
      <c r="E173" s="39"/>
      <c r="F173" s="39"/>
      <c r="G173" s="39"/>
      <c r="H17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2020-04-09T06:56:44Z</dcterms:created>
  <dcterms:modified xsi:type="dcterms:W3CDTF">2020-04-09T06:56:49Z</dcterms:modified>
  <cp:category/>
  <cp:version/>
  <cp:contentType/>
  <cp:contentStatus/>
</cp:coreProperties>
</file>