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kubena\Documents\Jožka\Akce 2021\ZŠ Jubilejní - učebny dílen\Příloha č. 3 - Rozpočet\"/>
    </mc:Choice>
  </mc:AlternateContent>
  <bookViews>
    <workbookView xWindow="0" yWindow="0" windowWidth="28800" windowHeight="12435" activeTab="5"/>
  </bookViews>
  <sheets>
    <sheet name="Rekapitulace stavby" sheetId="1" r:id="rId1"/>
    <sheet name="002 - Učebna dílen č.101" sheetId="2" r:id="rId2"/>
    <sheet name="003 - Učebna dílen č.104" sheetId="3" r:id="rId3"/>
    <sheet name="004 - Nářadí dílny" sheetId="4" r:id="rId4"/>
    <sheet name="006 - Sklad č.102" sheetId="5" r:id="rId5"/>
    <sheet name="007 - Sklad č.103" sheetId="6" r:id="rId6"/>
  </sheets>
  <definedNames>
    <definedName name="_xlnm._FilterDatabase" localSheetId="1" hidden="1">'002 - Učebna dílen č.101'!$C$117:$K$130</definedName>
    <definedName name="_xlnm._FilterDatabase" localSheetId="2" hidden="1">'003 - Učebna dílen č.104'!$C$118:$K$137</definedName>
    <definedName name="_xlnm._FilterDatabase" localSheetId="3" hidden="1">'004 - Nářadí dílny'!$C$115:$K$171</definedName>
    <definedName name="_xlnm._FilterDatabase" localSheetId="4" hidden="1">'006 - Sklad č.102'!$C$118:$K$127</definedName>
    <definedName name="_xlnm._FilterDatabase" localSheetId="5" hidden="1">'007 - Sklad č.103'!$C$118:$K$126</definedName>
    <definedName name="_xlnm.Print_Titles" localSheetId="1">'002 - Učebna dílen č.101'!$117:$117</definedName>
    <definedName name="_xlnm.Print_Titles" localSheetId="2">'003 - Učebna dílen č.104'!$118:$118</definedName>
    <definedName name="_xlnm.Print_Titles" localSheetId="3">'004 - Nářadí dílny'!$115:$115</definedName>
    <definedName name="_xlnm.Print_Titles" localSheetId="4">'006 - Sklad č.102'!$118:$118</definedName>
    <definedName name="_xlnm.Print_Titles" localSheetId="5">'007 - Sklad č.103'!$118:$118</definedName>
    <definedName name="_xlnm.Print_Titles" localSheetId="0">'Rekapitulace stavby'!$92:$92</definedName>
    <definedName name="_xlnm.Print_Area" localSheetId="1">'002 - Učebna dílen č.101'!$C$4:$J$76,'002 - Učebna dílen č.101'!$C$82:$J$99,'002 - Učebna dílen č.101'!$C$105:$K$130</definedName>
    <definedName name="_xlnm.Print_Area" localSheetId="2">'003 - Učebna dílen č.104'!$C$4:$J$76,'003 - Učebna dílen č.104'!$C$82:$J$100,'003 - Učebna dílen č.104'!$C$106:$K$137</definedName>
    <definedName name="_xlnm.Print_Area" localSheetId="3">'004 - Nářadí dílny'!$C$4:$J$76,'004 - Nářadí dílny'!$C$82:$J$97,'004 - Nářadí dílny'!$C$103:$K$171</definedName>
    <definedName name="_xlnm.Print_Area" localSheetId="4">'006 - Sklad č.102'!$C$4:$J$76,'006 - Sklad č.102'!$C$82:$J$100,'006 - Sklad č.102'!$C$106:$K$127</definedName>
    <definedName name="_xlnm.Print_Area" localSheetId="5">'007 - Sklad č.103'!$C$4:$J$76,'007 - Sklad č.103'!$C$82:$J$100,'007 - Sklad č.103'!$C$106:$K$126</definedName>
    <definedName name="_xlnm.Print_Area" localSheetId="0">'Rekapitulace stavby'!$D$4:$AO$76,'Rekapitulace stavby'!$C$82:$AQ$100</definedName>
  </definedNames>
  <calcPr calcId="152511"/>
</workbook>
</file>

<file path=xl/calcChain.xml><?xml version="1.0" encoding="utf-8"?>
<calcChain xmlns="http://schemas.openxmlformats.org/spreadsheetml/2006/main">
  <c r="J37" i="6" l="1"/>
  <c r="J36" i="6"/>
  <c r="AY99" i="1"/>
  <c r="J35" i="6"/>
  <c r="AX99" i="1" s="1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F113" i="6"/>
  <c r="E111" i="6"/>
  <c r="F89" i="6"/>
  <c r="E87" i="6"/>
  <c r="J24" i="6"/>
  <c r="E24" i="6"/>
  <c r="J116" i="6"/>
  <c r="J23" i="6"/>
  <c r="J21" i="6"/>
  <c r="E21" i="6"/>
  <c r="J115" i="6"/>
  <c r="J20" i="6"/>
  <c r="J18" i="6"/>
  <c r="E18" i="6"/>
  <c r="F116" i="6"/>
  <c r="J17" i="6"/>
  <c r="J15" i="6"/>
  <c r="E15" i="6"/>
  <c r="F115" i="6"/>
  <c r="J14" i="6"/>
  <c r="J12" i="6"/>
  <c r="J113" i="6"/>
  <c r="E7" i="6"/>
  <c r="E109" i="6" s="1"/>
  <c r="J37" i="5"/>
  <c r="J36" i="5"/>
  <c r="AY98" i="1"/>
  <c r="J35" i="5"/>
  <c r="AX98" i="1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F113" i="5"/>
  <c r="E111" i="5"/>
  <c r="F89" i="5"/>
  <c r="E87" i="5"/>
  <c r="J24" i="5"/>
  <c r="E24" i="5"/>
  <c r="J116" i="5"/>
  <c r="J23" i="5"/>
  <c r="J21" i="5"/>
  <c r="E21" i="5"/>
  <c r="J115" i="5"/>
  <c r="J20" i="5"/>
  <c r="J18" i="5"/>
  <c r="E18" i="5"/>
  <c r="F116" i="5"/>
  <c r="J17" i="5"/>
  <c r="J15" i="5"/>
  <c r="E15" i="5"/>
  <c r="F115" i="5"/>
  <c r="J14" i="5"/>
  <c r="J12" i="5"/>
  <c r="J113" i="5"/>
  <c r="E7" i="5"/>
  <c r="E109" i="5" s="1"/>
  <c r="J37" i="4"/>
  <c r="J36" i="4"/>
  <c r="AY97" i="1"/>
  <c r="J35" i="4"/>
  <c r="AX97" i="1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BI118" i="4"/>
  <c r="BH118" i="4"/>
  <c r="BG118" i="4"/>
  <c r="BF118" i="4"/>
  <c r="T118" i="4"/>
  <c r="R118" i="4"/>
  <c r="P118" i="4"/>
  <c r="BI117" i="4"/>
  <c r="BH117" i="4"/>
  <c r="BG117" i="4"/>
  <c r="BF117" i="4"/>
  <c r="T117" i="4"/>
  <c r="R117" i="4"/>
  <c r="P117" i="4"/>
  <c r="F110" i="4"/>
  <c r="E108" i="4"/>
  <c r="F89" i="4"/>
  <c r="E87" i="4"/>
  <c r="J24" i="4"/>
  <c r="E24" i="4"/>
  <c r="J92" i="4" s="1"/>
  <c r="J23" i="4"/>
  <c r="J21" i="4"/>
  <c r="E21" i="4"/>
  <c r="J91" i="4" s="1"/>
  <c r="J20" i="4"/>
  <c r="J18" i="4"/>
  <c r="E18" i="4"/>
  <c r="F113" i="4" s="1"/>
  <c r="J17" i="4"/>
  <c r="J15" i="4"/>
  <c r="E15" i="4"/>
  <c r="F91" i="4" s="1"/>
  <c r="J14" i="4"/>
  <c r="J12" i="4"/>
  <c r="J110" i="4" s="1"/>
  <c r="E7" i="4"/>
  <c r="E106" i="4"/>
  <c r="J37" i="3"/>
  <c r="J36" i="3"/>
  <c r="AY96" i="1" s="1"/>
  <c r="J35" i="3"/>
  <c r="AX96" i="1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F113" i="3"/>
  <c r="E111" i="3"/>
  <c r="F89" i="3"/>
  <c r="E87" i="3"/>
  <c r="J24" i="3"/>
  <c r="E24" i="3"/>
  <c r="J92" i="3" s="1"/>
  <c r="J23" i="3"/>
  <c r="J21" i="3"/>
  <c r="E21" i="3"/>
  <c r="J91" i="3" s="1"/>
  <c r="J20" i="3"/>
  <c r="J18" i="3"/>
  <c r="E18" i="3"/>
  <c r="F116" i="3" s="1"/>
  <c r="J17" i="3"/>
  <c r="J15" i="3"/>
  <c r="E15" i="3"/>
  <c r="F115" i="3" s="1"/>
  <c r="J14" i="3"/>
  <c r="J12" i="3"/>
  <c r="J113" i="3"/>
  <c r="E7" i="3"/>
  <c r="E109" i="3"/>
  <c r="J37" i="2"/>
  <c r="J36" i="2"/>
  <c r="AY95" i="1" s="1"/>
  <c r="J35" i="2"/>
  <c r="AX95" i="1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F112" i="2"/>
  <c r="E110" i="2"/>
  <c r="F89" i="2"/>
  <c r="E87" i="2"/>
  <c r="J24" i="2"/>
  <c r="E24" i="2"/>
  <c r="J115" i="2"/>
  <c r="J23" i="2"/>
  <c r="J21" i="2"/>
  <c r="E21" i="2"/>
  <c r="J91" i="2"/>
  <c r="J20" i="2"/>
  <c r="J18" i="2"/>
  <c r="E18" i="2"/>
  <c r="F92" i="2"/>
  <c r="J17" i="2"/>
  <c r="J15" i="2"/>
  <c r="E15" i="2"/>
  <c r="F114" i="2"/>
  <c r="J14" i="2"/>
  <c r="J12" i="2"/>
  <c r="J112" i="2"/>
  <c r="E7" i="2"/>
  <c r="E85" i="2" s="1"/>
  <c r="L90" i="1"/>
  <c r="AM90" i="1"/>
  <c r="AM89" i="1"/>
  <c r="L89" i="1"/>
  <c r="AM87" i="1"/>
  <c r="L87" i="1"/>
  <c r="L85" i="1"/>
  <c r="L84" i="1"/>
  <c r="J126" i="6"/>
  <c r="J125" i="6"/>
  <c r="J123" i="6"/>
  <c r="BK127" i="5"/>
  <c r="J127" i="5"/>
  <c r="BK126" i="5"/>
  <c r="J126" i="5"/>
  <c r="BK124" i="5"/>
  <c r="J124" i="5"/>
  <c r="BK123" i="5"/>
  <c r="J123" i="5"/>
  <c r="BK122" i="5"/>
  <c r="J167" i="4"/>
  <c r="BK165" i="4"/>
  <c r="BK163" i="4"/>
  <c r="BK161" i="4"/>
  <c r="BK157" i="4"/>
  <c r="J154" i="4"/>
  <c r="BK151" i="4"/>
  <c r="BK150" i="4"/>
  <c r="J143" i="4"/>
  <c r="BK138" i="4"/>
  <c r="J137" i="4"/>
  <c r="J136" i="4"/>
  <c r="BK128" i="4"/>
  <c r="BK126" i="4"/>
  <c r="BK125" i="4"/>
  <c r="J122" i="4"/>
  <c r="J120" i="4"/>
  <c r="BK127" i="3"/>
  <c r="BK124" i="3"/>
  <c r="J129" i="2"/>
  <c r="BK127" i="2"/>
  <c r="BK125" i="6"/>
  <c r="BK123" i="6"/>
  <c r="J122" i="6"/>
  <c r="J166" i="4"/>
  <c r="J165" i="4"/>
  <c r="BK164" i="4"/>
  <c r="J162" i="4"/>
  <c r="BK158" i="4"/>
  <c r="J156" i="4"/>
  <c r="J155" i="4"/>
  <c r="BK146" i="4"/>
  <c r="J142" i="4"/>
  <c r="J140" i="4"/>
  <c r="BK135" i="4"/>
  <c r="J132" i="4"/>
  <c r="J130" i="4"/>
  <c r="BK123" i="4"/>
  <c r="J121" i="4"/>
  <c r="J119" i="4"/>
  <c r="J117" i="4"/>
  <c r="BK132" i="3"/>
  <c r="J130" i="3"/>
  <c r="BK129" i="3"/>
  <c r="J127" i="3"/>
  <c r="J126" i="3"/>
  <c r="J124" i="3"/>
  <c r="BK129" i="2"/>
  <c r="J126" i="2"/>
  <c r="BK124" i="2"/>
  <c r="BK122" i="2"/>
  <c r="BK121" i="2"/>
  <c r="J120" i="2"/>
  <c r="BK171" i="4"/>
  <c r="J171" i="4"/>
  <c r="BK170" i="4"/>
  <c r="J170" i="4"/>
  <c r="BK169" i="4"/>
  <c r="J169" i="4"/>
  <c r="BK168" i="4"/>
  <c r="J168" i="4"/>
  <c r="J160" i="4"/>
  <c r="J159" i="4"/>
  <c r="J157" i="4"/>
  <c r="BK155" i="4"/>
  <c r="J151" i="4"/>
  <c r="BK149" i="4"/>
  <c r="BK148" i="4"/>
  <c r="J147" i="4"/>
  <c r="BK145" i="4"/>
  <c r="J141" i="4"/>
  <c r="J135" i="4"/>
  <c r="BK130" i="4"/>
  <c r="BK129" i="4"/>
  <c r="BK127" i="4"/>
  <c r="J126" i="4"/>
  <c r="BK124" i="4"/>
  <c r="BK121" i="4"/>
  <c r="J132" i="3"/>
  <c r="J131" i="3"/>
  <c r="J128" i="3"/>
  <c r="BK125" i="3"/>
  <c r="J122" i="3"/>
  <c r="J125" i="2"/>
  <c r="BK123" i="2"/>
  <c r="J122" i="2"/>
  <c r="BK120" i="2"/>
  <c r="J122" i="5"/>
  <c r="BK167" i="4"/>
  <c r="BK166" i="4"/>
  <c r="J163" i="4"/>
  <c r="BK153" i="4"/>
  <c r="J148" i="4"/>
  <c r="J146" i="4"/>
  <c r="BK144" i="4"/>
  <c r="BK143" i="4"/>
  <c r="BK140" i="4"/>
  <c r="J139" i="4"/>
  <c r="BK137" i="4"/>
  <c r="BK134" i="4"/>
  <c r="J124" i="4"/>
  <c r="BK120" i="4"/>
  <c r="J118" i="4"/>
  <c r="BK137" i="3"/>
  <c r="J133" i="3"/>
  <c r="BK128" i="3"/>
  <c r="J125" i="3"/>
  <c r="J130" i="2"/>
  <c r="AS94" i="1"/>
  <c r="BK162" i="4"/>
  <c r="J158" i="4"/>
  <c r="BK156" i="4"/>
  <c r="BK154" i="4"/>
  <c r="J153" i="4"/>
  <c r="J152" i="4"/>
  <c r="BK141" i="4"/>
  <c r="BK139" i="4"/>
  <c r="BK136" i="4"/>
  <c r="BK132" i="4"/>
  <c r="J131" i="4"/>
  <c r="J125" i="4"/>
  <c r="J123" i="4"/>
  <c r="BK122" i="4"/>
  <c r="BK119" i="4"/>
  <c r="J136" i="3"/>
  <c r="BK133" i="3"/>
  <c r="BK131" i="3"/>
  <c r="BK130" i="3"/>
  <c r="J123" i="3"/>
  <c r="J124" i="2"/>
  <c r="BK122" i="6"/>
  <c r="J150" i="4"/>
  <c r="BK147" i="4"/>
  <c r="J134" i="4"/>
  <c r="J133" i="4"/>
  <c r="J129" i="4"/>
  <c r="J127" i="4"/>
  <c r="BK136" i="3"/>
  <c r="J129" i="3"/>
  <c r="BK122" i="3"/>
  <c r="J127" i="2"/>
  <c r="BK126" i="2"/>
  <c r="J123" i="2"/>
  <c r="BK126" i="6"/>
  <c r="J164" i="4"/>
  <c r="J161" i="4"/>
  <c r="BK160" i="4"/>
  <c r="BK159" i="4"/>
  <c r="BK152" i="4"/>
  <c r="J149" i="4"/>
  <c r="J145" i="4"/>
  <c r="J144" i="4"/>
  <c r="BK142" i="4"/>
  <c r="J138" i="4"/>
  <c r="BK133" i="4"/>
  <c r="BK131" i="4"/>
  <c r="J128" i="4"/>
  <c r="BK118" i="4"/>
  <c r="BK117" i="4"/>
  <c r="J137" i="3"/>
  <c r="BK126" i="3"/>
  <c r="BK123" i="3"/>
  <c r="BK130" i="2"/>
  <c r="BK125" i="2"/>
  <c r="J121" i="2"/>
  <c r="BK119" i="2" l="1"/>
  <c r="J119" i="2"/>
  <c r="J97" i="2"/>
  <c r="T128" i="2"/>
  <c r="T118" i="2" s="1"/>
  <c r="BK135" i="3"/>
  <c r="J135" i="3"/>
  <c r="J99" i="3"/>
  <c r="R124" i="6"/>
  <c r="R120" i="6" s="1"/>
  <c r="R119" i="6" s="1"/>
  <c r="P119" i="2"/>
  <c r="P121" i="3"/>
  <c r="P124" i="6"/>
  <c r="R119" i="2"/>
  <c r="R135" i="3"/>
  <c r="T121" i="6"/>
  <c r="R128" i="2"/>
  <c r="BK121" i="3"/>
  <c r="J121" i="3" s="1"/>
  <c r="J98" i="3" s="1"/>
  <c r="P135" i="3"/>
  <c r="T116" i="4"/>
  <c r="R125" i="5"/>
  <c r="BK124" i="6"/>
  <c r="J124" i="6"/>
  <c r="J99" i="6"/>
  <c r="T119" i="2"/>
  <c r="T121" i="3"/>
  <c r="P116" i="4"/>
  <c r="AU97" i="1" s="1"/>
  <c r="P125" i="5"/>
  <c r="BK121" i="6"/>
  <c r="J121" i="6"/>
  <c r="J98" i="6" s="1"/>
  <c r="P128" i="2"/>
  <c r="T135" i="3"/>
  <c r="P121" i="6"/>
  <c r="P120" i="6" s="1"/>
  <c r="P119" i="6" s="1"/>
  <c r="AU99" i="1" s="1"/>
  <c r="BK128" i="2"/>
  <c r="J128" i="2" s="1"/>
  <c r="J98" i="2" s="1"/>
  <c r="R121" i="3"/>
  <c r="R120" i="3"/>
  <c r="R119" i="3" s="1"/>
  <c r="R116" i="4"/>
  <c r="BK121" i="5"/>
  <c r="J121" i="5"/>
  <c r="J98" i="5" s="1"/>
  <c r="P121" i="5"/>
  <c r="P120" i="5"/>
  <c r="P119" i="5"/>
  <c r="AU98" i="1" s="1"/>
  <c r="R121" i="5"/>
  <c r="R120" i="5"/>
  <c r="R119" i="5"/>
  <c r="T121" i="5"/>
  <c r="BK125" i="5"/>
  <c r="J125" i="5"/>
  <c r="J99" i="5"/>
  <c r="R121" i="6"/>
  <c r="BK116" i="4"/>
  <c r="J116" i="4" s="1"/>
  <c r="J30" i="4" s="1"/>
  <c r="AG97" i="1" s="1"/>
  <c r="T125" i="5"/>
  <c r="T124" i="6"/>
  <c r="F91" i="2"/>
  <c r="F115" i="2"/>
  <c r="F92" i="3"/>
  <c r="J115" i="3"/>
  <c r="BE130" i="3"/>
  <c r="BE133" i="3"/>
  <c r="J89" i="4"/>
  <c r="F92" i="4"/>
  <c r="BE124" i="4"/>
  <c r="BE125" i="4"/>
  <c r="BE130" i="4"/>
  <c r="BE155" i="4"/>
  <c r="BE156" i="4"/>
  <c r="BE123" i="6"/>
  <c r="J89" i="2"/>
  <c r="J114" i="2"/>
  <c r="E85" i="3"/>
  <c r="BE126" i="3"/>
  <c r="E85" i="4"/>
  <c r="J112" i="4"/>
  <c r="BE123" i="4"/>
  <c r="BE141" i="4"/>
  <c r="BE142" i="4"/>
  <c r="BE158" i="4"/>
  <c r="BE162" i="4"/>
  <c r="E85" i="6"/>
  <c r="J89" i="6"/>
  <c r="F91" i="6"/>
  <c r="J91" i="6"/>
  <c r="F92" i="6"/>
  <c r="J92" i="6"/>
  <c r="BE126" i="6"/>
  <c r="BE120" i="2"/>
  <c r="BE121" i="2"/>
  <c r="BE122" i="2"/>
  <c r="BE125" i="2"/>
  <c r="BE129" i="2"/>
  <c r="BE130" i="2"/>
  <c r="J89" i="3"/>
  <c r="BE122" i="3"/>
  <c r="BE129" i="3"/>
  <c r="BE132" i="3"/>
  <c r="BE137" i="3"/>
  <c r="F112" i="4"/>
  <c r="BE117" i="4"/>
  <c r="BE120" i="4"/>
  <c r="BE121" i="4"/>
  <c r="BE127" i="4"/>
  <c r="BE140" i="4"/>
  <c r="BE143" i="4"/>
  <c r="BE150" i="4"/>
  <c r="BE125" i="6"/>
  <c r="J92" i="2"/>
  <c r="BE126" i="2"/>
  <c r="BE127" i="2"/>
  <c r="F91" i="3"/>
  <c r="J116" i="3"/>
  <c r="BE127" i="3"/>
  <c r="J113" i="4"/>
  <c r="BE119" i="4"/>
  <c r="BE128" i="4"/>
  <c r="BE132" i="4"/>
  <c r="BE133" i="4"/>
  <c r="BE135" i="4"/>
  <c r="BE136" i="4"/>
  <c r="BE146" i="4"/>
  <c r="BE147" i="4"/>
  <c r="BE151" i="4"/>
  <c r="BE152" i="4"/>
  <c r="BE157" i="4"/>
  <c r="BE161" i="4"/>
  <c r="BE164" i="4"/>
  <c r="BE165" i="4"/>
  <c r="BE167" i="4"/>
  <c r="E85" i="5"/>
  <c r="J89" i="5"/>
  <c r="J91" i="5"/>
  <c r="J92" i="5"/>
  <c r="E108" i="2"/>
  <c r="BE123" i="3"/>
  <c r="BE124" i="3"/>
  <c r="BE131" i="4"/>
  <c r="BE134" i="4"/>
  <c r="BE137" i="4"/>
  <c r="BE138" i="4"/>
  <c r="BE166" i="4"/>
  <c r="BE169" i="4"/>
  <c r="BE170" i="4"/>
  <c r="BE171" i="4"/>
  <c r="BE123" i="2"/>
  <c r="BE125" i="3"/>
  <c r="BE128" i="3"/>
  <c r="BE131" i="3"/>
  <c r="BE136" i="3"/>
  <c r="BE122" i="4"/>
  <c r="BE126" i="4"/>
  <c r="BE129" i="4"/>
  <c r="BE145" i="4"/>
  <c r="BE153" i="4"/>
  <c r="BE154" i="4"/>
  <c r="BE163" i="4"/>
  <c r="BE168" i="4"/>
  <c r="BE122" i="6"/>
  <c r="BE124" i="2"/>
  <c r="BE118" i="4"/>
  <c r="BE139" i="4"/>
  <c r="BE144" i="4"/>
  <c r="BE148" i="4"/>
  <c r="BE149" i="4"/>
  <c r="BE159" i="4"/>
  <c r="BE160" i="4"/>
  <c r="F91" i="5"/>
  <c r="BE122" i="5"/>
  <c r="BE123" i="5"/>
  <c r="BE124" i="5"/>
  <c r="BE126" i="5"/>
  <c r="BE127" i="5"/>
  <c r="F92" i="5"/>
  <c r="F37" i="2"/>
  <c r="BD95" i="1"/>
  <c r="F35" i="2"/>
  <c r="BB95" i="1" s="1"/>
  <c r="F35" i="3"/>
  <c r="BB96" i="1"/>
  <c r="F34" i="4"/>
  <c r="BA97" i="1" s="1"/>
  <c r="F36" i="2"/>
  <c r="BC95" i="1"/>
  <c r="J34" i="4"/>
  <c r="AW97" i="1" s="1"/>
  <c r="J34" i="5"/>
  <c r="AW98" i="1"/>
  <c r="F35" i="5"/>
  <c r="BB98" i="1" s="1"/>
  <c r="F36" i="5"/>
  <c r="BC98" i="1"/>
  <c r="F37" i="5"/>
  <c r="BD98" i="1" s="1"/>
  <c r="F36" i="3"/>
  <c r="BC96" i="1" s="1"/>
  <c r="F34" i="3"/>
  <c r="BA96" i="1"/>
  <c r="F34" i="5"/>
  <c r="BA98" i="1" s="1"/>
  <c r="J34" i="3"/>
  <c r="AW96" i="1"/>
  <c r="J34" i="2"/>
  <c r="AW95" i="1" s="1"/>
  <c r="F35" i="4"/>
  <c r="BB97" i="1"/>
  <c r="F37" i="4"/>
  <c r="BD97" i="1" s="1"/>
  <c r="F34" i="6"/>
  <c r="BA99" i="1"/>
  <c r="J34" i="6"/>
  <c r="AW99" i="1" s="1"/>
  <c r="F35" i="6"/>
  <c r="BB99" i="1"/>
  <c r="F36" i="6"/>
  <c r="BC99" i="1" s="1"/>
  <c r="F37" i="6"/>
  <c r="BD99" i="1"/>
  <c r="F37" i="3"/>
  <c r="BD96" i="1" s="1"/>
  <c r="F34" i="2"/>
  <c r="BA95" i="1"/>
  <c r="F36" i="4"/>
  <c r="BC97" i="1" s="1"/>
  <c r="T120" i="6" l="1"/>
  <c r="T119" i="6" s="1"/>
  <c r="R118" i="2"/>
  <c r="P118" i="2"/>
  <c r="AU95" i="1"/>
  <c r="T120" i="5"/>
  <c r="T119" i="5"/>
  <c r="P120" i="3"/>
  <c r="P119" i="3"/>
  <c r="AU96" i="1" s="1"/>
  <c r="T120" i="3"/>
  <c r="T119" i="3"/>
  <c r="J96" i="4"/>
  <c r="BK120" i="6"/>
  <c r="J120" i="6"/>
  <c r="J97" i="6"/>
  <c r="BK118" i="2"/>
  <c r="J118" i="2" s="1"/>
  <c r="J30" i="2" s="1"/>
  <c r="AG95" i="1" s="1"/>
  <c r="AN95" i="1" s="1"/>
  <c r="BK120" i="3"/>
  <c r="J120" i="3"/>
  <c r="J97" i="3"/>
  <c r="BK120" i="5"/>
  <c r="J120" i="5"/>
  <c r="J97" i="5"/>
  <c r="BB94" i="1"/>
  <c r="AX94" i="1" s="1"/>
  <c r="F33" i="2"/>
  <c r="AZ95" i="1"/>
  <c r="J33" i="2"/>
  <c r="AV95" i="1" s="1"/>
  <c r="AT95" i="1" s="1"/>
  <c r="J33" i="5"/>
  <c r="AV98" i="1"/>
  <c r="AT98" i="1" s="1"/>
  <c r="BC94" i="1"/>
  <c r="AY94" i="1"/>
  <c r="F33" i="3"/>
  <c r="AZ96" i="1"/>
  <c r="BD94" i="1"/>
  <c r="W33" i="1"/>
  <c r="F33" i="6"/>
  <c r="AZ99" i="1"/>
  <c r="F33" i="5"/>
  <c r="AZ98" i="1"/>
  <c r="J33" i="6"/>
  <c r="AV99" i="1"/>
  <c r="AT99" i="1" s="1"/>
  <c r="J33" i="3"/>
  <c r="AV96" i="1"/>
  <c r="AT96" i="1"/>
  <c r="BA94" i="1"/>
  <c r="AW94" i="1"/>
  <c r="AK30" i="1"/>
  <c r="J33" i="4"/>
  <c r="AV97" i="1" s="1"/>
  <c r="AT97" i="1" s="1"/>
  <c r="F33" i="4"/>
  <c r="AZ97" i="1"/>
  <c r="J39" i="2" l="1"/>
  <c r="BK119" i="3"/>
  <c r="J119" i="3"/>
  <c r="J96" i="3"/>
  <c r="J39" i="4"/>
  <c r="BK119" i="6"/>
  <c r="J119" i="6"/>
  <c r="J96" i="6"/>
  <c r="J96" i="2"/>
  <c r="BK119" i="5"/>
  <c r="J119" i="5"/>
  <c r="J96" i="5"/>
  <c r="AN97" i="1"/>
  <c r="AZ94" i="1"/>
  <c r="AV94" i="1"/>
  <c r="AK29" i="1"/>
  <c r="AU94" i="1"/>
  <c r="W30" i="1"/>
  <c r="W32" i="1"/>
  <c r="W31" i="1"/>
  <c r="J30" i="3" l="1"/>
  <c r="AG96" i="1"/>
  <c r="AN96" i="1"/>
  <c r="W29" i="1"/>
  <c r="AT94" i="1"/>
  <c r="J30" i="6"/>
  <c r="AG99" i="1"/>
  <c r="AN99" i="1"/>
  <c r="J30" i="5"/>
  <c r="AG98" i="1"/>
  <c r="AN98" i="1"/>
  <c r="J39" i="6" l="1"/>
  <c r="J39" i="3"/>
  <c r="J39" i="5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<sst xmlns="http://schemas.openxmlformats.org/spreadsheetml/2006/main" count="2073" uniqueCount="338">
  <si>
    <t>Export Komplet</t>
  </si>
  <si>
    <t/>
  </si>
  <si>
    <t>2.0</t>
  </si>
  <si>
    <t>ZAMOK</t>
  </si>
  <si>
    <t>False</t>
  </si>
  <si>
    <t>{7059bc8d-c0a8-4cc4-87b4-eebfae356964}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</si>
  <si>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</si>
  <si>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</si>
  <si>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</si>
  <si>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</si>
  <si>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</si>
  <si>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</si>
  <si>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</si>
  <si>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</si>
  <si>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18004_akt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</si>
  <si>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</si>
  <si>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</si>
  <si>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Jubilejní, Nový Jičín</t>
  </si>
  <si>
    <t>KSO:</t>
  </si>
  <si>
    <t>CC-CZ:</t>
  </si>
  <si>
    <t>Místo:</t>
  </si>
  <si>
    <t xml:space="preserve"> </t>
  </si>
  <si>
    <t>Datum:</t>
  </si>
  <si>
    <t>14. 1. 2021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</si>
  <si>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</si>
  <si>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</si>
  <si>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</si>
  <si>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</si>
  <si>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</si>
  <si>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</si>
  <si>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</si>
  <si>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</si>
  <si>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</si>
  <si>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</si>
  <si>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</si>
  <si>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</si>
  <si>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</si>
  <si>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</si>
  <si>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</si>
  <si>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</si>
  <si>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</si>
  <si>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</si>
  <si>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</si>
  <si>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</si>
  <si>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</si>
  <si>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</si>
  <si>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</si>
  <si>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</si>
  <si>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</si>
  <si>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</si>
  <si>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</si>
  <si>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</si>
  <si>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</si>
  <si>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</si>
  <si>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</si>
  <si>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</si>
  <si>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</si>
  <si>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</si>
  <si>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</si>
  <si>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</si>
  <si>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</si>
  <si>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</si>
  <si>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</si>
  <si>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</si>
  <si>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</si>
  <si>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</si>
  <si>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</si>
  <si>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</si>
  <si>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</si>
  <si>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</si>
  <si>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</si>
  <si>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</si>
  <si>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</si>
  <si>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</si>
  <si>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</si>
  <si>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</si>
  <si>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</si>
  <si>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</si>
  <si>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002</t>
  </si>
  <si>
    <t>Učebna dílen č.101</t>
  </si>
  <si>
    <t>STA</t>
  </si>
  <si>
    <t>1</t>
  </si>
  <si>
    <t>{4b5b37ea-40c4-452c-88ee-d4985ef28b84}</t>
  </si>
  <si>
    <t>2</t>
  </si>
  <si>
    <t>003</t>
  </si>
  <si>
    <t>Učebna dílen č.104</t>
  </si>
  <si>
    <t>{b258ca90-f778-49c9-aa48-c09f5796b20f}</t>
  </si>
  <si>
    <t>004</t>
  </si>
  <si>
    <t>Nářadí dílny</t>
  </si>
  <si>
    <t>{74e983a4-4301-4d7b-8b90-c321b6b5cfd8}</t>
  </si>
  <si>
    <t>006</t>
  </si>
  <si>
    <t>Sklad č.102</t>
  </si>
  <si>
    <t>{1ed7989a-f8dd-430a-8f67-25dd87a69de2}</t>
  </si>
  <si>
    <t>007</t>
  </si>
  <si>
    <t>Sklad č.103</t>
  </si>
  <si>
    <t>{7a93daa5-7c2f-49bc-982d-ab88ac45af06}</t>
  </si>
  <si>
    <t>KRYCÍ LIST SOUPISU PRACÍ</t>
  </si>
  <si>
    <t>Objekt:</t>
  </si>
  <si>
    <t>002 - Učebna dílen č.101</t>
  </si>
  <si>
    <t>REKAPITULACE ČLENĚNÍ SOUPISU PRACÍ</t>
  </si>
  <si>
    <t>Kód dílu - Popis</t>
  </si>
  <si>
    <t>Cena celkem [CZK]</t>
  </si>
  <si>
    <t>Náklady ze soupisu prací</t>
  </si>
  <si>
    <t>-1</t>
  </si>
  <si>
    <t>D1 - Dodávka nábytku</t>
  </si>
  <si>
    <t>D2 -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</si>
  <si>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</si>
  <si>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</si>
  <si>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</si>
  <si>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</si>
  <si>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</si>
  <si>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</si>
  <si>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</si>
  <si>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</si>
  <si>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</si>
  <si>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</si>
  <si>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</si>
  <si>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</si>
  <si>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</si>
  <si>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</si>
  <si>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Dodávka nábytku</t>
  </si>
  <si>
    <t>ROZPOCET</t>
  </si>
  <si>
    <t>M</t>
  </si>
  <si>
    <t>1.1.</t>
  </si>
  <si>
    <t>učitelský stůl -  rozměr š 180 x hl 83 x v 90 cm, svařovaná nerozebíratelná kovová konstrukce z ocelových profilů - nohy 40x40 mm, rám a výztuhy z profilu 40x30 mm ošetřeno práškovou vypalovací barvou – komaxit v barvě RAL, podnož je složena z 6 nohou a v</t>
  </si>
  <si>
    <t>32</t>
  </si>
  <si>
    <t>16</t>
  </si>
  <si>
    <t>1.2.</t>
  </si>
  <si>
    <t>žákovský stůl dvoumístný -  rozměr š 180 x hl 60 x v 90 cm, svařovaná nerozebíratelná kovová konstrukce z ocelových profilů - nohy 40x40 mm, rám a výztuhy z profilu 40x30 mm ošetřeno práškovou vypalovací barvou – komaxit v barvě RAL, podnož je složena z 6</t>
  </si>
  <si>
    <t>4</t>
  </si>
  <si>
    <t>1.3.</t>
  </si>
  <si>
    <t>židle otočná na šroubovici s kolečky - dělený čalouněný sedák a opěrák, kovový nosný pěti-ramenný kříž z oválného profilu 38x20 mm, nosnost 150 kg, možnost nastavení výšky sezení 52-75 cm</t>
  </si>
  <si>
    <t>6</t>
  </si>
  <si>
    <t>1.4</t>
  </si>
  <si>
    <t>vestavěná stěna - sestava skříněk u stěny - celkový rozměr 440*60/40*90/210 cm, spodní skříňky 1x skříňka se 4 zásuvkami šíře 90 cm,  2x policová šíře 90 cm se 2 policemi, 1x skříňka se 3 zásuvkami šíře 90cm, horní skříňky: 4x policová skříňka s kvalitním</t>
  </si>
  <si>
    <t>8</t>
  </si>
  <si>
    <t>1.5</t>
  </si>
  <si>
    <t>skříňka s nerezovým dvojdřezem - celkový rozměr 120*60/4*1200/210 cm, spodní skříňka dvířková šíře 120 cm s 1 policí, na pracovní desce osazen nerezový dvojdřez s pákovou baterií, horní skříňka otevřená se svislou dělící příčkou a 2 ks výškově přestavitel</t>
  </si>
  <si>
    <t>10</t>
  </si>
  <si>
    <t>1.7</t>
  </si>
  <si>
    <t>dílenský svěrák - čelisti z vysoce kvalitní oceli kaleny na 45 HRC ± 5 HRC, velká kovadlina, integrovaná otočná deska ±35° s polohovacími šrouby, upevnění k základové desce maticemi, přesné válcové provedení, šířka čelistí 125 mm, délka upnutí 115 mm, vra</t>
  </si>
  <si>
    <t>12</t>
  </si>
  <si>
    <t>1.8</t>
  </si>
  <si>
    <t>dílenský svěrák - čelisti z vysoce kvalitní oceli kaleny na 45 HRC ± 5 HRC, velká kovadlina, integrovaná otočná deska ±35° s polohovacími šrouby, upevnění k základové desce kličkami, přesné válcové provedení, šířka čelistí 150 mm, délka upnutí 125 mm, vra</t>
  </si>
  <si>
    <t>14</t>
  </si>
  <si>
    <t>1.9</t>
  </si>
  <si>
    <t>jednolistá pylonová tabule - rozměr 300x120 cm, pylon výšky 290 cm, ocelová tabule s keramickým povrchem Polyvizion, magnetická, barva modrá,  s odkládací poličkou na křídy, hliníkové orámování jednotlivých tabulí s plastovými rohy, hliníkové pylony 290 c</t>
  </si>
  <si>
    <t>D2</t>
  </si>
  <si>
    <t>Ostatní náklady</t>
  </si>
  <si>
    <t>K</t>
  </si>
  <si>
    <t>2.1.</t>
  </si>
  <si>
    <t>roznos, ustavení  a montáž</t>
  </si>
  <si>
    <t>18</t>
  </si>
  <si>
    <t>2.2.</t>
  </si>
  <si>
    <t>doprava</t>
  </si>
  <si>
    <t>20</t>
  </si>
  <si>
    <t>003 - Učebna dílen č.104</t>
  </si>
  <si>
    <t>D1 - Učebna č.104</t>
  </si>
  <si>
    <t xml:space="preserve">    D2 - Dodávka nábytku</t>
  </si>
  <si>
    <t xml:space="preserve">    D3 - Ostatní náklady</t>
  </si>
  <si>
    <t>Učebna č.104</t>
  </si>
  <si>
    <t>židle otočná na kluzácích a šroubovici - překližkový kruhový sedák s prolisem, bez opěradla, kovový nosný pěti-ramenný kříž z oválného profilu 38x20 mm, nosnost 150 kg, možnost nastavení výšky sezení 52-75 cm</t>
  </si>
  <si>
    <t>1.6</t>
  </si>
  <si>
    <t>skříňka s nerezovým dvojdřezem - celkový rozměr 120*60/40*120/210 cm, spodní skříňka dvířková šíře 120 cm s 1 policí, na pracovní desce osazen nerezový dvojdřez s pákovou baterií, horní skříňka otevřená se svislou dělící příčkou a 2 ks výškově přestavitel</t>
  </si>
  <si>
    <t>projektor - minimální parametry:  nativní rozlišení WXGA (1280x800), svítivost 3000 ANSI Lm, kontrast 20 000:1, typ Laser/LED, projekční vzdálenost pro 2m šíři obrazu 2,64 - 3,86 m</t>
  </si>
  <si>
    <t>stropní držák projektoru</t>
  </si>
  <si>
    <t>1.10</t>
  </si>
  <si>
    <t>elektrická projekční plocha - rozměr 203x127 cm, povrch bílý matný, ohraničení černým rámečkem, světlonepropustná zadní strana, bíle lakovaný ocelový tubus, dálkové ovládání</t>
  </si>
  <si>
    <t>22</t>
  </si>
  <si>
    <t>1.11</t>
  </si>
  <si>
    <t>konzoly pro promítací plátno</t>
  </si>
  <si>
    <t>24</t>
  </si>
  <si>
    <t>1.12</t>
  </si>
  <si>
    <t>3D tiskárna - Velký pracovní prostor – 11.025 cm3 (25 x 21 x 21 cm), Integrované LCD, tisk z SD karty (8 GB v balení) nebo z počítače přes USB, 0,4mm tryska (jednoduše vyměnitelná) pro 1,75 mm tiskovou strunu, Výška vrstvy od 0,05 mm, Plně automatická kal</t>
  </si>
  <si>
    <t>26</t>
  </si>
  <si>
    <t>P</t>
  </si>
  <si>
    <t>Poznámka k položce:_x000D_
Dodávka nábytku celkem</t>
  </si>
  <si>
    <t>D3</t>
  </si>
  <si>
    <t>28</t>
  </si>
  <si>
    <t>30</t>
  </si>
  <si>
    <t>004 - Nářadí dílny</t>
  </si>
  <si>
    <t>Pol1</t>
  </si>
  <si>
    <t>ruční pila na dřevo Ocaska</t>
  </si>
  <si>
    <t>Pol2</t>
  </si>
  <si>
    <t>ruční pila na dřevo Čepovka + pokosnice</t>
  </si>
  <si>
    <t>Pol3</t>
  </si>
  <si>
    <t>ruční pila na kovy</t>
  </si>
  <si>
    <t>Pol4</t>
  </si>
  <si>
    <t>náhradní plátky do pilky na kovy</t>
  </si>
  <si>
    <t>Pol5</t>
  </si>
  <si>
    <t>lupínková pilka</t>
  </si>
  <si>
    <t>Pol6</t>
  </si>
  <si>
    <t>náhradní listy so lupínkové pilky</t>
  </si>
  <si>
    <t>Pol7</t>
  </si>
  <si>
    <t>rýsovací jehla</t>
  </si>
  <si>
    <t>Pol8</t>
  </si>
  <si>
    <t>důlčík</t>
  </si>
  <si>
    <t>Pol9</t>
  </si>
  <si>
    <t>ruční pokosová pila na dřevo (viz výkres specifikace)</t>
  </si>
  <si>
    <t>Pol10</t>
  </si>
  <si>
    <t>ruční AKU vrtačka (viz výkres specifikace)</t>
  </si>
  <si>
    <t>Pol11</t>
  </si>
  <si>
    <t>ruční AKU vrtačka s příklepem (viz výkres specifikace)</t>
  </si>
  <si>
    <t>Pol12</t>
  </si>
  <si>
    <t>AKU pila Ocaska (viz výkres specifikace)</t>
  </si>
  <si>
    <t>Pol13</t>
  </si>
  <si>
    <t>AKU přímočará pila (viz výkres specifikace)</t>
  </si>
  <si>
    <t>Pol14</t>
  </si>
  <si>
    <t>rašple půlkulatá 300 mm</t>
  </si>
  <si>
    <t>Pol15</t>
  </si>
  <si>
    <t>rašple kulatá 300 mm</t>
  </si>
  <si>
    <t>Pol16</t>
  </si>
  <si>
    <t>pilník nožovitý 300 mm</t>
  </si>
  <si>
    <t>Pol17</t>
  </si>
  <si>
    <t>pilník kulatý 300 mm</t>
  </si>
  <si>
    <t>34</t>
  </si>
  <si>
    <t>Pol18</t>
  </si>
  <si>
    <t>nůžky na plech ruční pro praváky</t>
  </si>
  <si>
    <t>36</t>
  </si>
  <si>
    <t>Pol19</t>
  </si>
  <si>
    <t>nůžky na plech ruční pro leváky</t>
  </si>
  <si>
    <t>38</t>
  </si>
  <si>
    <t>Pol20</t>
  </si>
  <si>
    <t>hliníkový úhelník pro práci se dřevem</t>
  </si>
  <si>
    <t>40</t>
  </si>
  <si>
    <t>Pol21</t>
  </si>
  <si>
    <t>ocelový úhelník pro práci s kovem</t>
  </si>
  <si>
    <t>42</t>
  </si>
  <si>
    <t>Pol22</t>
  </si>
  <si>
    <t>ocelové kružidlo</t>
  </si>
  <si>
    <t>44</t>
  </si>
  <si>
    <t>Pol23</t>
  </si>
  <si>
    <t>drátěný kartáč pětiřadý</t>
  </si>
  <si>
    <t>46</t>
  </si>
  <si>
    <t>Pol24</t>
  </si>
  <si>
    <t>ochranné brýle</t>
  </si>
  <si>
    <t>48</t>
  </si>
  <si>
    <t>Pol25</t>
  </si>
  <si>
    <t>ochranné sluchátka</t>
  </si>
  <si>
    <t>50</t>
  </si>
  <si>
    <t>Pol26</t>
  </si>
  <si>
    <t>šroubovák malý plochý</t>
  </si>
  <si>
    <t>52</t>
  </si>
  <si>
    <t>Pol27</t>
  </si>
  <si>
    <t>šroubovák střední plochý</t>
  </si>
  <si>
    <t>54</t>
  </si>
  <si>
    <t>Pol28</t>
  </si>
  <si>
    <t>šroubovák malý křížový</t>
  </si>
  <si>
    <t>56</t>
  </si>
  <si>
    <t>Pol29</t>
  </si>
  <si>
    <t>šroubovák střední křížový</t>
  </si>
  <si>
    <t>58</t>
  </si>
  <si>
    <t>Pol30</t>
  </si>
  <si>
    <t>kleště kombinované</t>
  </si>
  <si>
    <t>60</t>
  </si>
  <si>
    <t>Pol31</t>
  </si>
  <si>
    <t>kleště půlkulaté čelisti</t>
  </si>
  <si>
    <t>62</t>
  </si>
  <si>
    <t>Pol32</t>
  </si>
  <si>
    <t>kleště k odstranění izolace z drátů</t>
  </si>
  <si>
    <t>64</t>
  </si>
  <si>
    <t>Pol33</t>
  </si>
  <si>
    <t>kladivo 600 g</t>
  </si>
  <si>
    <t>66</t>
  </si>
  <si>
    <t>Pol34</t>
  </si>
  <si>
    <t>kladivo 1000 g</t>
  </si>
  <si>
    <t>68</t>
  </si>
  <si>
    <t>Pol35</t>
  </si>
  <si>
    <t>dřevěná palička</t>
  </si>
  <si>
    <t>70</t>
  </si>
  <si>
    <t>Pol36</t>
  </si>
  <si>
    <t>gumová palička</t>
  </si>
  <si>
    <t>72</t>
  </si>
  <si>
    <t>Pol37</t>
  </si>
  <si>
    <t>sada vrtáků do ocelli</t>
  </si>
  <si>
    <t>74</t>
  </si>
  <si>
    <t>Pol38</t>
  </si>
  <si>
    <t>sada vrtáků do dřeva</t>
  </si>
  <si>
    <t>76</t>
  </si>
  <si>
    <t>Pol39</t>
  </si>
  <si>
    <t>sada závitníků a závitových oček M2-M18</t>
  </si>
  <si>
    <t>78</t>
  </si>
  <si>
    <t>Pol40</t>
  </si>
  <si>
    <t>brusný papír na dřevo 120 P 80 (role 50m)</t>
  </si>
  <si>
    <t>80</t>
  </si>
  <si>
    <t>Pol41</t>
  </si>
  <si>
    <t>ruční elektrická horní frézka (viz výkres specifikace)</t>
  </si>
  <si>
    <t>82</t>
  </si>
  <si>
    <t>Pol42</t>
  </si>
  <si>
    <t>sada fréz pro ruční elektrickou frézku</t>
  </si>
  <si>
    <t>84</t>
  </si>
  <si>
    <t>Pol43</t>
  </si>
  <si>
    <t>ruční elektrická lamelová frézka (viz výkres specifikace)</t>
  </si>
  <si>
    <t>86</t>
  </si>
  <si>
    <t>Pol44</t>
  </si>
  <si>
    <t>svinovací metr (2 m)</t>
  </si>
  <si>
    <t>88</t>
  </si>
  <si>
    <t>Pol45</t>
  </si>
  <si>
    <t>sada dlát</t>
  </si>
  <si>
    <t>90</t>
  </si>
  <si>
    <t>Pol46</t>
  </si>
  <si>
    <t>posuvná měřidla kovová</t>
  </si>
  <si>
    <t>92</t>
  </si>
  <si>
    <t>Pol47</t>
  </si>
  <si>
    <t>závěsná skříňka na spojovací materiál</t>
  </si>
  <si>
    <t>94</t>
  </si>
  <si>
    <t>Pol48</t>
  </si>
  <si>
    <t>univerzální dřevoobráběcí stroj - kotoučová pila( průměr min. 30 mm) (viz výkres specifikace)</t>
  </si>
  <si>
    <t>96</t>
  </si>
  <si>
    <t>Pol49</t>
  </si>
  <si>
    <t>univerzální dřevoobráběcí stroj – hoblovka s protahem  (viz výkres specifikace)</t>
  </si>
  <si>
    <t>98</t>
  </si>
  <si>
    <t>Pol50</t>
  </si>
  <si>
    <t>stolní sloupová vrtačka (viz výkres specifikace)</t>
  </si>
  <si>
    <t>100</t>
  </si>
  <si>
    <t>Pol51</t>
  </si>
  <si>
    <t>stolní kotoučová bruska (viz výkres specifikace)</t>
  </si>
  <si>
    <t>102</t>
  </si>
  <si>
    <t>Pol52</t>
  </si>
  <si>
    <t>stolní pásová pila (viz výkres specifikace)</t>
  </si>
  <si>
    <t>104</t>
  </si>
  <si>
    <t>Pol53</t>
  </si>
  <si>
    <t>stolní pásová bruska (viz výkres specifikace)</t>
  </si>
  <si>
    <t>106</t>
  </si>
  <si>
    <t>Pol54</t>
  </si>
  <si>
    <t>odsávač pilin (viz výkres specifikace)</t>
  </si>
  <si>
    <t>108</t>
  </si>
  <si>
    <t>Pol55</t>
  </si>
  <si>
    <t>pákové nůžky na plech</t>
  </si>
  <si>
    <t>110</t>
  </si>
  <si>
    <t>006 - Sklad č.102</t>
  </si>
  <si>
    <t>D1 - Sklad na pomůcky č.102</t>
  </si>
  <si>
    <t>Sklad na pomůcky č.102</t>
  </si>
  <si>
    <t>kovový regál - rozměr min.  š127,4 x h61,5 x v197,2 cm, dílce policových regálů jsou vyrobeny z kvalitně pozinkovaného materiálu  metodou SENDZIMIR, 5 polic, vysoká nosnost polic 210 kg, snadná a rychlá montáž</t>
  </si>
  <si>
    <t>007 - Sklad č.103</t>
  </si>
  <si>
    <t>D1 - Sklad materiálu č.103</t>
  </si>
  <si>
    <t>Sklad materiálu č.103</t>
  </si>
  <si>
    <t>pojízdný policový vozík - rozměr cca š52xh97xv100 cm, nosnost min. 200kg, ocelová konstrukce v barvě RAL, 2 police - ložná plocha LTD, 4 kolečka z toho 2 kolečka s brzdou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</si>
</sst>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74"/>
      <c r="AS2" s="274"/>
      <c r="AT2" s="274"/>
      <c r="AU2" s="274"/>
      <c r="AV2" s="274"/>
      <c r="AW2" s="274"/>
      <c r="AX2" s="274"/>
      <c r="AY2" s="274"/>
      <c r="AZ2" s="274"/>
      <c r="BA2" s="274"/>
      <c r="BB2" s="274"/>
      <c r="BC2" s="274"/>
      <c r="BD2" s="274"/>
      <c r="BE2" s="274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58" t="s">
        <v>14</v>
      </c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  <c r="AP5" s="19"/>
      <c r="AQ5" s="19"/>
      <c r="AR5" s="17"/>
      <c r="BE5" s="255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60" t="s">
        <v>17</v>
      </c>
      <c r="L6" s="259"/>
      <c r="M6" s="259"/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59"/>
      <c r="AB6" s="259"/>
      <c r="AC6" s="259"/>
      <c r="AD6" s="259"/>
      <c r="AE6" s="259"/>
      <c r="AF6" s="259"/>
      <c r="AG6" s="259"/>
      <c r="AH6" s="259"/>
      <c r="AI6" s="259"/>
      <c r="AJ6" s="259"/>
      <c r="AK6" s="259"/>
      <c r="AL6" s="259"/>
      <c r="AM6" s="259"/>
      <c r="AN6" s="259"/>
      <c r="AO6" s="259"/>
      <c r="AP6" s="19"/>
      <c r="AQ6" s="19"/>
      <c r="AR6" s="17"/>
      <c r="BE6" s="256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56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56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56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56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56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56"/>
      <c r="BS12" s="14" t="s">
        <v>6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28</v>
      </c>
      <c r="AO13" s="19"/>
      <c r="AP13" s="19"/>
      <c r="AQ13" s="19"/>
      <c r="AR13" s="17"/>
      <c r="BE13" s="256"/>
      <c r="BS13" s="14" t="s">
        <v>6</v>
      </c>
    </row>
    <row r="14" spans="1:74" ht="12.75">
      <c r="B14" s="18"/>
      <c r="C14" s="19"/>
      <c r="D14" s="19"/>
      <c r="E14" s="261" t="s">
        <v>28</v>
      </c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  <c r="X14" s="262"/>
      <c r="Y14" s="262"/>
      <c r="Z14" s="262"/>
      <c r="AA14" s="262"/>
      <c r="AB14" s="262"/>
      <c r="AC14" s="262"/>
      <c r="AD14" s="262"/>
      <c r="AE14" s="262"/>
      <c r="AF14" s="262"/>
      <c r="AG14" s="262"/>
      <c r="AH14" s="262"/>
      <c r="AI14" s="262"/>
      <c r="AJ14" s="262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E14" s="256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56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56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56"/>
      <c r="BS17" s="14" t="s">
        <v>30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56"/>
      <c r="BS18" s="14" t="s">
        <v>6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56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56"/>
      <c r="BS20" s="14" t="s">
        <v>30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56"/>
    </row>
    <row r="22" spans="1:71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56"/>
    </row>
    <row r="23" spans="1:71" s="1" customFormat="1" ht="16.5" customHeight="1">
      <c r="B23" s="18"/>
      <c r="C23" s="19"/>
      <c r="D23" s="19"/>
      <c r="E23" s="263" t="s">
        <v>1</v>
      </c>
      <c r="F23" s="263"/>
      <c r="G23" s="263"/>
      <c r="H23" s="263"/>
      <c r="I23" s="263"/>
      <c r="J23" s="263"/>
      <c r="K23" s="263"/>
      <c r="L23" s="263"/>
      <c r="M23" s="263"/>
      <c r="N23" s="263"/>
      <c r="O23" s="263"/>
      <c r="P23" s="263"/>
      <c r="Q23" s="263"/>
      <c r="R23" s="263"/>
      <c r="S23" s="263"/>
      <c r="T23" s="263"/>
      <c r="U23" s="263"/>
      <c r="V23" s="263"/>
      <c r="W23" s="263"/>
      <c r="X23" s="263"/>
      <c r="Y23" s="263"/>
      <c r="Z23" s="263"/>
      <c r="AA23" s="263"/>
      <c r="AB23" s="263"/>
      <c r="AC23" s="263"/>
      <c r="AD23" s="263"/>
      <c r="AE23" s="263"/>
      <c r="AF23" s="263"/>
      <c r="AG23" s="263"/>
      <c r="AH23" s="263"/>
      <c r="AI23" s="263"/>
      <c r="AJ23" s="263"/>
      <c r="AK23" s="263"/>
      <c r="AL23" s="263"/>
      <c r="AM23" s="263"/>
      <c r="AN23" s="263"/>
      <c r="AO23" s="19"/>
      <c r="AP23" s="19"/>
      <c r="AQ23" s="19"/>
      <c r="AR23" s="17"/>
      <c r="BE23" s="256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56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56"/>
    </row>
    <row r="26" spans="1:71" s="2" customFormat="1" ht="25.9" customHeight="1">
      <c r="A26" s="31"/>
      <c r="B26" s="32"/>
      <c r="C26" s="33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64">
        <f>ROUND(AG94,2)</f>
        <v>0</v>
      </c>
      <c r="AL26" s="265"/>
      <c r="AM26" s="265"/>
      <c r="AN26" s="265"/>
      <c r="AO26" s="265"/>
      <c r="AP26" s="33"/>
      <c r="AQ26" s="33"/>
      <c r="AR26" s="36"/>
      <c r="BE26" s="256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56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66" t="s">
        <v>34</v>
      </c>
      <c r="M28" s="266"/>
      <c r="N28" s="266"/>
      <c r="O28" s="266"/>
      <c r="P28" s="266"/>
      <c r="Q28" s="33"/>
      <c r="R28" s="33"/>
      <c r="S28" s="33"/>
      <c r="T28" s="33"/>
      <c r="U28" s="33"/>
      <c r="V28" s="33"/>
      <c r="W28" s="266" t="s">
        <v>35</v>
      </c>
      <c r="X28" s="266"/>
      <c r="Y28" s="266"/>
      <c r="Z28" s="266"/>
      <c r="AA28" s="266"/>
      <c r="AB28" s="266"/>
      <c r="AC28" s="266"/>
      <c r="AD28" s="266"/>
      <c r="AE28" s="266"/>
      <c r="AF28" s="33"/>
      <c r="AG28" s="33"/>
      <c r="AH28" s="33"/>
      <c r="AI28" s="33"/>
      <c r="AJ28" s="33"/>
      <c r="AK28" s="266" t="s">
        <v>36</v>
      </c>
      <c r="AL28" s="266"/>
      <c r="AM28" s="266"/>
      <c r="AN28" s="266"/>
      <c r="AO28" s="266"/>
      <c r="AP28" s="33"/>
      <c r="AQ28" s="33"/>
      <c r="AR28" s="36"/>
      <c r="BE28" s="256"/>
    </row>
    <row r="29" spans="1:71" s="3" customFormat="1" ht="14.45" customHeight="1">
      <c r="B29" s="37"/>
      <c r="C29" s="38"/>
      <c r="D29" s="26" t="s">
        <v>37</v>
      </c>
      <c r="E29" s="38"/>
      <c r="F29" s="26" t="s">
        <v>38</v>
      </c>
      <c r="G29" s="38"/>
      <c r="H29" s="38"/>
      <c r="I29" s="38"/>
      <c r="J29" s="38"/>
      <c r="K29" s="38"/>
      <c r="L29" s="269">
        <v>0.21</v>
      </c>
      <c r="M29" s="268"/>
      <c r="N29" s="268"/>
      <c r="O29" s="268"/>
      <c r="P29" s="268"/>
      <c r="Q29" s="38"/>
      <c r="R29" s="38"/>
      <c r="S29" s="38"/>
      <c r="T29" s="38"/>
      <c r="U29" s="38"/>
      <c r="V29" s="38"/>
      <c r="W29" s="267">
        <f>ROUND(AZ94, 2)</f>
        <v>0</v>
      </c>
      <c r="X29" s="268"/>
      <c r="Y29" s="268"/>
      <c r="Z29" s="268"/>
      <c r="AA29" s="268"/>
      <c r="AB29" s="268"/>
      <c r="AC29" s="268"/>
      <c r="AD29" s="268"/>
      <c r="AE29" s="268"/>
      <c r="AF29" s="38"/>
      <c r="AG29" s="38"/>
      <c r="AH29" s="38"/>
      <c r="AI29" s="38"/>
      <c r="AJ29" s="38"/>
      <c r="AK29" s="267">
        <f>ROUND(AV94, 2)</f>
        <v>0</v>
      </c>
      <c r="AL29" s="268"/>
      <c r="AM29" s="268"/>
      <c r="AN29" s="268"/>
      <c r="AO29" s="268"/>
      <c r="AP29" s="38"/>
      <c r="AQ29" s="38"/>
      <c r="AR29" s="39"/>
      <c r="BE29" s="257"/>
    </row>
    <row r="30" spans="1:71" s="3" customFormat="1" ht="14.45" customHeight="1">
      <c r="B30" s="37"/>
      <c r="C30" s="38"/>
      <c r="D30" s="38"/>
      <c r="E30" s="38"/>
      <c r="F30" s="26" t="s">
        <v>39</v>
      </c>
      <c r="G30" s="38"/>
      <c r="H30" s="38"/>
      <c r="I30" s="38"/>
      <c r="J30" s="38"/>
      <c r="K30" s="38"/>
      <c r="L30" s="269">
        <v>0.15</v>
      </c>
      <c r="M30" s="268"/>
      <c r="N30" s="268"/>
      <c r="O30" s="268"/>
      <c r="P30" s="268"/>
      <c r="Q30" s="38"/>
      <c r="R30" s="38"/>
      <c r="S30" s="38"/>
      <c r="T30" s="38"/>
      <c r="U30" s="38"/>
      <c r="V30" s="38"/>
      <c r="W30" s="267">
        <f>ROUND(BA94, 2)</f>
        <v>0</v>
      </c>
      <c r="X30" s="268"/>
      <c r="Y30" s="268"/>
      <c r="Z30" s="268"/>
      <c r="AA30" s="268"/>
      <c r="AB30" s="268"/>
      <c r="AC30" s="268"/>
      <c r="AD30" s="268"/>
      <c r="AE30" s="268"/>
      <c r="AF30" s="38"/>
      <c r="AG30" s="38"/>
      <c r="AH30" s="38"/>
      <c r="AI30" s="38"/>
      <c r="AJ30" s="38"/>
      <c r="AK30" s="267">
        <f>ROUND(AW94, 2)</f>
        <v>0</v>
      </c>
      <c r="AL30" s="268"/>
      <c r="AM30" s="268"/>
      <c r="AN30" s="268"/>
      <c r="AO30" s="268"/>
      <c r="AP30" s="38"/>
      <c r="AQ30" s="38"/>
      <c r="AR30" s="39"/>
      <c r="BE30" s="257"/>
    </row>
    <row r="31" spans="1:71" s="3" customFormat="1" ht="14.45" hidden="1" customHeight="1">
      <c r="B31" s="37"/>
      <c r="C31" s="38"/>
      <c r="D31" s="38"/>
      <c r="E31" s="38"/>
      <c r="F31" s="26" t="s">
        <v>40</v>
      </c>
      <c r="G31" s="38"/>
      <c r="H31" s="38"/>
      <c r="I31" s="38"/>
      <c r="J31" s="38"/>
      <c r="K31" s="38"/>
      <c r="L31" s="269">
        <v>0.21</v>
      </c>
      <c r="M31" s="268"/>
      <c r="N31" s="268"/>
      <c r="O31" s="268"/>
      <c r="P31" s="268"/>
      <c r="Q31" s="38"/>
      <c r="R31" s="38"/>
      <c r="S31" s="38"/>
      <c r="T31" s="38"/>
      <c r="U31" s="38"/>
      <c r="V31" s="38"/>
      <c r="W31" s="267">
        <f>ROUND(BB94, 2)</f>
        <v>0</v>
      </c>
      <c r="X31" s="268"/>
      <c r="Y31" s="268"/>
      <c r="Z31" s="268"/>
      <c r="AA31" s="268"/>
      <c r="AB31" s="268"/>
      <c r="AC31" s="268"/>
      <c r="AD31" s="268"/>
      <c r="AE31" s="268"/>
      <c r="AF31" s="38"/>
      <c r="AG31" s="38"/>
      <c r="AH31" s="38"/>
      <c r="AI31" s="38"/>
      <c r="AJ31" s="38"/>
      <c r="AK31" s="267">
        <v>0</v>
      </c>
      <c r="AL31" s="268"/>
      <c r="AM31" s="268"/>
      <c r="AN31" s="268"/>
      <c r="AO31" s="268"/>
      <c r="AP31" s="38"/>
      <c r="AQ31" s="38"/>
      <c r="AR31" s="39"/>
      <c r="BE31" s="257"/>
    </row>
    <row r="32" spans="1:71" s="3" customFormat="1" ht="14.45" hidden="1" customHeight="1">
      <c r="B32" s="37"/>
      <c r="C32" s="38"/>
      <c r="D32" s="38"/>
      <c r="E32" s="38"/>
      <c r="F32" s="26" t="s">
        <v>41</v>
      </c>
      <c r="G32" s="38"/>
      <c r="H32" s="38"/>
      <c r="I32" s="38"/>
      <c r="J32" s="38"/>
      <c r="K32" s="38"/>
      <c r="L32" s="269">
        <v>0.15</v>
      </c>
      <c r="M32" s="268"/>
      <c r="N32" s="268"/>
      <c r="O32" s="268"/>
      <c r="P32" s="268"/>
      <c r="Q32" s="38"/>
      <c r="R32" s="38"/>
      <c r="S32" s="38"/>
      <c r="T32" s="38"/>
      <c r="U32" s="38"/>
      <c r="V32" s="38"/>
      <c r="W32" s="267">
        <f>ROUND(BC94, 2)</f>
        <v>0</v>
      </c>
      <c r="X32" s="268"/>
      <c r="Y32" s="268"/>
      <c r="Z32" s="268"/>
      <c r="AA32" s="268"/>
      <c r="AB32" s="268"/>
      <c r="AC32" s="268"/>
      <c r="AD32" s="268"/>
      <c r="AE32" s="268"/>
      <c r="AF32" s="38"/>
      <c r="AG32" s="38"/>
      <c r="AH32" s="38"/>
      <c r="AI32" s="38"/>
      <c r="AJ32" s="38"/>
      <c r="AK32" s="267">
        <v>0</v>
      </c>
      <c r="AL32" s="268"/>
      <c r="AM32" s="268"/>
      <c r="AN32" s="268"/>
      <c r="AO32" s="268"/>
      <c r="AP32" s="38"/>
      <c r="AQ32" s="38"/>
      <c r="AR32" s="39"/>
      <c r="BE32" s="257"/>
    </row>
    <row r="33" spans="1:57" s="3" customFormat="1" ht="14.45" hidden="1" customHeight="1">
      <c r="B33" s="37"/>
      <c r="C33" s="38"/>
      <c r="D33" s="38"/>
      <c r="E33" s="38"/>
      <c r="F33" s="26" t="s">
        <v>42</v>
      </c>
      <c r="G33" s="38"/>
      <c r="H33" s="38"/>
      <c r="I33" s="38"/>
      <c r="J33" s="38"/>
      <c r="K33" s="38"/>
      <c r="L33" s="269">
        <v>0</v>
      </c>
      <c r="M33" s="268"/>
      <c r="N33" s="268"/>
      <c r="O33" s="268"/>
      <c r="P33" s="268"/>
      <c r="Q33" s="38"/>
      <c r="R33" s="38"/>
      <c r="S33" s="38"/>
      <c r="T33" s="38"/>
      <c r="U33" s="38"/>
      <c r="V33" s="38"/>
      <c r="W33" s="267">
        <f>ROUND(BD94, 2)</f>
        <v>0</v>
      </c>
      <c r="X33" s="268"/>
      <c r="Y33" s="268"/>
      <c r="Z33" s="268"/>
      <c r="AA33" s="268"/>
      <c r="AB33" s="268"/>
      <c r="AC33" s="268"/>
      <c r="AD33" s="268"/>
      <c r="AE33" s="268"/>
      <c r="AF33" s="38"/>
      <c r="AG33" s="38"/>
      <c r="AH33" s="38"/>
      <c r="AI33" s="38"/>
      <c r="AJ33" s="38"/>
      <c r="AK33" s="267">
        <v>0</v>
      </c>
      <c r="AL33" s="268"/>
      <c r="AM33" s="268"/>
      <c r="AN33" s="268"/>
      <c r="AO33" s="268"/>
      <c r="AP33" s="38"/>
      <c r="AQ33" s="38"/>
      <c r="AR33" s="39"/>
      <c r="BE33" s="257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56"/>
    </row>
    <row r="35" spans="1:57" s="2" customFormat="1" ht="25.9" customHeight="1">
      <c r="A35" s="31"/>
      <c r="B35" s="32"/>
      <c r="C35" s="40"/>
      <c r="D35" s="41" t="s">
        <v>43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44</v>
      </c>
      <c r="U35" s="42"/>
      <c r="V35" s="42"/>
      <c r="W35" s="42"/>
      <c r="X35" s="273" t="s">
        <v>45</v>
      </c>
      <c r="Y35" s="271"/>
      <c r="Z35" s="271"/>
      <c r="AA35" s="271"/>
      <c r="AB35" s="271"/>
      <c r="AC35" s="42"/>
      <c r="AD35" s="42"/>
      <c r="AE35" s="42"/>
      <c r="AF35" s="42"/>
      <c r="AG35" s="42"/>
      <c r="AH35" s="42"/>
      <c r="AI35" s="42"/>
      <c r="AJ35" s="42"/>
      <c r="AK35" s="270">
        <f>SUM(AK26:AK33)</f>
        <v>0</v>
      </c>
      <c r="AL35" s="271"/>
      <c r="AM35" s="271"/>
      <c r="AN35" s="271"/>
      <c r="AO35" s="272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46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47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48</v>
      </c>
      <c r="AI60" s="35"/>
      <c r="AJ60" s="35"/>
      <c r="AK60" s="35"/>
      <c r="AL60" s="35"/>
      <c r="AM60" s="49" t="s">
        <v>49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50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51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48</v>
      </c>
      <c r="AI75" s="35"/>
      <c r="AJ75" s="35"/>
      <c r="AK75" s="35"/>
      <c r="AL75" s="35"/>
      <c r="AM75" s="49" t="s">
        <v>49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18004_akt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34" t="str">
        <f>K6</f>
        <v>ZŠ Jubilejní, Nový Jičín</v>
      </c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35"/>
      <c r="AG85" s="235"/>
      <c r="AH85" s="235"/>
      <c r="AI85" s="235"/>
      <c r="AJ85" s="235"/>
      <c r="AK85" s="235"/>
      <c r="AL85" s="235"/>
      <c r="AM85" s="235"/>
      <c r="AN85" s="235"/>
      <c r="AO85" s="235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6" t="str">
        <f>IF(AN8= "","",AN8)</f>
        <v>14. 1. 2021</v>
      </c>
      <c r="AN87" s="236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29</v>
      </c>
      <c r="AJ89" s="33"/>
      <c r="AK89" s="33"/>
      <c r="AL89" s="33"/>
      <c r="AM89" s="237" t="str">
        <f>IF(E17="","",E17)</f>
        <v xml:space="preserve"> </v>
      </c>
      <c r="AN89" s="238"/>
      <c r="AO89" s="238"/>
      <c r="AP89" s="238"/>
      <c r="AQ89" s="33"/>
      <c r="AR89" s="36"/>
      <c r="AS89" s="239" t="s">
        <v>53</v>
      </c>
      <c r="AT89" s="240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27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31</v>
      </c>
      <c r="AJ90" s="33"/>
      <c r="AK90" s="33"/>
      <c r="AL90" s="33"/>
      <c r="AM90" s="237" t="str">
        <f>IF(E20="","",E20)</f>
        <v xml:space="preserve"> </v>
      </c>
      <c r="AN90" s="238"/>
      <c r="AO90" s="238"/>
      <c r="AP90" s="238"/>
      <c r="AQ90" s="33"/>
      <c r="AR90" s="36"/>
      <c r="AS90" s="241"/>
      <c r="AT90" s="242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43"/>
      <c r="AT91" s="244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45" t="s">
        <v>54</v>
      </c>
      <c r="D92" s="246"/>
      <c r="E92" s="246"/>
      <c r="F92" s="246"/>
      <c r="G92" s="246"/>
      <c r="H92" s="70"/>
      <c r="I92" s="248" t="s">
        <v>55</v>
      </c>
      <c r="J92" s="246"/>
      <c r="K92" s="246"/>
      <c r="L92" s="246"/>
      <c r="M92" s="246"/>
      <c r="N92" s="246"/>
      <c r="O92" s="246"/>
      <c r="P92" s="246"/>
      <c r="Q92" s="246"/>
      <c r="R92" s="246"/>
      <c r="S92" s="246"/>
      <c r="T92" s="246"/>
      <c r="U92" s="246"/>
      <c r="V92" s="246"/>
      <c r="W92" s="246"/>
      <c r="X92" s="246"/>
      <c r="Y92" s="246"/>
      <c r="Z92" s="246"/>
      <c r="AA92" s="246"/>
      <c r="AB92" s="246"/>
      <c r="AC92" s="246"/>
      <c r="AD92" s="246"/>
      <c r="AE92" s="246"/>
      <c r="AF92" s="246"/>
      <c r="AG92" s="247" t="s">
        <v>56</v>
      </c>
      <c r="AH92" s="246"/>
      <c r="AI92" s="246"/>
      <c r="AJ92" s="246"/>
      <c r="AK92" s="246"/>
      <c r="AL92" s="246"/>
      <c r="AM92" s="246"/>
      <c r="AN92" s="248" t="s">
        <v>57</v>
      </c>
      <c r="AO92" s="246"/>
      <c r="AP92" s="249"/>
      <c r="AQ92" s="71" t="s">
        <v>58</v>
      </c>
      <c r="AR92" s="36"/>
      <c r="AS92" s="72" t="s">
        <v>59</v>
      </c>
      <c r="AT92" s="73" t="s">
        <v>60</v>
      </c>
      <c r="AU92" s="73" t="s">
        <v>61</v>
      </c>
      <c r="AV92" s="73" t="s">
        <v>62</v>
      </c>
      <c r="AW92" s="73" t="s">
        <v>63</v>
      </c>
      <c r="AX92" s="73" t="s">
        <v>64</v>
      </c>
      <c r="AY92" s="73" t="s">
        <v>65</v>
      </c>
      <c r="AZ92" s="73" t="s">
        <v>66</v>
      </c>
      <c r="BA92" s="73" t="s">
        <v>67</v>
      </c>
      <c r="BB92" s="73" t="s">
        <v>68</v>
      </c>
      <c r="BC92" s="73" t="s">
        <v>69</v>
      </c>
      <c r="BD92" s="74" t="s">
        <v>70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71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53">
        <f>ROUND(SUM(AG95:AG99),2)</f>
        <v>0</v>
      </c>
      <c r="AH94" s="253"/>
      <c r="AI94" s="253"/>
      <c r="AJ94" s="253"/>
      <c r="AK94" s="253"/>
      <c r="AL94" s="253"/>
      <c r="AM94" s="253"/>
      <c r="AN94" s="254">
        <f t="shared" ref="AN94:AN99" si="0">SUM(AG94,AT94)</f>
        <v>0</v>
      </c>
      <c r="AO94" s="254"/>
      <c r="AP94" s="254"/>
      <c r="AQ94" s="82" t="s">
        <v>1</v>
      </c>
      <c r="AR94" s="83"/>
      <c r="AS94" s="84">
        <f>ROUND(SUM(AS95:AS99),2)</f>
        <v>0</v>
      </c>
      <c r="AT94" s="85">
        <f t="shared" ref="AT94:AT99" si="1">ROUND(SUM(AV94:AW94),2)</f>
        <v>0</v>
      </c>
      <c r="AU94" s="86">
        <f>ROUND(SUM(AU95:AU99),5)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ROUND(SUM(AZ95:AZ99),2)</f>
        <v>0</v>
      </c>
      <c r="BA94" s="85">
        <f>ROUND(SUM(BA95:BA99),2)</f>
        <v>0</v>
      </c>
      <c r="BB94" s="85">
        <f>ROUND(SUM(BB95:BB99),2)</f>
        <v>0</v>
      </c>
      <c r="BC94" s="85">
        <f>ROUND(SUM(BC95:BC99),2)</f>
        <v>0</v>
      </c>
      <c r="BD94" s="87">
        <f>ROUND(SUM(BD95:BD99),2)</f>
        <v>0</v>
      </c>
      <c r="BS94" s="88" t="s">
        <v>72</v>
      </c>
      <c r="BT94" s="88" t="s">
        <v>73</v>
      </c>
      <c r="BU94" s="89" t="s">
        <v>74</v>
      </c>
      <c r="BV94" s="88" t="s">
        <v>75</v>
      </c>
      <c r="BW94" s="88" t="s">
        <v>5</v>
      </c>
      <c r="BX94" s="88" t="s">
        <v>76</v>
      </c>
      <c r="CL94" s="88" t="s">
        <v>1</v>
      </c>
    </row>
    <row r="95" spans="1:91" s="7" customFormat="1" ht="16.5" customHeight="1">
      <c r="A95" s="90" t="s">
        <v>77</v>
      </c>
      <c r="B95" s="91"/>
      <c r="C95" s="92"/>
      <c r="D95" s="250" t="s">
        <v>78</v>
      </c>
      <c r="E95" s="250"/>
      <c r="F95" s="250"/>
      <c r="G95" s="250"/>
      <c r="H95" s="250"/>
      <c r="I95" s="93"/>
      <c r="J95" s="250" t="s">
        <v>79</v>
      </c>
      <c r="K95" s="250"/>
      <c r="L95" s="250"/>
      <c r="M95" s="250"/>
      <c r="N95" s="250"/>
      <c r="O95" s="250"/>
      <c r="P95" s="250"/>
      <c r="Q95" s="250"/>
      <c r="R95" s="250"/>
      <c r="S95" s="250"/>
      <c r="T95" s="250"/>
      <c r="U95" s="250"/>
      <c r="V95" s="250"/>
      <c r="W95" s="250"/>
      <c r="X95" s="250"/>
      <c r="Y95" s="250"/>
      <c r="Z95" s="250"/>
      <c r="AA95" s="250"/>
      <c r="AB95" s="250"/>
      <c r="AC95" s="250"/>
      <c r="AD95" s="250"/>
      <c r="AE95" s="250"/>
      <c r="AF95" s="250"/>
      <c r="AG95" s="251">
        <f>'002 - Učebna dílen č.101'!J30</f>
        <v>0</v>
      </c>
      <c r="AH95" s="252"/>
      <c r="AI95" s="252"/>
      <c r="AJ95" s="252"/>
      <c r="AK95" s="252"/>
      <c r="AL95" s="252"/>
      <c r="AM95" s="252"/>
      <c r="AN95" s="251">
        <f t="shared" si="0"/>
        <v>0</v>
      </c>
      <c r="AO95" s="252"/>
      <c r="AP95" s="252"/>
      <c r="AQ95" s="94" t="s">
        <v>80</v>
      </c>
      <c r="AR95" s="95"/>
      <c r="AS95" s="96">
        <v>0</v>
      </c>
      <c r="AT95" s="97">
        <f t="shared" si="1"/>
        <v>0</v>
      </c>
      <c r="AU95" s="98">
        <f>'002 - Učebna dílen č.101'!P118</f>
        <v>0</v>
      </c>
      <c r="AV95" s="97">
        <f>'002 - Učebna dílen č.101'!J33</f>
        <v>0</v>
      </c>
      <c r="AW95" s="97">
        <f>'002 - Učebna dílen č.101'!J34</f>
        <v>0</v>
      </c>
      <c r="AX95" s="97">
        <f>'002 - Učebna dílen č.101'!J35</f>
        <v>0</v>
      </c>
      <c r="AY95" s="97">
        <f>'002 - Učebna dílen č.101'!J36</f>
        <v>0</v>
      </c>
      <c r="AZ95" s="97">
        <f>'002 - Učebna dílen č.101'!F33</f>
        <v>0</v>
      </c>
      <c r="BA95" s="97">
        <f>'002 - Učebna dílen č.101'!F34</f>
        <v>0</v>
      </c>
      <c r="BB95" s="97">
        <f>'002 - Učebna dílen č.101'!F35</f>
        <v>0</v>
      </c>
      <c r="BC95" s="97">
        <f>'002 - Učebna dílen č.101'!F36</f>
        <v>0</v>
      </c>
      <c r="BD95" s="99">
        <f>'002 - Učebna dílen č.101'!F37</f>
        <v>0</v>
      </c>
      <c r="BT95" s="100" t="s">
        <v>81</v>
      </c>
      <c r="BV95" s="100" t="s">
        <v>75</v>
      </c>
      <c r="BW95" s="100" t="s">
        <v>82</v>
      </c>
      <c r="BX95" s="100" t="s">
        <v>5</v>
      </c>
      <c r="CL95" s="100" t="s">
        <v>1</v>
      </c>
      <c r="CM95" s="100" t="s">
        <v>83</v>
      </c>
    </row>
    <row r="96" spans="1:91" s="7" customFormat="1" ht="16.5" customHeight="1">
      <c r="A96" s="90" t="s">
        <v>77</v>
      </c>
      <c r="B96" s="91"/>
      <c r="C96" s="92"/>
      <c r="D96" s="250" t="s">
        <v>84</v>
      </c>
      <c r="E96" s="250"/>
      <c r="F96" s="250"/>
      <c r="G96" s="250"/>
      <c r="H96" s="250"/>
      <c r="I96" s="93"/>
      <c r="J96" s="250" t="s">
        <v>85</v>
      </c>
      <c r="K96" s="250"/>
      <c r="L96" s="250"/>
      <c r="M96" s="250"/>
      <c r="N96" s="250"/>
      <c r="O96" s="250"/>
      <c r="P96" s="250"/>
      <c r="Q96" s="250"/>
      <c r="R96" s="250"/>
      <c r="S96" s="250"/>
      <c r="T96" s="250"/>
      <c r="U96" s="250"/>
      <c r="V96" s="250"/>
      <c r="W96" s="250"/>
      <c r="X96" s="250"/>
      <c r="Y96" s="250"/>
      <c r="Z96" s="250"/>
      <c r="AA96" s="250"/>
      <c r="AB96" s="250"/>
      <c r="AC96" s="250"/>
      <c r="AD96" s="250"/>
      <c r="AE96" s="250"/>
      <c r="AF96" s="250"/>
      <c r="AG96" s="251">
        <f>'003 - Učebna dílen č.104'!J30</f>
        <v>0</v>
      </c>
      <c r="AH96" s="252"/>
      <c r="AI96" s="252"/>
      <c r="AJ96" s="252"/>
      <c r="AK96" s="252"/>
      <c r="AL96" s="252"/>
      <c r="AM96" s="252"/>
      <c r="AN96" s="251">
        <f t="shared" si="0"/>
        <v>0</v>
      </c>
      <c r="AO96" s="252"/>
      <c r="AP96" s="252"/>
      <c r="AQ96" s="94" t="s">
        <v>80</v>
      </c>
      <c r="AR96" s="95"/>
      <c r="AS96" s="96">
        <v>0</v>
      </c>
      <c r="AT96" s="97">
        <f t="shared" si="1"/>
        <v>0</v>
      </c>
      <c r="AU96" s="98">
        <f>'003 - Učebna dílen č.104'!P119</f>
        <v>0</v>
      </c>
      <c r="AV96" s="97">
        <f>'003 - Učebna dílen č.104'!J33</f>
        <v>0</v>
      </c>
      <c r="AW96" s="97">
        <f>'003 - Učebna dílen č.104'!J34</f>
        <v>0</v>
      </c>
      <c r="AX96" s="97">
        <f>'003 - Učebna dílen č.104'!J35</f>
        <v>0</v>
      </c>
      <c r="AY96" s="97">
        <f>'003 - Učebna dílen č.104'!J36</f>
        <v>0</v>
      </c>
      <c r="AZ96" s="97">
        <f>'003 - Učebna dílen č.104'!F33</f>
        <v>0</v>
      </c>
      <c r="BA96" s="97">
        <f>'003 - Učebna dílen č.104'!F34</f>
        <v>0</v>
      </c>
      <c r="BB96" s="97">
        <f>'003 - Učebna dílen č.104'!F35</f>
        <v>0</v>
      </c>
      <c r="BC96" s="97">
        <f>'003 - Učebna dílen č.104'!F36</f>
        <v>0</v>
      </c>
      <c r="BD96" s="99">
        <f>'003 - Učebna dílen č.104'!F37</f>
        <v>0</v>
      </c>
      <c r="BT96" s="100" t="s">
        <v>81</v>
      </c>
      <c r="BV96" s="100" t="s">
        <v>75</v>
      </c>
      <c r="BW96" s="100" t="s">
        <v>86</v>
      </c>
      <c r="BX96" s="100" t="s">
        <v>5</v>
      </c>
      <c r="CL96" s="100" t="s">
        <v>1</v>
      </c>
      <c r="CM96" s="100" t="s">
        <v>83</v>
      </c>
    </row>
    <row r="97" spans="1:91" s="7" customFormat="1" ht="16.5" customHeight="1">
      <c r="A97" s="90" t="s">
        <v>77</v>
      </c>
      <c r="B97" s="91"/>
      <c r="C97" s="92"/>
      <c r="D97" s="250" t="s">
        <v>87</v>
      </c>
      <c r="E97" s="250"/>
      <c r="F97" s="250"/>
      <c r="G97" s="250"/>
      <c r="H97" s="250"/>
      <c r="I97" s="93"/>
      <c r="J97" s="250" t="s">
        <v>88</v>
      </c>
      <c r="K97" s="250"/>
      <c r="L97" s="250"/>
      <c r="M97" s="250"/>
      <c r="N97" s="250"/>
      <c r="O97" s="250"/>
      <c r="P97" s="250"/>
      <c r="Q97" s="250"/>
      <c r="R97" s="250"/>
      <c r="S97" s="250"/>
      <c r="T97" s="250"/>
      <c r="U97" s="250"/>
      <c r="V97" s="250"/>
      <c r="W97" s="250"/>
      <c r="X97" s="250"/>
      <c r="Y97" s="250"/>
      <c r="Z97" s="250"/>
      <c r="AA97" s="250"/>
      <c r="AB97" s="250"/>
      <c r="AC97" s="250"/>
      <c r="AD97" s="250"/>
      <c r="AE97" s="250"/>
      <c r="AF97" s="250"/>
      <c r="AG97" s="251">
        <f>'004 - Nářadí dílny'!J30</f>
        <v>0</v>
      </c>
      <c r="AH97" s="252"/>
      <c r="AI97" s="252"/>
      <c r="AJ97" s="252"/>
      <c r="AK97" s="252"/>
      <c r="AL97" s="252"/>
      <c r="AM97" s="252"/>
      <c r="AN97" s="251">
        <f t="shared" si="0"/>
        <v>0</v>
      </c>
      <c r="AO97" s="252"/>
      <c r="AP97" s="252"/>
      <c r="AQ97" s="94" t="s">
        <v>80</v>
      </c>
      <c r="AR97" s="95"/>
      <c r="AS97" s="96">
        <v>0</v>
      </c>
      <c r="AT97" s="97">
        <f t="shared" si="1"/>
        <v>0</v>
      </c>
      <c r="AU97" s="98">
        <f>'004 - Nářadí dílny'!P116</f>
        <v>0</v>
      </c>
      <c r="AV97" s="97">
        <f>'004 - Nářadí dílny'!J33</f>
        <v>0</v>
      </c>
      <c r="AW97" s="97">
        <f>'004 - Nářadí dílny'!J34</f>
        <v>0</v>
      </c>
      <c r="AX97" s="97">
        <f>'004 - Nářadí dílny'!J35</f>
        <v>0</v>
      </c>
      <c r="AY97" s="97">
        <f>'004 - Nářadí dílny'!J36</f>
        <v>0</v>
      </c>
      <c r="AZ97" s="97">
        <f>'004 - Nářadí dílny'!F33</f>
        <v>0</v>
      </c>
      <c r="BA97" s="97">
        <f>'004 - Nářadí dílny'!F34</f>
        <v>0</v>
      </c>
      <c r="BB97" s="97">
        <f>'004 - Nářadí dílny'!F35</f>
        <v>0</v>
      </c>
      <c r="BC97" s="97">
        <f>'004 - Nářadí dílny'!F36</f>
        <v>0</v>
      </c>
      <c r="BD97" s="99">
        <f>'004 - Nářadí dílny'!F37</f>
        <v>0</v>
      </c>
      <c r="BT97" s="100" t="s">
        <v>81</v>
      </c>
      <c r="BV97" s="100" t="s">
        <v>75</v>
      </c>
      <c r="BW97" s="100" t="s">
        <v>89</v>
      </c>
      <c r="BX97" s="100" t="s">
        <v>5</v>
      </c>
      <c r="CL97" s="100" t="s">
        <v>1</v>
      </c>
      <c r="CM97" s="100" t="s">
        <v>83</v>
      </c>
    </row>
    <row r="98" spans="1:91" s="7" customFormat="1" ht="16.5" customHeight="1">
      <c r="A98" s="90" t="s">
        <v>77</v>
      </c>
      <c r="B98" s="91"/>
      <c r="C98" s="92"/>
      <c r="D98" s="250" t="s">
        <v>90</v>
      </c>
      <c r="E98" s="250"/>
      <c r="F98" s="250"/>
      <c r="G98" s="250"/>
      <c r="H98" s="250"/>
      <c r="I98" s="93"/>
      <c r="J98" s="250" t="s">
        <v>91</v>
      </c>
      <c r="K98" s="250"/>
      <c r="L98" s="250"/>
      <c r="M98" s="250"/>
      <c r="N98" s="250"/>
      <c r="O98" s="250"/>
      <c r="P98" s="250"/>
      <c r="Q98" s="250"/>
      <c r="R98" s="250"/>
      <c r="S98" s="250"/>
      <c r="T98" s="250"/>
      <c r="U98" s="250"/>
      <c r="V98" s="250"/>
      <c r="W98" s="250"/>
      <c r="X98" s="250"/>
      <c r="Y98" s="250"/>
      <c r="Z98" s="250"/>
      <c r="AA98" s="250"/>
      <c r="AB98" s="250"/>
      <c r="AC98" s="250"/>
      <c r="AD98" s="250"/>
      <c r="AE98" s="250"/>
      <c r="AF98" s="250"/>
      <c r="AG98" s="251">
        <f>'006 - Sklad č.102'!J30</f>
        <v>0</v>
      </c>
      <c r="AH98" s="252"/>
      <c r="AI98" s="252"/>
      <c r="AJ98" s="252"/>
      <c r="AK98" s="252"/>
      <c r="AL98" s="252"/>
      <c r="AM98" s="252"/>
      <c r="AN98" s="251">
        <f t="shared" si="0"/>
        <v>0</v>
      </c>
      <c r="AO98" s="252"/>
      <c r="AP98" s="252"/>
      <c r="AQ98" s="94" t="s">
        <v>80</v>
      </c>
      <c r="AR98" s="95"/>
      <c r="AS98" s="96">
        <v>0</v>
      </c>
      <c r="AT98" s="97">
        <f t="shared" si="1"/>
        <v>0</v>
      </c>
      <c r="AU98" s="98">
        <f>'006 - Sklad č.102'!P119</f>
        <v>0</v>
      </c>
      <c r="AV98" s="97">
        <f>'006 - Sklad č.102'!J33</f>
        <v>0</v>
      </c>
      <c r="AW98" s="97">
        <f>'006 - Sklad č.102'!J34</f>
        <v>0</v>
      </c>
      <c r="AX98" s="97">
        <f>'006 - Sklad č.102'!J35</f>
        <v>0</v>
      </c>
      <c r="AY98" s="97">
        <f>'006 - Sklad č.102'!J36</f>
        <v>0</v>
      </c>
      <c r="AZ98" s="97">
        <f>'006 - Sklad č.102'!F33</f>
        <v>0</v>
      </c>
      <c r="BA98" s="97">
        <f>'006 - Sklad č.102'!F34</f>
        <v>0</v>
      </c>
      <c r="BB98" s="97">
        <f>'006 - Sklad č.102'!F35</f>
        <v>0</v>
      </c>
      <c r="BC98" s="97">
        <f>'006 - Sklad č.102'!F36</f>
        <v>0</v>
      </c>
      <c r="BD98" s="99">
        <f>'006 - Sklad č.102'!F37</f>
        <v>0</v>
      </c>
      <c r="BT98" s="100" t="s">
        <v>81</v>
      </c>
      <c r="BV98" s="100" t="s">
        <v>75</v>
      </c>
      <c r="BW98" s="100" t="s">
        <v>92</v>
      </c>
      <c r="BX98" s="100" t="s">
        <v>5</v>
      </c>
      <c r="CL98" s="100" t="s">
        <v>1</v>
      </c>
      <c r="CM98" s="100" t="s">
        <v>83</v>
      </c>
    </row>
    <row r="99" spans="1:91" s="7" customFormat="1" ht="16.5" customHeight="1">
      <c r="A99" s="90" t="s">
        <v>77</v>
      </c>
      <c r="B99" s="91"/>
      <c r="C99" s="92"/>
      <c r="D99" s="250" t="s">
        <v>93</v>
      </c>
      <c r="E99" s="250"/>
      <c r="F99" s="250"/>
      <c r="G99" s="250"/>
      <c r="H99" s="250"/>
      <c r="I99" s="93"/>
      <c r="J99" s="250" t="s">
        <v>94</v>
      </c>
      <c r="K99" s="250"/>
      <c r="L99" s="250"/>
      <c r="M99" s="250"/>
      <c r="N99" s="250"/>
      <c r="O99" s="250"/>
      <c r="P99" s="250"/>
      <c r="Q99" s="250"/>
      <c r="R99" s="250"/>
      <c r="S99" s="250"/>
      <c r="T99" s="250"/>
      <c r="U99" s="250"/>
      <c r="V99" s="250"/>
      <c r="W99" s="250"/>
      <c r="X99" s="250"/>
      <c r="Y99" s="250"/>
      <c r="Z99" s="250"/>
      <c r="AA99" s="250"/>
      <c r="AB99" s="250"/>
      <c r="AC99" s="250"/>
      <c r="AD99" s="250"/>
      <c r="AE99" s="250"/>
      <c r="AF99" s="250"/>
      <c r="AG99" s="251">
        <f>'007 - Sklad č.103'!J30</f>
        <v>0</v>
      </c>
      <c r="AH99" s="252"/>
      <c r="AI99" s="252"/>
      <c r="AJ99" s="252"/>
      <c r="AK99" s="252"/>
      <c r="AL99" s="252"/>
      <c r="AM99" s="252"/>
      <c r="AN99" s="251">
        <f t="shared" si="0"/>
        <v>0</v>
      </c>
      <c r="AO99" s="252"/>
      <c r="AP99" s="252"/>
      <c r="AQ99" s="94" t="s">
        <v>80</v>
      </c>
      <c r="AR99" s="95"/>
      <c r="AS99" s="101">
        <v>0</v>
      </c>
      <c r="AT99" s="102">
        <f t="shared" si="1"/>
        <v>0</v>
      </c>
      <c r="AU99" s="103">
        <f>'007 - Sklad č.103'!P119</f>
        <v>0</v>
      </c>
      <c r="AV99" s="102">
        <f>'007 - Sklad č.103'!J33</f>
        <v>0</v>
      </c>
      <c r="AW99" s="102">
        <f>'007 - Sklad č.103'!J34</f>
        <v>0</v>
      </c>
      <c r="AX99" s="102">
        <f>'007 - Sklad č.103'!J35</f>
        <v>0</v>
      </c>
      <c r="AY99" s="102">
        <f>'007 - Sklad č.103'!J36</f>
        <v>0</v>
      </c>
      <c r="AZ99" s="102">
        <f>'007 - Sklad č.103'!F33</f>
        <v>0</v>
      </c>
      <c r="BA99" s="102">
        <f>'007 - Sklad č.103'!F34</f>
        <v>0</v>
      </c>
      <c r="BB99" s="102">
        <f>'007 - Sklad č.103'!F35</f>
        <v>0</v>
      </c>
      <c r="BC99" s="102">
        <f>'007 - Sklad č.103'!F36</f>
        <v>0</v>
      </c>
      <c r="BD99" s="104">
        <f>'007 - Sklad č.103'!F37</f>
        <v>0</v>
      </c>
      <c r="BT99" s="100" t="s">
        <v>81</v>
      </c>
      <c r="BV99" s="100" t="s">
        <v>75</v>
      </c>
      <c r="BW99" s="100" t="s">
        <v>95</v>
      </c>
      <c r="BX99" s="100" t="s">
        <v>5</v>
      </c>
      <c r="CL99" s="100" t="s">
        <v>1</v>
      </c>
      <c r="CM99" s="100" t="s">
        <v>83</v>
      </c>
    </row>
    <row r="100" spans="1:91" s="2" customFormat="1" ht="30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6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  <row r="101" spans="1:9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36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</row>
  </sheetData>
  <sheetProtection algorithmName="SHA-512" hashValue="WBEnkODi1MIEZ+tFVuf8TH/qVlTp+q7bFcEnFqCC3E0K2asTN23pXFc6Ouh8tMLTXSBDlBLM6m9cwgRP9hN5Xg==" saltValue="FaYldd5jRowbbYDT9mKtndqVos/bZW+wVHSWCxG4QtSyssfPFOTtr+5LIimwI/paxaGec22vDbGlFu7cnLmY+g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02 - Učebna dílen č.101'!C2" display="/"/>
    <hyperlink ref="A96" location="'003 - Učebna dílen č.104'!C2" display="/"/>
    <hyperlink ref="A97" location="'004 - Nářadí dílny'!C2" display="/"/>
    <hyperlink ref="A98" location="'006 - Sklad č.102'!C2" display="/"/>
    <hyperlink ref="A99" location="'007 - Sklad č.103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4" t="s">
        <v>82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83</v>
      </c>
    </row>
    <row r="4" spans="1:46" s="1" customFormat="1" ht="24.95" customHeight="1">
      <c r="B4" s="17"/>
      <c r="D4" s="109" t="s">
        <v>96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5" t="str">
        <f>'Rekapitulace stavby'!K6</f>
        <v>ZŠ Jubilejní, Nový Jičín</v>
      </c>
      <c r="F7" s="276"/>
      <c r="G7" s="276"/>
      <c r="H7" s="276"/>
      <c r="I7" s="105"/>
      <c r="L7" s="17"/>
    </row>
    <row r="8" spans="1:46" s="2" customFormat="1" ht="12" customHeight="1">
      <c r="A8" s="31"/>
      <c r="B8" s="36"/>
      <c r="C8" s="31"/>
      <c r="D8" s="111" t="s">
        <v>97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98</v>
      </c>
      <c r="F9" s="278"/>
      <c r="G9" s="278"/>
      <c r="H9" s="278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 t="str">
        <f>'Rekapitulace stavby'!AN8</f>
        <v>14. 1. 2021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24</v>
      </c>
      <c r="E14" s="31"/>
      <c r="F14" s="31"/>
      <c r="G14" s="31"/>
      <c r="H14" s="31"/>
      <c r="I14" s="114" t="s">
        <v>25</v>
      </c>
      <c r="J14" s="113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3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14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25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25</v>
      </c>
      <c r="J23" s="113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 xml:space="preserve"> </v>
      </c>
      <c r="F24" s="31"/>
      <c r="G24" s="31"/>
      <c r="H24" s="31"/>
      <c r="I24" s="114" t="s">
        <v>26</v>
      </c>
      <c r="J24" s="113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32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1" t="s">
        <v>1</v>
      </c>
      <c r="F27" s="281"/>
      <c r="G27" s="281"/>
      <c r="H27" s="281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33</v>
      </c>
      <c r="E30" s="31"/>
      <c r="F30" s="31"/>
      <c r="G30" s="31"/>
      <c r="H30" s="31"/>
      <c r="I30" s="112"/>
      <c r="J30" s="123">
        <f>ROUND(J118,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35</v>
      </c>
      <c r="G32" s="31"/>
      <c r="H32" s="31"/>
      <c r="I32" s="125" t="s">
        <v>34</v>
      </c>
      <c r="J32" s="124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37</v>
      </c>
      <c r="E33" s="111" t="s">
        <v>38</v>
      </c>
      <c r="F33" s="127">
        <f>ROUND((SUM(BE118:BE130)),  2)</f>
        <v>0</v>
      </c>
      <c r="G33" s="31"/>
      <c r="H33" s="31"/>
      <c r="I33" s="128">
        <v>0.21</v>
      </c>
      <c r="J33" s="127">
        <f>ROUND(((SUM(BE118:BE130))*I33),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39</v>
      </c>
      <c r="F34" s="127">
        <f>ROUND((SUM(BF118:BF130)),  2)</f>
        <v>0</v>
      </c>
      <c r="G34" s="31"/>
      <c r="H34" s="31"/>
      <c r="I34" s="128">
        <v>0.15</v>
      </c>
      <c r="J34" s="127">
        <f>ROUND(((SUM(BF118:BF130))*I34),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40</v>
      </c>
      <c r="F35" s="127">
        <f>ROUND((SUM(BG118:BG130)),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41</v>
      </c>
      <c r="F36" s="127">
        <f>ROUND((SUM(BH118:BH130)),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42</v>
      </c>
      <c r="F37" s="127">
        <f>ROUND((SUM(BI118:BI130)),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43</v>
      </c>
      <c r="E39" s="131"/>
      <c r="F39" s="131"/>
      <c r="G39" s="132" t="s">
        <v>44</v>
      </c>
      <c r="H39" s="133" t="s">
        <v>45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46</v>
      </c>
      <c r="E50" s="138"/>
      <c r="F50" s="138"/>
      <c r="G50" s="137" t="s">
        <v>47</v>
      </c>
      <c r="H50" s="138"/>
      <c r="I50" s="139"/>
      <c r="J50" s="138"/>
      <c r="K50" s="138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0" t="s">
        <v>48</v>
      </c>
      <c r="E61" s="141"/>
      <c r="F61" s="142" t="s">
        <v>49</v>
      </c>
      <c r="G61" s="140" t="s">
        <v>48</v>
      </c>
      <c r="H61" s="141"/>
      <c r="I61" s="143"/>
      <c r="J61" s="144" t="s">
        <v>49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7" t="s">
        <v>50</v>
      </c>
      <c r="E65" s="145"/>
      <c r="F65" s="145"/>
      <c r="G65" s="137" t="s">
        <v>51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0" t="s">
        <v>48</v>
      </c>
      <c r="E76" s="141"/>
      <c r="F76" s="142" t="s">
        <v>49</v>
      </c>
      <c r="G76" s="140" t="s">
        <v>48</v>
      </c>
      <c r="H76" s="141"/>
      <c r="I76" s="143"/>
      <c r="J76" s="144" t="s">
        <v>49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99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82" t="str">
        <f>E7</f>
        <v>ZŠ Jubilejní, Nový Jičín</v>
      </c>
      <c r="F85" s="283"/>
      <c r="G85" s="283"/>
      <c r="H85" s="283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97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4" t="str">
        <f>E9</f>
        <v>002 - Učebna dílen č.101</v>
      </c>
      <c r="F87" s="284"/>
      <c r="G87" s="284"/>
      <c r="H87" s="284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114" t="s">
        <v>22</v>
      </c>
      <c r="J89" s="63" t="str">
        <f>IF(J12="","",J12)</f>
        <v>14. 1. 2021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114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114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100</v>
      </c>
      <c r="D94" s="154"/>
      <c r="E94" s="154"/>
      <c r="F94" s="154"/>
      <c r="G94" s="154"/>
      <c r="H94" s="154"/>
      <c r="I94" s="155"/>
      <c r="J94" s="156" t="s">
        <v>101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102</v>
      </c>
      <c r="D96" s="33"/>
      <c r="E96" s="33"/>
      <c r="F96" s="33"/>
      <c r="G96" s="33"/>
      <c r="H96" s="33"/>
      <c r="I96" s="112"/>
      <c r="J96" s="81">
        <f>J118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103</v>
      </c>
    </row>
    <row r="97" spans="1:31" s="9" customFormat="1" ht="24.95" customHeight="1">
      <c r="B97" s="158"/>
      <c r="C97" s="159"/>
      <c r="D97" s="160" t="s">
        <v>104</v>
      </c>
      <c r="E97" s="161"/>
      <c r="F97" s="161"/>
      <c r="G97" s="161"/>
      <c r="H97" s="161"/>
      <c r="I97" s="162"/>
      <c r="J97" s="163">
        <f>J119</f>
        <v>0</v>
      </c>
      <c r="K97" s="159"/>
      <c r="L97" s="164"/>
    </row>
    <row r="98" spans="1:31" s="9" customFormat="1" ht="24.95" customHeight="1">
      <c r="B98" s="158"/>
      <c r="C98" s="159"/>
      <c r="D98" s="160" t="s">
        <v>105</v>
      </c>
      <c r="E98" s="161"/>
      <c r="F98" s="161"/>
      <c r="G98" s="161"/>
      <c r="H98" s="161"/>
      <c r="I98" s="162"/>
      <c r="J98" s="163">
        <f>J128</f>
        <v>0</v>
      </c>
      <c r="K98" s="159"/>
      <c r="L98" s="164"/>
    </row>
    <row r="99" spans="1:31" s="2" customFormat="1" ht="21.75" customHeight="1">
      <c r="A99" s="31"/>
      <c r="B99" s="32"/>
      <c r="C99" s="33"/>
      <c r="D99" s="33"/>
      <c r="E99" s="33"/>
      <c r="F99" s="33"/>
      <c r="G99" s="33"/>
      <c r="H99" s="33"/>
      <c r="I99" s="112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149"/>
      <c r="J100" s="52"/>
      <c r="K100" s="52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53"/>
      <c r="C104" s="54"/>
      <c r="D104" s="54"/>
      <c r="E104" s="54"/>
      <c r="F104" s="54"/>
      <c r="G104" s="54"/>
      <c r="H104" s="54"/>
      <c r="I104" s="152"/>
      <c r="J104" s="54"/>
      <c r="K104" s="54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106</v>
      </c>
      <c r="D105" s="33"/>
      <c r="E105" s="33"/>
      <c r="F105" s="33"/>
      <c r="G105" s="33"/>
      <c r="H105" s="33"/>
      <c r="I105" s="112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112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16</v>
      </c>
      <c r="D107" s="33"/>
      <c r="E107" s="33"/>
      <c r="F107" s="33"/>
      <c r="G107" s="33"/>
      <c r="H107" s="33"/>
      <c r="I107" s="112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3"/>
      <c r="D108" s="33"/>
      <c r="E108" s="282" t="str">
        <f>E7</f>
        <v>ZŠ Jubilejní, Nový Jičín</v>
      </c>
      <c r="F108" s="283"/>
      <c r="G108" s="283"/>
      <c r="H108" s="28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97</v>
      </c>
      <c r="D109" s="33"/>
      <c r="E109" s="33"/>
      <c r="F109" s="33"/>
      <c r="G109" s="33"/>
      <c r="H109" s="33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34" t="str">
        <f>E9</f>
        <v>002 - Učebna dílen č.101</v>
      </c>
      <c r="F110" s="284"/>
      <c r="G110" s="284"/>
      <c r="H110" s="284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20</v>
      </c>
      <c r="D112" s="33"/>
      <c r="E112" s="33"/>
      <c r="F112" s="24" t="str">
        <f>F12</f>
        <v xml:space="preserve"> </v>
      </c>
      <c r="G112" s="33"/>
      <c r="H112" s="33"/>
      <c r="I112" s="114" t="s">
        <v>22</v>
      </c>
      <c r="J112" s="63" t="str">
        <f>IF(J12="","",J12)</f>
        <v>14. 1. 2021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112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24</v>
      </c>
      <c r="D114" s="33"/>
      <c r="E114" s="33"/>
      <c r="F114" s="24" t="str">
        <f>E15</f>
        <v xml:space="preserve"> </v>
      </c>
      <c r="G114" s="33"/>
      <c r="H114" s="33"/>
      <c r="I114" s="114" t="s">
        <v>29</v>
      </c>
      <c r="J114" s="29" t="str">
        <f>E21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27</v>
      </c>
      <c r="D115" s="33"/>
      <c r="E115" s="33"/>
      <c r="F115" s="24" t="str">
        <f>IF(E18="","",E18)</f>
        <v>Vyplň údaj</v>
      </c>
      <c r="G115" s="33"/>
      <c r="H115" s="33"/>
      <c r="I115" s="114" t="s">
        <v>31</v>
      </c>
      <c r="J115" s="29" t="str">
        <f>E24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3"/>
      <c r="D116" s="33"/>
      <c r="E116" s="33"/>
      <c r="F116" s="33"/>
      <c r="G116" s="33"/>
      <c r="H116" s="33"/>
      <c r="I116" s="112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0" customFormat="1" ht="29.25" customHeight="1">
      <c r="A117" s="165"/>
      <c r="B117" s="166"/>
      <c r="C117" s="167" t="s">
        <v>107</v>
      </c>
      <c r="D117" s="168" t="s">
        <v>58</v>
      </c>
      <c r="E117" s="168" t="s">
        <v>54</v>
      </c>
      <c r="F117" s="168" t="s">
        <v>55</v>
      </c>
      <c r="G117" s="168" t="s">
        <v>108</v>
      </c>
      <c r="H117" s="168" t="s">
        <v>109</v>
      </c>
      <c r="I117" s="169" t="s">
        <v>110</v>
      </c>
      <c r="J117" s="168" t="s">
        <v>101</v>
      </c>
      <c r="K117" s="170" t="s">
        <v>111</v>
      </c>
      <c r="L117" s="171"/>
      <c r="M117" s="72" t="s">
        <v>1</v>
      </c>
      <c r="N117" s="73" t="s">
        <v>37</v>
      </c>
      <c r="O117" s="73" t="s">
        <v>112</v>
      </c>
      <c r="P117" s="73" t="s">
        <v>113</v>
      </c>
      <c r="Q117" s="73" t="s">
        <v>114</v>
      </c>
      <c r="R117" s="73" t="s">
        <v>115</v>
      </c>
      <c r="S117" s="73" t="s">
        <v>116</v>
      </c>
      <c r="T117" s="74" t="s">
        <v>117</v>
      </c>
      <c r="U117" s="165"/>
      <c r="V117" s="165"/>
      <c r="W117" s="165"/>
      <c r="X117" s="165"/>
      <c r="Y117" s="165"/>
      <c r="Z117" s="165"/>
      <c r="AA117" s="165"/>
      <c r="AB117" s="165"/>
      <c r="AC117" s="165"/>
      <c r="AD117" s="165"/>
      <c r="AE117" s="165"/>
    </row>
    <row r="118" spans="1:65" s="2" customFormat="1" ht="22.9" customHeight="1">
      <c r="A118" s="31"/>
      <c r="B118" s="32"/>
      <c r="C118" s="79" t="s">
        <v>118</v>
      </c>
      <c r="D118" s="33"/>
      <c r="E118" s="33"/>
      <c r="F118" s="33"/>
      <c r="G118" s="33"/>
      <c r="H118" s="33"/>
      <c r="I118" s="112"/>
      <c r="J118" s="172">
        <f>BK118</f>
        <v>0</v>
      </c>
      <c r="K118" s="33"/>
      <c r="L118" s="36"/>
      <c r="M118" s="75"/>
      <c r="N118" s="173"/>
      <c r="O118" s="76"/>
      <c r="P118" s="174">
        <f>P119+P128</f>
        <v>0</v>
      </c>
      <c r="Q118" s="76"/>
      <c r="R118" s="174">
        <f>R119+R128</f>
        <v>0</v>
      </c>
      <c r="S118" s="76"/>
      <c r="T118" s="175">
        <f>T119+T128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4" t="s">
        <v>72</v>
      </c>
      <c r="AU118" s="14" t="s">
        <v>103</v>
      </c>
      <c r="BK118" s="176">
        <f>BK119+BK128</f>
        <v>0</v>
      </c>
    </row>
    <row r="119" spans="1:65" s="11" customFormat="1" ht="25.9" customHeight="1">
      <c r="B119" s="177"/>
      <c r="C119" s="178"/>
      <c r="D119" s="179" t="s">
        <v>72</v>
      </c>
      <c r="E119" s="180" t="s">
        <v>119</v>
      </c>
      <c r="F119" s="180" t="s">
        <v>120</v>
      </c>
      <c r="G119" s="178"/>
      <c r="H119" s="178"/>
      <c r="I119" s="181"/>
      <c r="J119" s="182">
        <f>BK119</f>
        <v>0</v>
      </c>
      <c r="K119" s="178"/>
      <c r="L119" s="183"/>
      <c r="M119" s="184"/>
      <c r="N119" s="185"/>
      <c r="O119" s="185"/>
      <c r="P119" s="186">
        <f>SUM(P120:P127)</f>
        <v>0</v>
      </c>
      <c r="Q119" s="185"/>
      <c r="R119" s="186">
        <f>SUM(R120:R127)</f>
        <v>0</v>
      </c>
      <c r="S119" s="185"/>
      <c r="T119" s="187">
        <f>SUM(T120:T127)</f>
        <v>0</v>
      </c>
      <c r="AR119" s="188" t="s">
        <v>83</v>
      </c>
      <c r="AT119" s="189" t="s">
        <v>72</v>
      </c>
      <c r="AU119" s="189" t="s">
        <v>73</v>
      </c>
      <c r="AY119" s="188" t="s">
        <v>121</v>
      </c>
      <c r="BK119" s="190">
        <f>SUM(BK120:BK127)</f>
        <v>0</v>
      </c>
    </row>
    <row r="120" spans="1:65" s="2" customFormat="1" ht="66.75" customHeight="1">
      <c r="A120" s="31"/>
      <c r="B120" s="32"/>
      <c r="C120" s="191" t="s">
        <v>73</v>
      </c>
      <c r="D120" s="191" t="s">
        <v>122</v>
      </c>
      <c r="E120" s="192" t="s">
        <v>123</v>
      </c>
      <c r="F120" s="193" t="s">
        <v>124</v>
      </c>
      <c r="G120" s="194" t="s">
        <v>1</v>
      </c>
      <c r="H120" s="195">
        <v>2</v>
      </c>
      <c r="I120" s="196"/>
      <c r="J120" s="197">
        <f t="shared" ref="J120:J127" si="0">ROUND(I120*H120,2)</f>
        <v>0</v>
      </c>
      <c r="K120" s="193" t="s">
        <v>1</v>
      </c>
      <c r="L120" s="198"/>
      <c r="M120" s="199" t="s">
        <v>1</v>
      </c>
      <c r="N120" s="200" t="s">
        <v>38</v>
      </c>
      <c r="O120" s="68"/>
      <c r="P120" s="201">
        <f t="shared" ref="P120:P127" si="1">O120*H120</f>
        <v>0</v>
      </c>
      <c r="Q120" s="201">
        <v>0</v>
      </c>
      <c r="R120" s="201">
        <f t="shared" ref="R120:R127" si="2">Q120*H120</f>
        <v>0</v>
      </c>
      <c r="S120" s="201">
        <v>0</v>
      </c>
      <c r="T120" s="202">
        <f t="shared" ref="T120:T127" si="3"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203" t="s">
        <v>125</v>
      </c>
      <c r="AT120" s="203" t="s">
        <v>122</v>
      </c>
      <c r="AU120" s="203" t="s">
        <v>81</v>
      </c>
      <c r="AY120" s="14" t="s">
        <v>121</v>
      </c>
      <c r="BE120" s="204">
        <f t="shared" ref="BE120:BE127" si="4">IF(N120="základní",J120,0)</f>
        <v>0</v>
      </c>
      <c r="BF120" s="204">
        <f t="shared" ref="BF120:BF127" si="5">IF(N120="snížená",J120,0)</f>
        <v>0</v>
      </c>
      <c r="BG120" s="204">
        <f t="shared" ref="BG120:BG127" si="6">IF(N120="zákl. přenesená",J120,0)</f>
        <v>0</v>
      </c>
      <c r="BH120" s="204">
        <f t="shared" ref="BH120:BH127" si="7">IF(N120="sníž. přenesená",J120,0)</f>
        <v>0</v>
      </c>
      <c r="BI120" s="204">
        <f t="shared" ref="BI120:BI127" si="8">IF(N120="nulová",J120,0)</f>
        <v>0</v>
      </c>
      <c r="BJ120" s="14" t="s">
        <v>81</v>
      </c>
      <c r="BK120" s="204">
        <f t="shared" ref="BK120:BK127" si="9">ROUND(I120*H120,2)</f>
        <v>0</v>
      </c>
      <c r="BL120" s="14" t="s">
        <v>126</v>
      </c>
      <c r="BM120" s="203" t="s">
        <v>83</v>
      </c>
    </row>
    <row r="121" spans="1:65" s="2" customFormat="1" ht="55.5" customHeight="1">
      <c r="A121" s="31"/>
      <c r="B121" s="32"/>
      <c r="C121" s="191" t="s">
        <v>73</v>
      </c>
      <c r="D121" s="191" t="s">
        <v>122</v>
      </c>
      <c r="E121" s="192" t="s">
        <v>127</v>
      </c>
      <c r="F121" s="193" t="s">
        <v>128</v>
      </c>
      <c r="G121" s="194" t="s">
        <v>1</v>
      </c>
      <c r="H121" s="195">
        <v>10</v>
      </c>
      <c r="I121" s="196"/>
      <c r="J121" s="197">
        <f t="shared" si="0"/>
        <v>0</v>
      </c>
      <c r="K121" s="193" t="s">
        <v>1</v>
      </c>
      <c r="L121" s="198"/>
      <c r="M121" s="199" t="s">
        <v>1</v>
      </c>
      <c r="N121" s="200" t="s">
        <v>38</v>
      </c>
      <c r="O121" s="68"/>
      <c r="P121" s="201">
        <f t="shared" si="1"/>
        <v>0</v>
      </c>
      <c r="Q121" s="201">
        <v>0</v>
      </c>
      <c r="R121" s="201">
        <f t="shared" si="2"/>
        <v>0</v>
      </c>
      <c r="S121" s="201">
        <v>0</v>
      </c>
      <c r="T121" s="202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203" t="s">
        <v>125</v>
      </c>
      <c r="AT121" s="203" t="s">
        <v>122</v>
      </c>
      <c r="AU121" s="203" t="s">
        <v>81</v>
      </c>
      <c r="AY121" s="14" t="s">
        <v>121</v>
      </c>
      <c r="BE121" s="204">
        <f t="shared" si="4"/>
        <v>0</v>
      </c>
      <c r="BF121" s="204">
        <f t="shared" si="5"/>
        <v>0</v>
      </c>
      <c r="BG121" s="204">
        <f t="shared" si="6"/>
        <v>0</v>
      </c>
      <c r="BH121" s="204">
        <f t="shared" si="7"/>
        <v>0</v>
      </c>
      <c r="BI121" s="204">
        <f t="shared" si="8"/>
        <v>0</v>
      </c>
      <c r="BJ121" s="14" t="s">
        <v>81</v>
      </c>
      <c r="BK121" s="204">
        <f t="shared" si="9"/>
        <v>0</v>
      </c>
      <c r="BL121" s="14" t="s">
        <v>126</v>
      </c>
      <c r="BM121" s="203" t="s">
        <v>129</v>
      </c>
    </row>
    <row r="122" spans="1:65" s="2" customFormat="1" ht="44.25" customHeight="1">
      <c r="A122" s="31"/>
      <c r="B122" s="32"/>
      <c r="C122" s="191" t="s">
        <v>73</v>
      </c>
      <c r="D122" s="191" t="s">
        <v>122</v>
      </c>
      <c r="E122" s="192" t="s">
        <v>130</v>
      </c>
      <c r="F122" s="193" t="s">
        <v>131</v>
      </c>
      <c r="G122" s="194" t="s">
        <v>1</v>
      </c>
      <c r="H122" s="195">
        <v>1</v>
      </c>
      <c r="I122" s="196"/>
      <c r="J122" s="197">
        <f t="shared" si="0"/>
        <v>0</v>
      </c>
      <c r="K122" s="193" t="s">
        <v>1</v>
      </c>
      <c r="L122" s="198"/>
      <c r="M122" s="199" t="s">
        <v>1</v>
      </c>
      <c r="N122" s="200" t="s">
        <v>38</v>
      </c>
      <c r="O122" s="68"/>
      <c r="P122" s="201">
        <f t="shared" si="1"/>
        <v>0</v>
      </c>
      <c r="Q122" s="201">
        <v>0</v>
      </c>
      <c r="R122" s="201">
        <f t="shared" si="2"/>
        <v>0</v>
      </c>
      <c r="S122" s="201">
        <v>0</v>
      </c>
      <c r="T122" s="202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203" t="s">
        <v>125</v>
      </c>
      <c r="AT122" s="203" t="s">
        <v>122</v>
      </c>
      <c r="AU122" s="203" t="s">
        <v>81</v>
      </c>
      <c r="AY122" s="14" t="s">
        <v>121</v>
      </c>
      <c r="BE122" s="204">
        <f t="shared" si="4"/>
        <v>0</v>
      </c>
      <c r="BF122" s="204">
        <f t="shared" si="5"/>
        <v>0</v>
      </c>
      <c r="BG122" s="204">
        <f t="shared" si="6"/>
        <v>0</v>
      </c>
      <c r="BH122" s="204">
        <f t="shared" si="7"/>
        <v>0</v>
      </c>
      <c r="BI122" s="204">
        <f t="shared" si="8"/>
        <v>0</v>
      </c>
      <c r="BJ122" s="14" t="s">
        <v>81</v>
      </c>
      <c r="BK122" s="204">
        <f t="shared" si="9"/>
        <v>0</v>
      </c>
      <c r="BL122" s="14" t="s">
        <v>126</v>
      </c>
      <c r="BM122" s="203" t="s">
        <v>132</v>
      </c>
    </row>
    <row r="123" spans="1:65" s="2" customFormat="1" ht="55.5" customHeight="1">
      <c r="A123" s="31"/>
      <c r="B123" s="32"/>
      <c r="C123" s="191" t="s">
        <v>73</v>
      </c>
      <c r="D123" s="191" t="s">
        <v>122</v>
      </c>
      <c r="E123" s="192" t="s">
        <v>133</v>
      </c>
      <c r="F123" s="193" t="s">
        <v>134</v>
      </c>
      <c r="G123" s="194" t="s">
        <v>1</v>
      </c>
      <c r="H123" s="195">
        <v>1</v>
      </c>
      <c r="I123" s="196"/>
      <c r="J123" s="197">
        <f t="shared" si="0"/>
        <v>0</v>
      </c>
      <c r="K123" s="193" t="s">
        <v>1</v>
      </c>
      <c r="L123" s="198"/>
      <c r="M123" s="199" t="s">
        <v>1</v>
      </c>
      <c r="N123" s="200" t="s">
        <v>38</v>
      </c>
      <c r="O123" s="68"/>
      <c r="P123" s="201">
        <f t="shared" si="1"/>
        <v>0</v>
      </c>
      <c r="Q123" s="201">
        <v>0</v>
      </c>
      <c r="R123" s="201">
        <f t="shared" si="2"/>
        <v>0</v>
      </c>
      <c r="S123" s="201">
        <v>0</v>
      </c>
      <c r="T123" s="202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203" t="s">
        <v>125</v>
      </c>
      <c r="AT123" s="203" t="s">
        <v>122</v>
      </c>
      <c r="AU123" s="203" t="s">
        <v>81</v>
      </c>
      <c r="AY123" s="14" t="s">
        <v>121</v>
      </c>
      <c r="BE123" s="204">
        <f t="shared" si="4"/>
        <v>0</v>
      </c>
      <c r="BF123" s="204">
        <f t="shared" si="5"/>
        <v>0</v>
      </c>
      <c r="BG123" s="204">
        <f t="shared" si="6"/>
        <v>0</v>
      </c>
      <c r="BH123" s="204">
        <f t="shared" si="7"/>
        <v>0</v>
      </c>
      <c r="BI123" s="204">
        <f t="shared" si="8"/>
        <v>0</v>
      </c>
      <c r="BJ123" s="14" t="s">
        <v>81</v>
      </c>
      <c r="BK123" s="204">
        <f t="shared" si="9"/>
        <v>0</v>
      </c>
      <c r="BL123" s="14" t="s">
        <v>126</v>
      </c>
      <c r="BM123" s="203" t="s">
        <v>135</v>
      </c>
    </row>
    <row r="124" spans="1:65" s="2" customFormat="1" ht="55.5" customHeight="1">
      <c r="A124" s="31"/>
      <c r="B124" s="32"/>
      <c r="C124" s="191" t="s">
        <v>73</v>
      </c>
      <c r="D124" s="191" t="s">
        <v>122</v>
      </c>
      <c r="E124" s="192" t="s">
        <v>136</v>
      </c>
      <c r="F124" s="193" t="s">
        <v>137</v>
      </c>
      <c r="G124" s="194" t="s">
        <v>1</v>
      </c>
      <c r="H124" s="195">
        <v>1</v>
      </c>
      <c r="I124" s="196"/>
      <c r="J124" s="197">
        <f t="shared" si="0"/>
        <v>0</v>
      </c>
      <c r="K124" s="193" t="s">
        <v>1</v>
      </c>
      <c r="L124" s="198"/>
      <c r="M124" s="199" t="s">
        <v>1</v>
      </c>
      <c r="N124" s="200" t="s">
        <v>38</v>
      </c>
      <c r="O124" s="68"/>
      <c r="P124" s="201">
        <f t="shared" si="1"/>
        <v>0</v>
      </c>
      <c r="Q124" s="201">
        <v>0</v>
      </c>
      <c r="R124" s="201">
        <f t="shared" si="2"/>
        <v>0</v>
      </c>
      <c r="S124" s="201">
        <v>0</v>
      </c>
      <c r="T124" s="202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03" t="s">
        <v>125</v>
      </c>
      <c r="AT124" s="203" t="s">
        <v>122</v>
      </c>
      <c r="AU124" s="203" t="s">
        <v>81</v>
      </c>
      <c r="AY124" s="14" t="s">
        <v>121</v>
      </c>
      <c r="BE124" s="204">
        <f t="shared" si="4"/>
        <v>0</v>
      </c>
      <c r="BF124" s="204">
        <f t="shared" si="5"/>
        <v>0</v>
      </c>
      <c r="BG124" s="204">
        <f t="shared" si="6"/>
        <v>0</v>
      </c>
      <c r="BH124" s="204">
        <f t="shared" si="7"/>
        <v>0</v>
      </c>
      <c r="BI124" s="204">
        <f t="shared" si="8"/>
        <v>0</v>
      </c>
      <c r="BJ124" s="14" t="s">
        <v>81</v>
      </c>
      <c r="BK124" s="204">
        <f t="shared" si="9"/>
        <v>0</v>
      </c>
      <c r="BL124" s="14" t="s">
        <v>126</v>
      </c>
      <c r="BM124" s="203" t="s">
        <v>138</v>
      </c>
    </row>
    <row r="125" spans="1:65" s="2" customFormat="1" ht="55.5" customHeight="1">
      <c r="A125" s="31"/>
      <c r="B125" s="32"/>
      <c r="C125" s="191" t="s">
        <v>73</v>
      </c>
      <c r="D125" s="191" t="s">
        <v>122</v>
      </c>
      <c r="E125" s="192" t="s">
        <v>139</v>
      </c>
      <c r="F125" s="193" t="s">
        <v>140</v>
      </c>
      <c r="G125" s="194" t="s">
        <v>1</v>
      </c>
      <c r="H125" s="195">
        <v>14</v>
      </c>
      <c r="I125" s="196"/>
      <c r="J125" s="197">
        <f t="shared" si="0"/>
        <v>0</v>
      </c>
      <c r="K125" s="193" t="s">
        <v>1</v>
      </c>
      <c r="L125" s="198"/>
      <c r="M125" s="199" t="s">
        <v>1</v>
      </c>
      <c r="N125" s="200" t="s">
        <v>38</v>
      </c>
      <c r="O125" s="68"/>
      <c r="P125" s="201">
        <f t="shared" si="1"/>
        <v>0</v>
      </c>
      <c r="Q125" s="201">
        <v>0</v>
      </c>
      <c r="R125" s="201">
        <f t="shared" si="2"/>
        <v>0</v>
      </c>
      <c r="S125" s="201">
        <v>0</v>
      </c>
      <c r="T125" s="202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03" t="s">
        <v>125</v>
      </c>
      <c r="AT125" s="203" t="s">
        <v>122</v>
      </c>
      <c r="AU125" s="203" t="s">
        <v>81</v>
      </c>
      <c r="AY125" s="14" t="s">
        <v>121</v>
      </c>
      <c r="BE125" s="204">
        <f t="shared" si="4"/>
        <v>0</v>
      </c>
      <c r="BF125" s="204">
        <f t="shared" si="5"/>
        <v>0</v>
      </c>
      <c r="BG125" s="204">
        <f t="shared" si="6"/>
        <v>0</v>
      </c>
      <c r="BH125" s="204">
        <f t="shared" si="7"/>
        <v>0</v>
      </c>
      <c r="BI125" s="204">
        <f t="shared" si="8"/>
        <v>0</v>
      </c>
      <c r="BJ125" s="14" t="s">
        <v>81</v>
      </c>
      <c r="BK125" s="204">
        <f t="shared" si="9"/>
        <v>0</v>
      </c>
      <c r="BL125" s="14" t="s">
        <v>126</v>
      </c>
      <c r="BM125" s="203" t="s">
        <v>141</v>
      </c>
    </row>
    <row r="126" spans="1:65" s="2" customFormat="1" ht="55.5" customHeight="1">
      <c r="A126" s="31"/>
      <c r="B126" s="32"/>
      <c r="C126" s="191" t="s">
        <v>73</v>
      </c>
      <c r="D126" s="191" t="s">
        <v>122</v>
      </c>
      <c r="E126" s="192" t="s">
        <v>142</v>
      </c>
      <c r="F126" s="193" t="s">
        <v>143</v>
      </c>
      <c r="G126" s="194" t="s">
        <v>1</v>
      </c>
      <c r="H126" s="195">
        <v>6</v>
      </c>
      <c r="I126" s="196"/>
      <c r="J126" s="197">
        <f t="shared" si="0"/>
        <v>0</v>
      </c>
      <c r="K126" s="193" t="s">
        <v>1</v>
      </c>
      <c r="L126" s="198"/>
      <c r="M126" s="199" t="s">
        <v>1</v>
      </c>
      <c r="N126" s="200" t="s">
        <v>38</v>
      </c>
      <c r="O126" s="68"/>
      <c r="P126" s="201">
        <f t="shared" si="1"/>
        <v>0</v>
      </c>
      <c r="Q126" s="201">
        <v>0</v>
      </c>
      <c r="R126" s="201">
        <f t="shared" si="2"/>
        <v>0</v>
      </c>
      <c r="S126" s="201">
        <v>0</v>
      </c>
      <c r="T126" s="202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3" t="s">
        <v>125</v>
      </c>
      <c r="AT126" s="203" t="s">
        <v>122</v>
      </c>
      <c r="AU126" s="203" t="s">
        <v>81</v>
      </c>
      <c r="AY126" s="14" t="s">
        <v>121</v>
      </c>
      <c r="BE126" s="204">
        <f t="shared" si="4"/>
        <v>0</v>
      </c>
      <c r="BF126" s="204">
        <f t="shared" si="5"/>
        <v>0</v>
      </c>
      <c r="BG126" s="204">
        <f t="shared" si="6"/>
        <v>0</v>
      </c>
      <c r="BH126" s="204">
        <f t="shared" si="7"/>
        <v>0</v>
      </c>
      <c r="BI126" s="204">
        <f t="shared" si="8"/>
        <v>0</v>
      </c>
      <c r="BJ126" s="14" t="s">
        <v>81</v>
      </c>
      <c r="BK126" s="204">
        <f t="shared" si="9"/>
        <v>0</v>
      </c>
      <c r="BL126" s="14" t="s">
        <v>126</v>
      </c>
      <c r="BM126" s="203" t="s">
        <v>144</v>
      </c>
    </row>
    <row r="127" spans="1:65" s="2" customFormat="1" ht="55.5" customHeight="1">
      <c r="A127" s="31"/>
      <c r="B127" s="32"/>
      <c r="C127" s="191" t="s">
        <v>73</v>
      </c>
      <c r="D127" s="191" t="s">
        <v>122</v>
      </c>
      <c r="E127" s="192" t="s">
        <v>145</v>
      </c>
      <c r="F127" s="193" t="s">
        <v>146</v>
      </c>
      <c r="G127" s="194" t="s">
        <v>1</v>
      </c>
      <c r="H127" s="195">
        <v>1</v>
      </c>
      <c r="I127" s="196"/>
      <c r="J127" s="197">
        <f t="shared" si="0"/>
        <v>0</v>
      </c>
      <c r="K127" s="193" t="s">
        <v>1</v>
      </c>
      <c r="L127" s="198"/>
      <c r="M127" s="199" t="s">
        <v>1</v>
      </c>
      <c r="N127" s="200" t="s">
        <v>38</v>
      </c>
      <c r="O127" s="68"/>
      <c r="P127" s="201">
        <f t="shared" si="1"/>
        <v>0</v>
      </c>
      <c r="Q127" s="201">
        <v>0</v>
      </c>
      <c r="R127" s="201">
        <f t="shared" si="2"/>
        <v>0</v>
      </c>
      <c r="S127" s="201">
        <v>0</v>
      </c>
      <c r="T127" s="202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3" t="s">
        <v>125</v>
      </c>
      <c r="AT127" s="203" t="s">
        <v>122</v>
      </c>
      <c r="AU127" s="203" t="s">
        <v>81</v>
      </c>
      <c r="AY127" s="14" t="s">
        <v>121</v>
      </c>
      <c r="BE127" s="204">
        <f t="shared" si="4"/>
        <v>0</v>
      </c>
      <c r="BF127" s="204">
        <f t="shared" si="5"/>
        <v>0</v>
      </c>
      <c r="BG127" s="204">
        <f t="shared" si="6"/>
        <v>0</v>
      </c>
      <c r="BH127" s="204">
        <f t="shared" si="7"/>
        <v>0</v>
      </c>
      <c r="BI127" s="204">
        <f t="shared" si="8"/>
        <v>0</v>
      </c>
      <c r="BJ127" s="14" t="s">
        <v>81</v>
      </c>
      <c r="BK127" s="204">
        <f t="shared" si="9"/>
        <v>0</v>
      </c>
      <c r="BL127" s="14" t="s">
        <v>126</v>
      </c>
      <c r="BM127" s="203" t="s">
        <v>126</v>
      </c>
    </row>
    <row r="128" spans="1:65" s="11" customFormat="1" ht="25.9" customHeight="1">
      <c r="B128" s="177"/>
      <c r="C128" s="178"/>
      <c r="D128" s="179" t="s">
        <v>72</v>
      </c>
      <c r="E128" s="180" t="s">
        <v>147</v>
      </c>
      <c r="F128" s="180" t="s">
        <v>148</v>
      </c>
      <c r="G128" s="178"/>
      <c r="H128" s="178"/>
      <c r="I128" s="181"/>
      <c r="J128" s="182">
        <f>BK128</f>
        <v>0</v>
      </c>
      <c r="K128" s="178"/>
      <c r="L128" s="183"/>
      <c r="M128" s="184"/>
      <c r="N128" s="185"/>
      <c r="O128" s="185"/>
      <c r="P128" s="186">
        <f>SUM(P129:P130)</f>
        <v>0</v>
      </c>
      <c r="Q128" s="185"/>
      <c r="R128" s="186">
        <f>SUM(R129:R130)</f>
        <v>0</v>
      </c>
      <c r="S128" s="185"/>
      <c r="T128" s="187">
        <f>SUM(T129:T130)</f>
        <v>0</v>
      </c>
      <c r="AR128" s="188" t="s">
        <v>83</v>
      </c>
      <c r="AT128" s="189" t="s">
        <v>72</v>
      </c>
      <c r="AU128" s="189" t="s">
        <v>73</v>
      </c>
      <c r="AY128" s="188" t="s">
        <v>121</v>
      </c>
      <c r="BK128" s="190">
        <f>SUM(BK129:BK130)</f>
        <v>0</v>
      </c>
    </row>
    <row r="129" spans="1:65" s="2" customFormat="1" ht="16.5" customHeight="1">
      <c r="A129" s="31"/>
      <c r="B129" s="32"/>
      <c r="C129" s="205" t="s">
        <v>73</v>
      </c>
      <c r="D129" s="205" t="s">
        <v>149</v>
      </c>
      <c r="E129" s="206" t="s">
        <v>150</v>
      </c>
      <c r="F129" s="207" t="s">
        <v>151</v>
      </c>
      <c r="G129" s="208" t="s">
        <v>1</v>
      </c>
      <c r="H129" s="209">
        <v>1</v>
      </c>
      <c r="I129" s="210"/>
      <c r="J129" s="211">
        <f>ROUND(I129*H129,2)</f>
        <v>0</v>
      </c>
      <c r="K129" s="207" t="s">
        <v>1</v>
      </c>
      <c r="L129" s="36"/>
      <c r="M129" s="212" t="s">
        <v>1</v>
      </c>
      <c r="N129" s="213" t="s">
        <v>38</v>
      </c>
      <c r="O129" s="68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3" t="s">
        <v>126</v>
      </c>
      <c r="AT129" s="203" t="s">
        <v>149</v>
      </c>
      <c r="AU129" s="203" t="s">
        <v>81</v>
      </c>
      <c r="AY129" s="14" t="s">
        <v>121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4" t="s">
        <v>81</v>
      </c>
      <c r="BK129" s="204">
        <f>ROUND(I129*H129,2)</f>
        <v>0</v>
      </c>
      <c r="BL129" s="14" t="s">
        <v>126</v>
      </c>
      <c r="BM129" s="203" t="s">
        <v>152</v>
      </c>
    </row>
    <row r="130" spans="1:65" s="2" customFormat="1" ht="16.5" customHeight="1">
      <c r="A130" s="31"/>
      <c r="B130" s="32"/>
      <c r="C130" s="205" t="s">
        <v>73</v>
      </c>
      <c r="D130" s="205" t="s">
        <v>149</v>
      </c>
      <c r="E130" s="206" t="s">
        <v>153</v>
      </c>
      <c r="F130" s="207" t="s">
        <v>154</v>
      </c>
      <c r="G130" s="208" t="s">
        <v>1</v>
      </c>
      <c r="H130" s="209">
        <v>1</v>
      </c>
      <c r="I130" s="210"/>
      <c r="J130" s="211">
        <f>ROUND(I130*H130,2)</f>
        <v>0</v>
      </c>
      <c r="K130" s="207" t="s">
        <v>1</v>
      </c>
      <c r="L130" s="36"/>
      <c r="M130" s="214" t="s">
        <v>1</v>
      </c>
      <c r="N130" s="215" t="s">
        <v>38</v>
      </c>
      <c r="O130" s="216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3" t="s">
        <v>126</v>
      </c>
      <c r="AT130" s="203" t="s">
        <v>149</v>
      </c>
      <c r="AU130" s="203" t="s">
        <v>81</v>
      </c>
      <c r="AY130" s="14" t="s">
        <v>121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4" t="s">
        <v>81</v>
      </c>
      <c r="BK130" s="204">
        <f>ROUND(I130*H130,2)</f>
        <v>0</v>
      </c>
      <c r="BL130" s="14" t="s">
        <v>126</v>
      </c>
      <c r="BM130" s="203" t="s">
        <v>155</v>
      </c>
    </row>
    <row r="131" spans="1:65" s="2" customFormat="1" ht="6.95" customHeight="1">
      <c r="A131" s="31"/>
      <c r="B131" s="51"/>
      <c r="C131" s="52"/>
      <c r="D131" s="52"/>
      <c r="E131" s="52"/>
      <c r="F131" s="52"/>
      <c r="G131" s="52"/>
      <c r="H131" s="52"/>
      <c r="I131" s="149"/>
      <c r="J131" s="52"/>
      <c r="K131" s="52"/>
      <c r="L131" s="36"/>
      <c r="M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</sheetData>
  <sheetProtection algorithmName="SHA-512" hashValue="APb9WCxhGqa6U58EJPDK65R7UlJh2WsW5bvDXMZg5c0HN6xurJMdP8S/JgSsJNa2wBjys7fxoOBduOnskmx0Tw==" saltValue="b4MycIBTSB85xcV7vB5bZZaB85Cin2icmmTtdKaJr8kBPwax/6KgfrB8+OglYfo2ItyJzjl3OPqKpUOX1LCV1Q==" spinCount="100000" sheet="1" objects="1" scenarios="1" formatColumns="0" formatRows="0" autoFilter="0"/>
  <autoFilter ref="C117:K130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4" t="s">
        <v>86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83</v>
      </c>
    </row>
    <row r="4" spans="1:46" s="1" customFormat="1" ht="24.95" customHeight="1">
      <c r="B4" s="17"/>
      <c r="D4" s="109" t="s">
        <v>96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5" t="str">
        <f>'Rekapitulace stavby'!K6</f>
        <v>ZŠ Jubilejní, Nový Jičín</v>
      </c>
      <c r="F7" s="276"/>
      <c r="G7" s="276"/>
      <c r="H7" s="276"/>
      <c r="I7" s="105"/>
      <c r="L7" s="17"/>
    </row>
    <row r="8" spans="1:46" s="2" customFormat="1" ht="12" customHeight="1">
      <c r="A8" s="31"/>
      <c r="B8" s="36"/>
      <c r="C8" s="31"/>
      <c r="D8" s="111" t="s">
        <v>97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156</v>
      </c>
      <c r="F9" s="278"/>
      <c r="G9" s="278"/>
      <c r="H9" s="278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 t="str">
        <f>'Rekapitulace stavby'!AN8</f>
        <v>14. 1. 2021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24</v>
      </c>
      <c r="E14" s="31"/>
      <c r="F14" s="31"/>
      <c r="G14" s="31"/>
      <c r="H14" s="31"/>
      <c r="I14" s="114" t="s">
        <v>25</v>
      </c>
      <c r="J14" s="113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3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14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25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25</v>
      </c>
      <c r="J23" s="113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 xml:space="preserve"> </v>
      </c>
      <c r="F24" s="31"/>
      <c r="G24" s="31"/>
      <c r="H24" s="31"/>
      <c r="I24" s="114" t="s">
        <v>26</v>
      </c>
      <c r="J24" s="113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32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1" t="s">
        <v>1</v>
      </c>
      <c r="F27" s="281"/>
      <c r="G27" s="281"/>
      <c r="H27" s="281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33</v>
      </c>
      <c r="E30" s="31"/>
      <c r="F30" s="31"/>
      <c r="G30" s="31"/>
      <c r="H30" s="31"/>
      <c r="I30" s="112"/>
      <c r="J30" s="123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35</v>
      </c>
      <c r="G32" s="31"/>
      <c r="H32" s="31"/>
      <c r="I32" s="125" t="s">
        <v>34</v>
      </c>
      <c r="J32" s="124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37</v>
      </c>
      <c r="E33" s="111" t="s">
        <v>38</v>
      </c>
      <c r="F33" s="127">
        <f>ROUND((SUM(BE119:BE137)),  2)</f>
        <v>0</v>
      </c>
      <c r="G33" s="31"/>
      <c r="H33" s="31"/>
      <c r="I33" s="128">
        <v>0.21</v>
      </c>
      <c r="J33" s="127">
        <f>ROUND(((SUM(BE119:BE137))*I33),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39</v>
      </c>
      <c r="F34" s="127">
        <f>ROUND((SUM(BF119:BF137)),  2)</f>
        <v>0</v>
      </c>
      <c r="G34" s="31"/>
      <c r="H34" s="31"/>
      <c r="I34" s="128">
        <v>0.15</v>
      </c>
      <c r="J34" s="127">
        <f>ROUND(((SUM(BF119:BF137))*I34),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40</v>
      </c>
      <c r="F35" s="127">
        <f>ROUND((SUM(BG119:BG137)),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41</v>
      </c>
      <c r="F36" s="127">
        <f>ROUND((SUM(BH119:BH137)),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42</v>
      </c>
      <c r="F37" s="127">
        <f>ROUND((SUM(BI119:BI137)),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43</v>
      </c>
      <c r="E39" s="131"/>
      <c r="F39" s="131"/>
      <c r="G39" s="132" t="s">
        <v>44</v>
      </c>
      <c r="H39" s="133" t="s">
        <v>45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46</v>
      </c>
      <c r="E50" s="138"/>
      <c r="F50" s="138"/>
      <c r="G50" s="137" t="s">
        <v>47</v>
      </c>
      <c r="H50" s="138"/>
      <c r="I50" s="139"/>
      <c r="J50" s="138"/>
      <c r="K50" s="138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0" t="s">
        <v>48</v>
      </c>
      <c r="E61" s="141"/>
      <c r="F61" s="142" t="s">
        <v>49</v>
      </c>
      <c r="G61" s="140" t="s">
        <v>48</v>
      </c>
      <c r="H61" s="141"/>
      <c r="I61" s="143"/>
      <c r="J61" s="144" t="s">
        <v>49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7" t="s">
        <v>50</v>
      </c>
      <c r="E65" s="145"/>
      <c r="F65" s="145"/>
      <c r="G65" s="137" t="s">
        <v>51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0" t="s">
        <v>48</v>
      </c>
      <c r="E76" s="141"/>
      <c r="F76" s="142" t="s">
        <v>49</v>
      </c>
      <c r="G76" s="140" t="s">
        <v>48</v>
      </c>
      <c r="H76" s="141"/>
      <c r="I76" s="143"/>
      <c r="J76" s="144" t="s">
        <v>49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99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82" t="str">
        <f>E7</f>
        <v>ZŠ Jubilejní, Nový Jičín</v>
      </c>
      <c r="F85" s="283"/>
      <c r="G85" s="283"/>
      <c r="H85" s="283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97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4" t="str">
        <f>E9</f>
        <v>003 - Učebna dílen č.104</v>
      </c>
      <c r="F87" s="284"/>
      <c r="G87" s="284"/>
      <c r="H87" s="284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114" t="s">
        <v>22</v>
      </c>
      <c r="J89" s="63" t="str">
        <f>IF(J12="","",J12)</f>
        <v>14. 1. 2021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114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114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100</v>
      </c>
      <c r="D94" s="154"/>
      <c r="E94" s="154"/>
      <c r="F94" s="154"/>
      <c r="G94" s="154"/>
      <c r="H94" s="154"/>
      <c r="I94" s="155"/>
      <c r="J94" s="156" t="s">
        <v>101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102</v>
      </c>
      <c r="D96" s="33"/>
      <c r="E96" s="33"/>
      <c r="F96" s="33"/>
      <c r="G96" s="33"/>
      <c r="H96" s="33"/>
      <c r="I96" s="112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103</v>
      </c>
    </row>
    <row r="97" spans="1:31" s="9" customFormat="1" ht="24.95" customHeight="1">
      <c r="B97" s="158"/>
      <c r="C97" s="159"/>
      <c r="D97" s="160" t="s">
        <v>157</v>
      </c>
      <c r="E97" s="161"/>
      <c r="F97" s="161"/>
      <c r="G97" s="161"/>
      <c r="H97" s="161"/>
      <c r="I97" s="162"/>
      <c r="J97" s="163">
        <f>J120</f>
        <v>0</v>
      </c>
      <c r="K97" s="159"/>
      <c r="L97" s="164"/>
    </row>
    <row r="98" spans="1:31" s="12" customFormat="1" ht="19.899999999999999" customHeight="1">
      <c r="B98" s="219"/>
      <c r="C98" s="220"/>
      <c r="D98" s="221" t="s">
        <v>158</v>
      </c>
      <c r="E98" s="222"/>
      <c r="F98" s="222"/>
      <c r="G98" s="222"/>
      <c r="H98" s="222"/>
      <c r="I98" s="223"/>
      <c r="J98" s="224">
        <f>J121</f>
        <v>0</v>
      </c>
      <c r="K98" s="220"/>
      <c r="L98" s="225"/>
    </row>
    <row r="99" spans="1:31" s="12" customFormat="1" ht="19.899999999999999" customHeight="1">
      <c r="B99" s="219"/>
      <c r="C99" s="220"/>
      <c r="D99" s="221" t="s">
        <v>159</v>
      </c>
      <c r="E99" s="222"/>
      <c r="F99" s="222"/>
      <c r="G99" s="222"/>
      <c r="H99" s="222"/>
      <c r="I99" s="223"/>
      <c r="J99" s="224">
        <f>J135</f>
        <v>0</v>
      </c>
      <c r="K99" s="220"/>
      <c r="L99" s="225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112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149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152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106</v>
      </c>
      <c r="D106" s="33"/>
      <c r="E106" s="33"/>
      <c r="F106" s="33"/>
      <c r="G106" s="33"/>
      <c r="H106" s="33"/>
      <c r="I106" s="112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112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82" t="str">
        <f>E7</f>
        <v>ZŠ Jubilejní, Nový Jičín</v>
      </c>
      <c r="F109" s="283"/>
      <c r="G109" s="283"/>
      <c r="H109" s="283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97</v>
      </c>
      <c r="D110" s="33"/>
      <c r="E110" s="33"/>
      <c r="F110" s="33"/>
      <c r="G110" s="33"/>
      <c r="H110" s="33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34" t="str">
        <f>E9</f>
        <v>003 - Učebna dílen č.104</v>
      </c>
      <c r="F111" s="284"/>
      <c r="G111" s="284"/>
      <c r="H111" s="284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 xml:space="preserve"> </v>
      </c>
      <c r="G113" s="33"/>
      <c r="H113" s="33"/>
      <c r="I113" s="114" t="s">
        <v>22</v>
      </c>
      <c r="J113" s="63" t="str">
        <f>IF(J12="","",J12)</f>
        <v>14. 1. 2021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 xml:space="preserve"> </v>
      </c>
      <c r="G115" s="33"/>
      <c r="H115" s="33"/>
      <c r="I115" s="114" t="s">
        <v>29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27</v>
      </c>
      <c r="D116" s="33"/>
      <c r="E116" s="33"/>
      <c r="F116" s="24" t="str">
        <f>IF(E18="","",E18)</f>
        <v>Vyplň údaj</v>
      </c>
      <c r="G116" s="33"/>
      <c r="H116" s="33"/>
      <c r="I116" s="114" t="s">
        <v>31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112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0" customFormat="1" ht="29.25" customHeight="1">
      <c r="A118" s="165"/>
      <c r="B118" s="166"/>
      <c r="C118" s="167" t="s">
        <v>107</v>
      </c>
      <c r="D118" s="168" t="s">
        <v>58</v>
      </c>
      <c r="E118" s="168" t="s">
        <v>54</v>
      </c>
      <c r="F118" s="168" t="s">
        <v>55</v>
      </c>
      <c r="G118" s="168" t="s">
        <v>108</v>
      </c>
      <c r="H118" s="168" t="s">
        <v>109</v>
      </c>
      <c r="I118" s="169" t="s">
        <v>110</v>
      </c>
      <c r="J118" s="168" t="s">
        <v>101</v>
      </c>
      <c r="K118" s="170" t="s">
        <v>111</v>
      </c>
      <c r="L118" s="171"/>
      <c r="M118" s="72" t="s">
        <v>1</v>
      </c>
      <c r="N118" s="73" t="s">
        <v>37</v>
      </c>
      <c r="O118" s="73" t="s">
        <v>112</v>
      </c>
      <c r="P118" s="73" t="s">
        <v>113</v>
      </c>
      <c r="Q118" s="73" t="s">
        <v>114</v>
      </c>
      <c r="R118" s="73" t="s">
        <v>115</v>
      </c>
      <c r="S118" s="73" t="s">
        <v>116</v>
      </c>
      <c r="T118" s="74" t="s">
        <v>117</v>
      </c>
      <c r="U118" s="165"/>
      <c r="V118" s="165"/>
      <c r="W118" s="165"/>
      <c r="X118" s="165"/>
      <c r="Y118" s="165"/>
      <c r="Z118" s="165"/>
      <c r="AA118" s="165"/>
      <c r="AB118" s="165"/>
      <c r="AC118" s="165"/>
      <c r="AD118" s="165"/>
      <c r="AE118" s="165"/>
    </row>
    <row r="119" spans="1:65" s="2" customFormat="1" ht="22.9" customHeight="1">
      <c r="A119" s="31"/>
      <c r="B119" s="32"/>
      <c r="C119" s="79" t="s">
        <v>118</v>
      </c>
      <c r="D119" s="33"/>
      <c r="E119" s="33"/>
      <c r="F119" s="33"/>
      <c r="G119" s="33"/>
      <c r="H119" s="33"/>
      <c r="I119" s="112"/>
      <c r="J119" s="172">
        <f>BK119</f>
        <v>0</v>
      </c>
      <c r="K119" s="33"/>
      <c r="L119" s="36"/>
      <c r="M119" s="75"/>
      <c r="N119" s="173"/>
      <c r="O119" s="76"/>
      <c r="P119" s="174">
        <f>P120</f>
        <v>0</v>
      </c>
      <c r="Q119" s="76"/>
      <c r="R119" s="174">
        <f>R120</f>
        <v>0</v>
      </c>
      <c r="S119" s="76"/>
      <c r="T119" s="175">
        <f>T120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72</v>
      </c>
      <c r="AU119" s="14" t="s">
        <v>103</v>
      </c>
      <c r="BK119" s="176">
        <f>BK120</f>
        <v>0</v>
      </c>
    </row>
    <row r="120" spans="1:65" s="11" customFormat="1" ht="25.9" customHeight="1">
      <c r="B120" s="177"/>
      <c r="C120" s="178"/>
      <c r="D120" s="179" t="s">
        <v>72</v>
      </c>
      <c r="E120" s="180" t="s">
        <v>119</v>
      </c>
      <c r="F120" s="180" t="s">
        <v>160</v>
      </c>
      <c r="G120" s="178"/>
      <c r="H120" s="178"/>
      <c r="I120" s="181"/>
      <c r="J120" s="182">
        <f>BK120</f>
        <v>0</v>
      </c>
      <c r="K120" s="178"/>
      <c r="L120" s="183"/>
      <c r="M120" s="184"/>
      <c r="N120" s="185"/>
      <c r="O120" s="185"/>
      <c r="P120" s="186">
        <f>P121+P135</f>
        <v>0</v>
      </c>
      <c r="Q120" s="185"/>
      <c r="R120" s="186">
        <f>R121+R135</f>
        <v>0</v>
      </c>
      <c r="S120" s="185"/>
      <c r="T120" s="187">
        <f>T121+T135</f>
        <v>0</v>
      </c>
      <c r="AR120" s="188" t="s">
        <v>83</v>
      </c>
      <c r="AT120" s="189" t="s">
        <v>72</v>
      </c>
      <c r="AU120" s="189" t="s">
        <v>73</v>
      </c>
      <c r="AY120" s="188" t="s">
        <v>121</v>
      </c>
      <c r="BK120" s="190">
        <f>BK121+BK135</f>
        <v>0</v>
      </c>
    </row>
    <row r="121" spans="1:65" s="11" customFormat="1" ht="22.9" customHeight="1">
      <c r="B121" s="177"/>
      <c r="C121" s="178"/>
      <c r="D121" s="179" t="s">
        <v>72</v>
      </c>
      <c r="E121" s="226" t="s">
        <v>147</v>
      </c>
      <c r="F121" s="226" t="s">
        <v>120</v>
      </c>
      <c r="G121" s="178"/>
      <c r="H121" s="178"/>
      <c r="I121" s="181"/>
      <c r="J121" s="227">
        <f>BK121</f>
        <v>0</v>
      </c>
      <c r="K121" s="178"/>
      <c r="L121" s="183"/>
      <c r="M121" s="184"/>
      <c r="N121" s="185"/>
      <c r="O121" s="185"/>
      <c r="P121" s="186">
        <f>SUM(P122:P134)</f>
        <v>0</v>
      </c>
      <c r="Q121" s="185"/>
      <c r="R121" s="186">
        <f>SUM(R122:R134)</f>
        <v>0</v>
      </c>
      <c r="S121" s="185"/>
      <c r="T121" s="187">
        <f>SUM(T122:T134)</f>
        <v>0</v>
      </c>
      <c r="AR121" s="188" t="s">
        <v>83</v>
      </c>
      <c r="AT121" s="189" t="s">
        <v>72</v>
      </c>
      <c r="AU121" s="189" t="s">
        <v>81</v>
      </c>
      <c r="AY121" s="188" t="s">
        <v>121</v>
      </c>
      <c r="BK121" s="190">
        <f>SUM(BK122:BK134)</f>
        <v>0</v>
      </c>
    </row>
    <row r="122" spans="1:65" s="2" customFormat="1" ht="66.75" customHeight="1">
      <c r="A122" s="31"/>
      <c r="B122" s="32"/>
      <c r="C122" s="191" t="s">
        <v>73</v>
      </c>
      <c r="D122" s="191" t="s">
        <v>122</v>
      </c>
      <c r="E122" s="192" t="s">
        <v>123</v>
      </c>
      <c r="F122" s="193" t="s">
        <v>124</v>
      </c>
      <c r="G122" s="194" t="s">
        <v>1</v>
      </c>
      <c r="H122" s="195">
        <v>2</v>
      </c>
      <c r="I122" s="196"/>
      <c r="J122" s="197">
        <f t="shared" ref="J122:J133" si="0">ROUND(I122*H122,2)</f>
        <v>0</v>
      </c>
      <c r="K122" s="193" t="s">
        <v>1</v>
      </c>
      <c r="L122" s="198"/>
      <c r="M122" s="199" t="s">
        <v>1</v>
      </c>
      <c r="N122" s="200" t="s">
        <v>38</v>
      </c>
      <c r="O122" s="68"/>
      <c r="P122" s="201">
        <f t="shared" ref="P122:P133" si="1">O122*H122</f>
        <v>0</v>
      </c>
      <c r="Q122" s="201">
        <v>0</v>
      </c>
      <c r="R122" s="201">
        <f t="shared" ref="R122:R133" si="2">Q122*H122</f>
        <v>0</v>
      </c>
      <c r="S122" s="201">
        <v>0</v>
      </c>
      <c r="T122" s="202">
        <f t="shared" ref="T122:T133" si="3"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203" t="s">
        <v>125</v>
      </c>
      <c r="AT122" s="203" t="s">
        <v>122</v>
      </c>
      <c r="AU122" s="203" t="s">
        <v>83</v>
      </c>
      <c r="AY122" s="14" t="s">
        <v>121</v>
      </c>
      <c r="BE122" s="204">
        <f t="shared" ref="BE122:BE133" si="4">IF(N122="základní",J122,0)</f>
        <v>0</v>
      </c>
      <c r="BF122" s="204">
        <f t="shared" ref="BF122:BF133" si="5">IF(N122="snížená",J122,0)</f>
        <v>0</v>
      </c>
      <c r="BG122" s="204">
        <f t="shared" ref="BG122:BG133" si="6">IF(N122="zákl. přenesená",J122,0)</f>
        <v>0</v>
      </c>
      <c r="BH122" s="204">
        <f t="shared" ref="BH122:BH133" si="7">IF(N122="sníž. přenesená",J122,0)</f>
        <v>0</v>
      </c>
      <c r="BI122" s="204">
        <f t="shared" ref="BI122:BI133" si="8">IF(N122="nulová",J122,0)</f>
        <v>0</v>
      </c>
      <c r="BJ122" s="14" t="s">
        <v>81</v>
      </c>
      <c r="BK122" s="204">
        <f t="shared" ref="BK122:BK133" si="9">ROUND(I122*H122,2)</f>
        <v>0</v>
      </c>
      <c r="BL122" s="14" t="s">
        <v>126</v>
      </c>
      <c r="BM122" s="203" t="s">
        <v>129</v>
      </c>
    </row>
    <row r="123" spans="1:65" s="2" customFormat="1" ht="55.5" customHeight="1">
      <c r="A123" s="31"/>
      <c r="B123" s="32"/>
      <c r="C123" s="191" t="s">
        <v>73</v>
      </c>
      <c r="D123" s="191" t="s">
        <v>122</v>
      </c>
      <c r="E123" s="192" t="s">
        <v>127</v>
      </c>
      <c r="F123" s="193" t="s">
        <v>128</v>
      </c>
      <c r="G123" s="194" t="s">
        <v>1</v>
      </c>
      <c r="H123" s="195">
        <v>10</v>
      </c>
      <c r="I123" s="196"/>
      <c r="J123" s="197">
        <f t="shared" si="0"/>
        <v>0</v>
      </c>
      <c r="K123" s="193" t="s">
        <v>1</v>
      </c>
      <c r="L123" s="198"/>
      <c r="M123" s="199" t="s">
        <v>1</v>
      </c>
      <c r="N123" s="200" t="s">
        <v>38</v>
      </c>
      <c r="O123" s="68"/>
      <c r="P123" s="201">
        <f t="shared" si="1"/>
        <v>0</v>
      </c>
      <c r="Q123" s="201">
        <v>0</v>
      </c>
      <c r="R123" s="201">
        <f t="shared" si="2"/>
        <v>0</v>
      </c>
      <c r="S123" s="201">
        <v>0</v>
      </c>
      <c r="T123" s="202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203" t="s">
        <v>125</v>
      </c>
      <c r="AT123" s="203" t="s">
        <v>122</v>
      </c>
      <c r="AU123" s="203" t="s">
        <v>83</v>
      </c>
      <c r="AY123" s="14" t="s">
        <v>121</v>
      </c>
      <c r="BE123" s="204">
        <f t="shared" si="4"/>
        <v>0</v>
      </c>
      <c r="BF123" s="204">
        <f t="shared" si="5"/>
        <v>0</v>
      </c>
      <c r="BG123" s="204">
        <f t="shared" si="6"/>
        <v>0</v>
      </c>
      <c r="BH123" s="204">
        <f t="shared" si="7"/>
        <v>0</v>
      </c>
      <c r="BI123" s="204">
        <f t="shared" si="8"/>
        <v>0</v>
      </c>
      <c r="BJ123" s="14" t="s">
        <v>81</v>
      </c>
      <c r="BK123" s="204">
        <f t="shared" si="9"/>
        <v>0</v>
      </c>
      <c r="BL123" s="14" t="s">
        <v>126</v>
      </c>
      <c r="BM123" s="203" t="s">
        <v>132</v>
      </c>
    </row>
    <row r="124" spans="1:65" s="2" customFormat="1" ht="44.25" customHeight="1">
      <c r="A124" s="31"/>
      <c r="B124" s="32"/>
      <c r="C124" s="191" t="s">
        <v>73</v>
      </c>
      <c r="D124" s="191" t="s">
        <v>122</v>
      </c>
      <c r="E124" s="192" t="s">
        <v>130</v>
      </c>
      <c r="F124" s="193" t="s">
        <v>131</v>
      </c>
      <c r="G124" s="194" t="s">
        <v>1</v>
      </c>
      <c r="H124" s="195">
        <v>1</v>
      </c>
      <c r="I124" s="196"/>
      <c r="J124" s="197">
        <f t="shared" si="0"/>
        <v>0</v>
      </c>
      <c r="K124" s="193" t="s">
        <v>1</v>
      </c>
      <c r="L124" s="198"/>
      <c r="M124" s="199" t="s">
        <v>1</v>
      </c>
      <c r="N124" s="200" t="s">
        <v>38</v>
      </c>
      <c r="O124" s="68"/>
      <c r="P124" s="201">
        <f t="shared" si="1"/>
        <v>0</v>
      </c>
      <c r="Q124" s="201">
        <v>0</v>
      </c>
      <c r="R124" s="201">
        <f t="shared" si="2"/>
        <v>0</v>
      </c>
      <c r="S124" s="201">
        <v>0</v>
      </c>
      <c r="T124" s="202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03" t="s">
        <v>125</v>
      </c>
      <c r="AT124" s="203" t="s">
        <v>122</v>
      </c>
      <c r="AU124" s="203" t="s">
        <v>83</v>
      </c>
      <c r="AY124" s="14" t="s">
        <v>121</v>
      </c>
      <c r="BE124" s="204">
        <f t="shared" si="4"/>
        <v>0</v>
      </c>
      <c r="BF124" s="204">
        <f t="shared" si="5"/>
        <v>0</v>
      </c>
      <c r="BG124" s="204">
        <f t="shared" si="6"/>
        <v>0</v>
      </c>
      <c r="BH124" s="204">
        <f t="shared" si="7"/>
        <v>0</v>
      </c>
      <c r="BI124" s="204">
        <f t="shared" si="8"/>
        <v>0</v>
      </c>
      <c r="BJ124" s="14" t="s">
        <v>81</v>
      </c>
      <c r="BK124" s="204">
        <f t="shared" si="9"/>
        <v>0</v>
      </c>
      <c r="BL124" s="14" t="s">
        <v>126</v>
      </c>
      <c r="BM124" s="203" t="s">
        <v>135</v>
      </c>
    </row>
    <row r="125" spans="1:65" s="2" customFormat="1" ht="55.5" customHeight="1">
      <c r="A125" s="31"/>
      <c r="B125" s="32"/>
      <c r="C125" s="191" t="s">
        <v>73</v>
      </c>
      <c r="D125" s="191" t="s">
        <v>122</v>
      </c>
      <c r="E125" s="192" t="s">
        <v>133</v>
      </c>
      <c r="F125" s="193" t="s">
        <v>161</v>
      </c>
      <c r="G125" s="194" t="s">
        <v>1</v>
      </c>
      <c r="H125" s="195">
        <v>20</v>
      </c>
      <c r="I125" s="196"/>
      <c r="J125" s="197">
        <f t="shared" si="0"/>
        <v>0</v>
      </c>
      <c r="K125" s="193" t="s">
        <v>1</v>
      </c>
      <c r="L125" s="198"/>
      <c r="M125" s="199" t="s">
        <v>1</v>
      </c>
      <c r="N125" s="200" t="s">
        <v>38</v>
      </c>
      <c r="O125" s="68"/>
      <c r="P125" s="201">
        <f t="shared" si="1"/>
        <v>0</v>
      </c>
      <c r="Q125" s="201">
        <v>0</v>
      </c>
      <c r="R125" s="201">
        <f t="shared" si="2"/>
        <v>0</v>
      </c>
      <c r="S125" s="201">
        <v>0</v>
      </c>
      <c r="T125" s="202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03" t="s">
        <v>125</v>
      </c>
      <c r="AT125" s="203" t="s">
        <v>122</v>
      </c>
      <c r="AU125" s="203" t="s">
        <v>83</v>
      </c>
      <c r="AY125" s="14" t="s">
        <v>121</v>
      </c>
      <c r="BE125" s="204">
        <f t="shared" si="4"/>
        <v>0</v>
      </c>
      <c r="BF125" s="204">
        <f t="shared" si="5"/>
        <v>0</v>
      </c>
      <c r="BG125" s="204">
        <f t="shared" si="6"/>
        <v>0</v>
      </c>
      <c r="BH125" s="204">
        <f t="shared" si="7"/>
        <v>0</v>
      </c>
      <c r="BI125" s="204">
        <f t="shared" si="8"/>
        <v>0</v>
      </c>
      <c r="BJ125" s="14" t="s">
        <v>81</v>
      </c>
      <c r="BK125" s="204">
        <f t="shared" si="9"/>
        <v>0</v>
      </c>
      <c r="BL125" s="14" t="s">
        <v>126</v>
      </c>
      <c r="BM125" s="203" t="s">
        <v>138</v>
      </c>
    </row>
    <row r="126" spans="1:65" s="2" customFormat="1" ht="55.5" customHeight="1">
      <c r="A126" s="31"/>
      <c r="B126" s="32"/>
      <c r="C126" s="191" t="s">
        <v>73</v>
      </c>
      <c r="D126" s="191" t="s">
        <v>122</v>
      </c>
      <c r="E126" s="192" t="s">
        <v>136</v>
      </c>
      <c r="F126" s="193" t="s">
        <v>134</v>
      </c>
      <c r="G126" s="194" t="s">
        <v>1</v>
      </c>
      <c r="H126" s="195">
        <v>1</v>
      </c>
      <c r="I126" s="196"/>
      <c r="J126" s="197">
        <f t="shared" si="0"/>
        <v>0</v>
      </c>
      <c r="K126" s="193" t="s">
        <v>1</v>
      </c>
      <c r="L126" s="198"/>
      <c r="M126" s="199" t="s">
        <v>1</v>
      </c>
      <c r="N126" s="200" t="s">
        <v>38</v>
      </c>
      <c r="O126" s="68"/>
      <c r="P126" s="201">
        <f t="shared" si="1"/>
        <v>0</v>
      </c>
      <c r="Q126" s="201">
        <v>0</v>
      </c>
      <c r="R126" s="201">
        <f t="shared" si="2"/>
        <v>0</v>
      </c>
      <c r="S126" s="201">
        <v>0</v>
      </c>
      <c r="T126" s="202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3" t="s">
        <v>125</v>
      </c>
      <c r="AT126" s="203" t="s">
        <v>122</v>
      </c>
      <c r="AU126" s="203" t="s">
        <v>83</v>
      </c>
      <c r="AY126" s="14" t="s">
        <v>121</v>
      </c>
      <c r="BE126" s="204">
        <f t="shared" si="4"/>
        <v>0</v>
      </c>
      <c r="BF126" s="204">
        <f t="shared" si="5"/>
        <v>0</v>
      </c>
      <c r="BG126" s="204">
        <f t="shared" si="6"/>
        <v>0</v>
      </c>
      <c r="BH126" s="204">
        <f t="shared" si="7"/>
        <v>0</v>
      </c>
      <c r="BI126" s="204">
        <f t="shared" si="8"/>
        <v>0</v>
      </c>
      <c r="BJ126" s="14" t="s">
        <v>81</v>
      </c>
      <c r="BK126" s="204">
        <f t="shared" si="9"/>
        <v>0</v>
      </c>
      <c r="BL126" s="14" t="s">
        <v>126</v>
      </c>
      <c r="BM126" s="203" t="s">
        <v>141</v>
      </c>
    </row>
    <row r="127" spans="1:65" s="2" customFormat="1" ht="55.5" customHeight="1">
      <c r="A127" s="31"/>
      <c r="B127" s="32"/>
      <c r="C127" s="191" t="s">
        <v>73</v>
      </c>
      <c r="D127" s="191" t="s">
        <v>122</v>
      </c>
      <c r="E127" s="192" t="s">
        <v>162</v>
      </c>
      <c r="F127" s="193" t="s">
        <v>163</v>
      </c>
      <c r="G127" s="194" t="s">
        <v>1</v>
      </c>
      <c r="H127" s="195">
        <v>1</v>
      </c>
      <c r="I127" s="196"/>
      <c r="J127" s="197">
        <f t="shared" si="0"/>
        <v>0</v>
      </c>
      <c r="K127" s="193" t="s">
        <v>1</v>
      </c>
      <c r="L127" s="198"/>
      <c r="M127" s="199" t="s">
        <v>1</v>
      </c>
      <c r="N127" s="200" t="s">
        <v>38</v>
      </c>
      <c r="O127" s="68"/>
      <c r="P127" s="201">
        <f t="shared" si="1"/>
        <v>0</v>
      </c>
      <c r="Q127" s="201">
        <v>0</v>
      </c>
      <c r="R127" s="201">
        <f t="shared" si="2"/>
        <v>0</v>
      </c>
      <c r="S127" s="201">
        <v>0</v>
      </c>
      <c r="T127" s="202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3" t="s">
        <v>125</v>
      </c>
      <c r="AT127" s="203" t="s">
        <v>122</v>
      </c>
      <c r="AU127" s="203" t="s">
        <v>83</v>
      </c>
      <c r="AY127" s="14" t="s">
        <v>121</v>
      </c>
      <c r="BE127" s="204">
        <f t="shared" si="4"/>
        <v>0</v>
      </c>
      <c r="BF127" s="204">
        <f t="shared" si="5"/>
        <v>0</v>
      </c>
      <c r="BG127" s="204">
        <f t="shared" si="6"/>
        <v>0</v>
      </c>
      <c r="BH127" s="204">
        <f t="shared" si="7"/>
        <v>0</v>
      </c>
      <c r="BI127" s="204">
        <f t="shared" si="8"/>
        <v>0</v>
      </c>
      <c r="BJ127" s="14" t="s">
        <v>81</v>
      </c>
      <c r="BK127" s="204">
        <f t="shared" si="9"/>
        <v>0</v>
      </c>
      <c r="BL127" s="14" t="s">
        <v>126</v>
      </c>
      <c r="BM127" s="203" t="s">
        <v>144</v>
      </c>
    </row>
    <row r="128" spans="1:65" s="2" customFormat="1" ht="55.5" customHeight="1">
      <c r="A128" s="31"/>
      <c r="B128" s="32"/>
      <c r="C128" s="191" t="s">
        <v>73</v>
      </c>
      <c r="D128" s="191" t="s">
        <v>122</v>
      </c>
      <c r="E128" s="192" t="s">
        <v>139</v>
      </c>
      <c r="F128" s="193" t="s">
        <v>146</v>
      </c>
      <c r="G128" s="194" t="s">
        <v>1</v>
      </c>
      <c r="H128" s="195">
        <v>1</v>
      </c>
      <c r="I128" s="196"/>
      <c r="J128" s="197">
        <f t="shared" si="0"/>
        <v>0</v>
      </c>
      <c r="K128" s="193" t="s">
        <v>1</v>
      </c>
      <c r="L128" s="198"/>
      <c r="M128" s="199" t="s">
        <v>1</v>
      </c>
      <c r="N128" s="200" t="s">
        <v>38</v>
      </c>
      <c r="O128" s="68"/>
      <c r="P128" s="201">
        <f t="shared" si="1"/>
        <v>0</v>
      </c>
      <c r="Q128" s="201">
        <v>0</v>
      </c>
      <c r="R128" s="201">
        <f t="shared" si="2"/>
        <v>0</v>
      </c>
      <c r="S128" s="201">
        <v>0</v>
      </c>
      <c r="T128" s="202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3" t="s">
        <v>125</v>
      </c>
      <c r="AT128" s="203" t="s">
        <v>122</v>
      </c>
      <c r="AU128" s="203" t="s">
        <v>83</v>
      </c>
      <c r="AY128" s="14" t="s">
        <v>121</v>
      </c>
      <c r="BE128" s="204">
        <f t="shared" si="4"/>
        <v>0</v>
      </c>
      <c r="BF128" s="204">
        <f t="shared" si="5"/>
        <v>0</v>
      </c>
      <c r="BG128" s="204">
        <f t="shared" si="6"/>
        <v>0</v>
      </c>
      <c r="BH128" s="204">
        <f t="shared" si="7"/>
        <v>0</v>
      </c>
      <c r="BI128" s="204">
        <f t="shared" si="8"/>
        <v>0</v>
      </c>
      <c r="BJ128" s="14" t="s">
        <v>81</v>
      </c>
      <c r="BK128" s="204">
        <f t="shared" si="9"/>
        <v>0</v>
      </c>
      <c r="BL128" s="14" t="s">
        <v>126</v>
      </c>
      <c r="BM128" s="203" t="s">
        <v>126</v>
      </c>
    </row>
    <row r="129" spans="1:65" s="2" customFormat="1" ht="44.25" customHeight="1">
      <c r="A129" s="31"/>
      <c r="B129" s="32"/>
      <c r="C129" s="191" t="s">
        <v>73</v>
      </c>
      <c r="D129" s="191" t="s">
        <v>122</v>
      </c>
      <c r="E129" s="192" t="s">
        <v>142</v>
      </c>
      <c r="F129" s="193" t="s">
        <v>164</v>
      </c>
      <c r="G129" s="194" t="s">
        <v>1</v>
      </c>
      <c r="H129" s="195">
        <v>1</v>
      </c>
      <c r="I129" s="196"/>
      <c r="J129" s="197">
        <f t="shared" si="0"/>
        <v>0</v>
      </c>
      <c r="K129" s="193" t="s">
        <v>1</v>
      </c>
      <c r="L129" s="198"/>
      <c r="M129" s="199" t="s">
        <v>1</v>
      </c>
      <c r="N129" s="200" t="s">
        <v>38</v>
      </c>
      <c r="O129" s="68"/>
      <c r="P129" s="201">
        <f t="shared" si="1"/>
        <v>0</v>
      </c>
      <c r="Q129" s="201">
        <v>0</v>
      </c>
      <c r="R129" s="201">
        <f t="shared" si="2"/>
        <v>0</v>
      </c>
      <c r="S129" s="201">
        <v>0</v>
      </c>
      <c r="T129" s="202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3" t="s">
        <v>125</v>
      </c>
      <c r="AT129" s="203" t="s">
        <v>122</v>
      </c>
      <c r="AU129" s="203" t="s">
        <v>83</v>
      </c>
      <c r="AY129" s="14" t="s">
        <v>121</v>
      </c>
      <c r="BE129" s="204">
        <f t="shared" si="4"/>
        <v>0</v>
      </c>
      <c r="BF129" s="204">
        <f t="shared" si="5"/>
        <v>0</v>
      </c>
      <c r="BG129" s="204">
        <f t="shared" si="6"/>
        <v>0</v>
      </c>
      <c r="BH129" s="204">
        <f t="shared" si="7"/>
        <v>0</v>
      </c>
      <c r="BI129" s="204">
        <f t="shared" si="8"/>
        <v>0</v>
      </c>
      <c r="BJ129" s="14" t="s">
        <v>81</v>
      </c>
      <c r="BK129" s="204">
        <f t="shared" si="9"/>
        <v>0</v>
      </c>
      <c r="BL129" s="14" t="s">
        <v>126</v>
      </c>
      <c r="BM129" s="203" t="s">
        <v>152</v>
      </c>
    </row>
    <row r="130" spans="1:65" s="2" customFormat="1" ht="16.5" customHeight="1">
      <c r="A130" s="31"/>
      <c r="B130" s="32"/>
      <c r="C130" s="191" t="s">
        <v>73</v>
      </c>
      <c r="D130" s="191" t="s">
        <v>122</v>
      </c>
      <c r="E130" s="192" t="s">
        <v>145</v>
      </c>
      <c r="F130" s="193" t="s">
        <v>165</v>
      </c>
      <c r="G130" s="194" t="s">
        <v>1</v>
      </c>
      <c r="H130" s="195">
        <v>1</v>
      </c>
      <c r="I130" s="196"/>
      <c r="J130" s="197">
        <f t="shared" si="0"/>
        <v>0</v>
      </c>
      <c r="K130" s="193" t="s">
        <v>1</v>
      </c>
      <c r="L130" s="198"/>
      <c r="M130" s="199" t="s">
        <v>1</v>
      </c>
      <c r="N130" s="200" t="s">
        <v>38</v>
      </c>
      <c r="O130" s="68"/>
      <c r="P130" s="201">
        <f t="shared" si="1"/>
        <v>0</v>
      </c>
      <c r="Q130" s="201">
        <v>0</v>
      </c>
      <c r="R130" s="201">
        <f t="shared" si="2"/>
        <v>0</v>
      </c>
      <c r="S130" s="201">
        <v>0</v>
      </c>
      <c r="T130" s="202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3" t="s">
        <v>125</v>
      </c>
      <c r="AT130" s="203" t="s">
        <v>122</v>
      </c>
      <c r="AU130" s="203" t="s">
        <v>83</v>
      </c>
      <c r="AY130" s="14" t="s">
        <v>121</v>
      </c>
      <c r="BE130" s="204">
        <f t="shared" si="4"/>
        <v>0</v>
      </c>
      <c r="BF130" s="204">
        <f t="shared" si="5"/>
        <v>0</v>
      </c>
      <c r="BG130" s="204">
        <f t="shared" si="6"/>
        <v>0</v>
      </c>
      <c r="BH130" s="204">
        <f t="shared" si="7"/>
        <v>0</v>
      </c>
      <c r="BI130" s="204">
        <f t="shared" si="8"/>
        <v>0</v>
      </c>
      <c r="BJ130" s="14" t="s">
        <v>81</v>
      </c>
      <c r="BK130" s="204">
        <f t="shared" si="9"/>
        <v>0</v>
      </c>
      <c r="BL130" s="14" t="s">
        <v>126</v>
      </c>
      <c r="BM130" s="203" t="s">
        <v>155</v>
      </c>
    </row>
    <row r="131" spans="1:65" s="2" customFormat="1" ht="44.25" customHeight="1">
      <c r="A131" s="31"/>
      <c r="B131" s="32"/>
      <c r="C131" s="191" t="s">
        <v>73</v>
      </c>
      <c r="D131" s="191" t="s">
        <v>122</v>
      </c>
      <c r="E131" s="192" t="s">
        <v>166</v>
      </c>
      <c r="F131" s="193" t="s">
        <v>167</v>
      </c>
      <c r="G131" s="194" t="s">
        <v>1</v>
      </c>
      <c r="H131" s="195">
        <v>1</v>
      </c>
      <c r="I131" s="196"/>
      <c r="J131" s="197">
        <f t="shared" si="0"/>
        <v>0</v>
      </c>
      <c r="K131" s="193" t="s">
        <v>1</v>
      </c>
      <c r="L131" s="198"/>
      <c r="M131" s="199" t="s">
        <v>1</v>
      </c>
      <c r="N131" s="200" t="s">
        <v>38</v>
      </c>
      <c r="O131" s="68"/>
      <c r="P131" s="201">
        <f t="shared" si="1"/>
        <v>0</v>
      </c>
      <c r="Q131" s="201">
        <v>0</v>
      </c>
      <c r="R131" s="201">
        <f t="shared" si="2"/>
        <v>0</v>
      </c>
      <c r="S131" s="201">
        <v>0</v>
      </c>
      <c r="T131" s="202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3" t="s">
        <v>125</v>
      </c>
      <c r="AT131" s="203" t="s">
        <v>122</v>
      </c>
      <c r="AU131" s="203" t="s">
        <v>83</v>
      </c>
      <c r="AY131" s="14" t="s">
        <v>121</v>
      </c>
      <c r="BE131" s="204">
        <f t="shared" si="4"/>
        <v>0</v>
      </c>
      <c r="BF131" s="204">
        <f t="shared" si="5"/>
        <v>0</v>
      </c>
      <c r="BG131" s="204">
        <f t="shared" si="6"/>
        <v>0</v>
      </c>
      <c r="BH131" s="204">
        <f t="shared" si="7"/>
        <v>0</v>
      </c>
      <c r="BI131" s="204">
        <f t="shared" si="8"/>
        <v>0</v>
      </c>
      <c r="BJ131" s="14" t="s">
        <v>81</v>
      </c>
      <c r="BK131" s="204">
        <f t="shared" si="9"/>
        <v>0</v>
      </c>
      <c r="BL131" s="14" t="s">
        <v>126</v>
      </c>
      <c r="BM131" s="203" t="s">
        <v>168</v>
      </c>
    </row>
    <row r="132" spans="1:65" s="2" customFormat="1" ht="16.5" customHeight="1">
      <c r="A132" s="31"/>
      <c r="B132" s="32"/>
      <c r="C132" s="191" t="s">
        <v>73</v>
      </c>
      <c r="D132" s="191" t="s">
        <v>122</v>
      </c>
      <c r="E132" s="192" t="s">
        <v>169</v>
      </c>
      <c r="F132" s="193" t="s">
        <v>170</v>
      </c>
      <c r="G132" s="194" t="s">
        <v>1</v>
      </c>
      <c r="H132" s="195">
        <v>1</v>
      </c>
      <c r="I132" s="196"/>
      <c r="J132" s="197">
        <f t="shared" si="0"/>
        <v>0</v>
      </c>
      <c r="K132" s="193" t="s">
        <v>1</v>
      </c>
      <c r="L132" s="198"/>
      <c r="M132" s="199" t="s">
        <v>1</v>
      </c>
      <c r="N132" s="200" t="s">
        <v>38</v>
      </c>
      <c r="O132" s="68"/>
      <c r="P132" s="201">
        <f t="shared" si="1"/>
        <v>0</v>
      </c>
      <c r="Q132" s="201">
        <v>0</v>
      </c>
      <c r="R132" s="201">
        <f t="shared" si="2"/>
        <v>0</v>
      </c>
      <c r="S132" s="201">
        <v>0</v>
      </c>
      <c r="T132" s="202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3" t="s">
        <v>125</v>
      </c>
      <c r="AT132" s="203" t="s">
        <v>122</v>
      </c>
      <c r="AU132" s="203" t="s">
        <v>83</v>
      </c>
      <c r="AY132" s="14" t="s">
        <v>121</v>
      </c>
      <c r="BE132" s="204">
        <f t="shared" si="4"/>
        <v>0</v>
      </c>
      <c r="BF132" s="204">
        <f t="shared" si="5"/>
        <v>0</v>
      </c>
      <c r="BG132" s="204">
        <f t="shared" si="6"/>
        <v>0</v>
      </c>
      <c r="BH132" s="204">
        <f t="shared" si="7"/>
        <v>0</v>
      </c>
      <c r="BI132" s="204">
        <f t="shared" si="8"/>
        <v>0</v>
      </c>
      <c r="BJ132" s="14" t="s">
        <v>81</v>
      </c>
      <c r="BK132" s="204">
        <f t="shared" si="9"/>
        <v>0</v>
      </c>
      <c r="BL132" s="14" t="s">
        <v>126</v>
      </c>
      <c r="BM132" s="203" t="s">
        <v>171</v>
      </c>
    </row>
    <row r="133" spans="1:65" s="2" customFormat="1" ht="55.5" customHeight="1">
      <c r="A133" s="31"/>
      <c r="B133" s="32"/>
      <c r="C133" s="191" t="s">
        <v>73</v>
      </c>
      <c r="D133" s="191" t="s">
        <v>122</v>
      </c>
      <c r="E133" s="192" t="s">
        <v>172</v>
      </c>
      <c r="F133" s="193" t="s">
        <v>173</v>
      </c>
      <c r="G133" s="194" t="s">
        <v>1</v>
      </c>
      <c r="H133" s="195">
        <v>2</v>
      </c>
      <c r="I133" s="196"/>
      <c r="J133" s="197">
        <f t="shared" si="0"/>
        <v>0</v>
      </c>
      <c r="K133" s="193" t="s">
        <v>1</v>
      </c>
      <c r="L133" s="198"/>
      <c r="M133" s="199" t="s">
        <v>1</v>
      </c>
      <c r="N133" s="200" t="s">
        <v>38</v>
      </c>
      <c r="O133" s="68"/>
      <c r="P133" s="201">
        <f t="shared" si="1"/>
        <v>0</v>
      </c>
      <c r="Q133" s="201">
        <v>0</v>
      </c>
      <c r="R133" s="201">
        <f t="shared" si="2"/>
        <v>0</v>
      </c>
      <c r="S133" s="201">
        <v>0</v>
      </c>
      <c r="T133" s="202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3" t="s">
        <v>125</v>
      </c>
      <c r="AT133" s="203" t="s">
        <v>122</v>
      </c>
      <c r="AU133" s="203" t="s">
        <v>83</v>
      </c>
      <c r="AY133" s="14" t="s">
        <v>121</v>
      </c>
      <c r="BE133" s="204">
        <f t="shared" si="4"/>
        <v>0</v>
      </c>
      <c r="BF133" s="204">
        <f t="shared" si="5"/>
        <v>0</v>
      </c>
      <c r="BG133" s="204">
        <f t="shared" si="6"/>
        <v>0</v>
      </c>
      <c r="BH133" s="204">
        <f t="shared" si="7"/>
        <v>0</v>
      </c>
      <c r="BI133" s="204">
        <f t="shared" si="8"/>
        <v>0</v>
      </c>
      <c r="BJ133" s="14" t="s">
        <v>81</v>
      </c>
      <c r="BK133" s="204">
        <f t="shared" si="9"/>
        <v>0</v>
      </c>
      <c r="BL133" s="14" t="s">
        <v>126</v>
      </c>
      <c r="BM133" s="203" t="s">
        <v>174</v>
      </c>
    </row>
    <row r="134" spans="1:65" s="2" customFormat="1" ht="19.5">
      <c r="A134" s="31"/>
      <c r="B134" s="32"/>
      <c r="C134" s="33"/>
      <c r="D134" s="228" t="s">
        <v>175</v>
      </c>
      <c r="E134" s="33"/>
      <c r="F134" s="229" t="s">
        <v>176</v>
      </c>
      <c r="G134" s="33"/>
      <c r="H134" s="33"/>
      <c r="I134" s="112"/>
      <c r="J134" s="33"/>
      <c r="K134" s="33"/>
      <c r="L134" s="36"/>
      <c r="M134" s="230"/>
      <c r="N134" s="231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175</v>
      </c>
      <c r="AU134" s="14" t="s">
        <v>83</v>
      </c>
    </row>
    <row r="135" spans="1:65" s="11" customFormat="1" ht="22.9" customHeight="1">
      <c r="B135" s="177"/>
      <c r="C135" s="178"/>
      <c r="D135" s="179" t="s">
        <v>72</v>
      </c>
      <c r="E135" s="226" t="s">
        <v>177</v>
      </c>
      <c r="F135" s="226" t="s">
        <v>148</v>
      </c>
      <c r="G135" s="178"/>
      <c r="H135" s="178"/>
      <c r="I135" s="181"/>
      <c r="J135" s="227">
        <f>BK135</f>
        <v>0</v>
      </c>
      <c r="K135" s="178"/>
      <c r="L135" s="183"/>
      <c r="M135" s="184"/>
      <c r="N135" s="185"/>
      <c r="O135" s="185"/>
      <c r="P135" s="186">
        <f>SUM(P136:P137)</f>
        <v>0</v>
      </c>
      <c r="Q135" s="185"/>
      <c r="R135" s="186">
        <f>SUM(R136:R137)</f>
        <v>0</v>
      </c>
      <c r="S135" s="185"/>
      <c r="T135" s="187">
        <f>SUM(T136:T137)</f>
        <v>0</v>
      </c>
      <c r="AR135" s="188" t="s">
        <v>83</v>
      </c>
      <c r="AT135" s="189" t="s">
        <v>72</v>
      </c>
      <c r="AU135" s="189" t="s">
        <v>81</v>
      </c>
      <c r="AY135" s="188" t="s">
        <v>121</v>
      </c>
      <c r="BK135" s="190">
        <f>SUM(BK136:BK137)</f>
        <v>0</v>
      </c>
    </row>
    <row r="136" spans="1:65" s="2" customFormat="1" ht="16.5" customHeight="1">
      <c r="A136" s="31"/>
      <c r="B136" s="32"/>
      <c r="C136" s="205" t="s">
        <v>73</v>
      </c>
      <c r="D136" s="205" t="s">
        <v>149</v>
      </c>
      <c r="E136" s="206" t="s">
        <v>150</v>
      </c>
      <c r="F136" s="207" t="s">
        <v>151</v>
      </c>
      <c r="G136" s="208" t="s">
        <v>1</v>
      </c>
      <c r="H136" s="209">
        <v>1</v>
      </c>
      <c r="I136" s="210"/>
      <c r="J136" s="211">
        <f>ROUND(I136*H136,2)</f>
        <v>0</v>
      </c>
      <c r="K136" s="207" t="s">
        <v>1</v>
      </c>
      <c r="L136" s="36"/>
      <c r="M136" s="212" t="s">
        <v>1</v>
      </c>
      <c r="N136" s="213" t="s">
        <v>38</v>
      </c>
      <c r="O136" s="68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3" t="s">
        <v>126</v>
      </c>
      <c r="AT136" s="203" t="s">
        <v>149</v>
      </c>
      <c r="AU136" s="203" t="s">
        <v>83</v>
      </c>
      <c r="AY136" s="14" t="s">
        <v>121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4" t="s">
        <v>81</v>
      </c>
      <c r="BK136" s="204">
        <f>ROUND(I136*H136,2)</f>
        <v>0</v>
      </c>
      <c r="BL136" s="14" t="s">
        <v>126</v>
      </c>
      <c r="BM136" s="203" t="s">
        <v>178</v>
      </c>
    </row>
    <row r="137" spans="1:65" s="2" customFormat="1" ht="16.5" customHeight="1">
      <c r="A137" s="31"/>
      <c r="B137" s="32"/>
      <c r="C137" s="205" t="s">
        <v>73</v>
      </c>
      <c r="D137" s="205" t="s">
        <v>149</v>
      </c>
      <c r="E137" s="206" t="s">
        <v>153</v>
      </c>
      <c r="F137" s="207" t="s">
        <v>154</v>
      </c>
      <c r="G137" s="208" t="s">
        <v>1</v>
      </c>
      <c r="H137" s="209">
        <v>1</v>
      </c>
      <c r="I137" s="210"/>
      <c r="J137" s="211">
        <f>ROUND(I137*H137,2)</f>
        <v>0</v>
      </c>
      <c r="K137" s="207" t="s">
        <v>1</v>
      </c>
      <c r="L137" s="36"/>
      <c r="M137" s="214" t="s">
        <v>1</v>
      </c>
      <c r="N137" s="215" t="s">
        <v>38</v>
      </c>
      <c r="O137" s="216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3" t="s">
        <v>126</v>
      </c>
      <c r="AT137" s="203" t="s">
        <v>149</v>
      </c>
      <c r="AU137" s="203" t="s">
        <v>83</v>
      </c>
      <c r="AY137" s="14" t="s">
        <v>121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4" t="s">
        <v>81</v>
      </c>
      <c r="BK137" s="204">
        <f>ROUND(I137*H137,2)</f>
        <v>0</v>
      </c>
      <c r="BL137" s="14" t="s">
        <v>126</v>
      </c>
      <c r="BM137" s="203" t="s">
        <v>179</v>
      </c>
    </row>
    <row r="138" spans="1:65" s="2" customFormat="1" ht="6.95" customHeight="1">
      <c r="A138" s="31"/>
      <c r="B138" s="51"/>
      <c r="C138" s="52"/>
      <c r="D138" s="52"/>
      <c r="E138" s="52"/>
      <c r="F138" s="52"/>
      <c r="G138" s="52"/>
      <c r="H138" s="52"/>
      <c r="I138" s="149"/>
      <c r="J138" s="52"/>
      <c r="K138" s="52"/>
      <c r="L138" s="36"/>
      <c r="M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</sheetData>
  <sheetProtection algorithmName="SHA-512" hashValue="/kCxr8sgSnjRCXzb0OE8DnBZlgcAZiY47AB/yuxn2+jPATvgtmDTQZb48yptwSOU1inl6k3y6ra8+To1/FDMWA==" saltValue="/66fcxaDbcnGYDhl3C0ej4JR0u8K6ArkaYzk5j5SLbNOi8k8y/t4/LzWLisX7z5WO95TwIDt2BuYbVLQrQ0m5Q==" spinCount="100000" sheet="1" objects="1" scenarios="1" formatColumns="0" formatRows="0" autoFilter="0"/>
  <autoFilter ref="C118:K13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4" t="s">
        <v>89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83</v>
      </c>
    </row>
    <row r="4" spans="1:46" s="1" customFormat="1" ht="24.95" customHeight="1">
      <c r="B4" s="17"/>
      <c r="D4" s="109" t="s">
        <v>96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5" t="str">
        <f>'Rekapitulace stavby'!K6</f>
        <v>ZŠ Jubilejní, Nový Jičín</v>
      </c>
      <c r="F7" s="276"/>
      <c r="G7" s="276"/>
      <c r="H7" s="276"/>
      <c r="I7" s="105"/>
      <c r="L7" s="17"/>
    </row>
    <row r="8" spans="1:46" s="2" customFormat="1" ht="12" customHeight="1">
      <c r="A8" s="31"/>
      <c r="B8" s="36"/>
      <c r="C8" s="31"/>
      <c r="D8" s="111" t="s">
        <v>97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180</v>
      </c>
      <c r="F9" s="278"/>
      <c r="G9" s="278"/>
      <c r="H9" s="278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 t="str">
        <f>'Rekapitulace stavby'!AN8</f>
        <v>14. 1. 2021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24</v>
      </c>
      <c r="E14" s="31"/>
      <c r="F14" s="31"/>
      <c r="G14" s="31"/>
      <c r="H14" s="31"/>
      <c r="I14" s="114" t="s">
        <v>25</v>
      </c>
      <c r="J14" s="113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3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14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25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25</v>
      </c>
      <c r="J23" s="113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 xml:space="preserve"> </v>
      </c>
      <c r="F24" s="31"/>
      <c r="G24" s="31"/>
      <c r="H24" s="31"/>
      <c r="I24" s="114" t="s">
        <v>26</v>
      </c>
      <c r="J24" s="113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32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1" t="s">
        <v>1</v>
      </c>
      <c r="F27" s="281"/>
      <c r="G27" s="281"/>
      <c r="H27" s="281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33</v>
      </c>
      <c r="E30" s="31"/>
      <c r="F30" s="31"/>
      <c r="G30" s="31"/>
      <c r="H30" s="31"/>
      <c r="I30" s="112"/>
      <c r="J30" s="123">
        <f>ROUND(J116,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35</v>
      </c>
      <c r="G32" s="31"/>
      <c r="H32" s="31"/>
      <c r="I32" s="125" t="s">
        <v>34</v>
      </c>
      <c r="J32" s="124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37</v>
      </c>
      <c r="E33" s="111" t="s">
        <v>38</v>
      </c>
      <c r="F33" s="127">
        <f>ROUND((SUM(BE116:BE171)),  2)</f>
        <v>0</v>
      </c>
      <c r="G33" s="31"/>
      <c r="H33" s="31"/>
      <c r="I33" s="128">
        <v>0.21</v>
      </c>
      <c r="J33" s="127">
        <f>ROUND(((SUM(BE116:BE171))*I33),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39</v>
      </c>
      <c r="F34" s="127">
        <f>ROUND((SUM(BF116:BF171)),  2)</f>
        <v>0</v>
      </c>
      <c r="G34" s="31"/>
      <c r="H34" s="31"/>
      <c r="I34" s="128">
        <v>0.15</v>
      </c>
      <c r="J34" s="127">
        <f>ROUND(((SUM(BF116:BF171))*I34),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40</v>
      </c>
      <c r="F35" s="127">
        <f>ROUND((SUM(BG116:BG171)),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41</v>
      </c>
      <c r="F36" s="127">
        <f>ROUND((SUM(BH116:BH171)),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42</v>
      </c>
      <c r="F37" s="127">
        <f>ROUND((SUM(BI116:BI171)),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43</v>
      </c>
      <c r="E39" s="131"/>
      <c r="F39" s="131"/>
      <c r="G39" s="132" t="s">
        <v>44</v>
      </c>
      <c r="H39" s="133" t="s">
        <v>45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46</v>
      </c>
      <c r="E50" s="138"/>
      <c r="F50" s="138"/>
      <c r="G50" s="137" t="s">
        <v>47</v>
      </c>
      <c r="H50" s="138"/>
      <c r="I50" s="139"/>
      <c r="J50" s="138"/>
      <c r="K50" s="138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0" t="s">
        <v>48</v>
      </c>
      <c r="E61" s="141"/>
      <c r="F61" s="142" t="s">
        <v>49</v>
      </c>
      <c r="G61" s="140" t="s">
        <v>48</v>
      </c>
      <c r="H61" s="141"/>
      <c r="I61" s="143"/>
      <c r="J61" s="144" t="s">
        <v>49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7" t="s">
        <v>50</v>
      </c>
      <c r="E65" s="145"/>
      <c r="F65" s="145"/>
      <c r="G65" s="137" t="s">
        <v>51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0" t="s">
        <v>48</v>
      </c>
      <c r="E76" s="141"/>
      <c r="F76" s="142" t="s">
        <v>49</v>
      </c>
      <c r="G76" s="140" t="s">
        <v>48</v>
      </c>
      <c r="H76" s="141"/>
      <c r="I76" s="143"/>
      <c r="J76" s="144" t="s">
        <v>49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99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82" t="str">
        <f>E7</f>
        <v>ZŠ Jubilejní, Nový Jičín</v>
      </c>
      <c r="F85" s="283"/>
      <c r="G85" s="283"/>
      <c r="H85" s="283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97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4" t="str">
        <f>E9</f>
        <v>004 - Nářadí dílny</v>
      </c>
      <c r="F87" s="284"/>
      <c r="G87" s="284"/>
      <c r="H87" s="284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114" t="s">
        <v>22</v>
      </c>
      <c r="J89" s="63" t="str">
        <f>IF(J12="","",J12)</f>
        <v>14. 1. 2021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114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114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100</v>
      </c>
      <c r="D94" s="154"/>
      <c r="E94" s="154"/>
      <c r="F94" s="154"/>
      <c r="G94" s="154"/>
      <c r="H94" s="154"/>
      <c r="I94" s="155"/>
      <c r="J94" s="156" t="s">
        <v>101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102</v>
      </c>
      <c r="D96" s="33"/>
      <c r="E96" s="33"/>
      <c r="F96" s="33"/>
      <c r="G96" s="33"/>
      <c r="H96" s="33"/>
      <c r="I96" s="112"/>
      <c r="J96" s="81">
        <f>J116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103</v>
      </c>
    </row>
    <row r="97" spans="1:31" s="2" customFormat="1" ht="21.75" customHeight="1">
      <c r="A97" s="31"/>
      <c r="B97" s="32"/>
      <c r="C97" s="33"/>
      <c r="D97" s="33"/>
      <c r="E97" s="33"/>
      <c r="F97" s="33"/>
      <c r="G97" s="33"/>
      <c r="H97" s="33"/>
      <c r="I97" s="112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31" s="2" customFormat="1" ht="6.95" customHeight="1">
      <c r="A98" s="31"/>
      <c r="B98" s="51"/>
      <c r="C98" s="52"/>
      <c r="D98" s="52"/>
      <c r="E98" s="52"/>
      <c r="F98" s="52"/>
      <c r="G98" s="52"/>
      <c r="H98" s="52"/>
      <c r="I98" s="149"/>
      <c r="J98" s="52"/>
      <c r="K98" s="52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102" spans="1:31" s="2" customFormat="1" ht="6.95" customHeight="1">
      <c r="A102" s="31"/>
      <c r="B102" s="53"/>
      <c r="C102" s="54"/>
      <c r="D102" s="54"/>
      <c r="E102" s="54"/>
      <c r="F102" s="54"/>
      <c r="G102" s="54"/>
      <c r="H102" s="54"/>
      <c r="I102" s="152"/>
      <c r="J102" s="54"/>
      <c r="K102" s="54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24.95" customHeight="1">
      <c r="A103" s="31"/>
      <c r="B103" s="32"/>
      <c r="C103" s="20" t="s">
        <v>106</v>
      </c>
      <c r="D103" s="33"/>
      <c r="E103" s="33"/>
      <c r="F103" s="33"/>
      <c r="G103" s="33"/>
      <c r="H103" s="33"/>
      <c r="I103" s="112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32"/>
      <c r="C104" s="33"/>
      <c r="D104" s="33"/>
      <c r="E104" s="33"/>
      <c r="F104" s="33"/>
      <c r="G104" s="33"/>
      <c r="H104" s="33"/>
      <c r="I104" s="112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12" customHeight="1">
      <c r="A105" s="31"/>
      <c r="B105" s="32"/>
      <c r="C105" s="26" t="s">
        <v>16</v>
      </c>
      <c r="D105" s="33"/>
      <c r="E105" s="33"/>
      <c r="F105" s="33"/>
      <c r="G105" s="33"/>
      <c r="H105" s="33"/>
      <c r="I105" s="112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6.5" customHeight="1">
      <c r="A106" s="31"/>
      <c r="B106" s="32"/>
      <c r="C106" s="33"/>
      <c r="D106" s="33"/>
      <c r="E106" s="282" t="str">
        <f>E7</f>
        <v>ZŠ Jubilejní, Nový Jičín</v>
      </c>
      <c r="F106" s="283"/>
      <c r="G106" s="283"/>
      <c r="H106" s="283"/>
      <c r="I106" s="112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97</v>
      </c>
      <c r="D107" s="33"/>
      <c r="E107" s="33"/>
      <c r="F107" s="33"/>
      <c r="G107" s="33"/>
      <c r="H107" s="33"/>
      <c r="I107" s="112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3"/>
      <c r="D108" s="33"/>
      <c r="E108" s="234" t="str">
        <f>E9</f>
        <v>004 - Nářadí dílny</v>
      </c>
      <c r="F108" s="284"/>
      <c r="G108" s="284"/>
      <c r="H108" s="284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20</v>
      </c>
      <c r="D110" s="33"/>
      <c r="E110" s="33"/>
      <c r="F110" s="24" t="str">
        <f>F12</f>
        <v xml:space="preserve"> </v>
      </c>
      <c r="G110" s="33"/>
      <c r="H110" s="33"/>
      <c r="I110" s="114" t="s">
        <v>22</v>
      </c>
      <c r="J110" s="63" t="str">
        <f>IF(J12="","",J12)</f>
        <v>14. 1. 2021</v>
      </c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5.2" customHeight="1">
      <c r="A112" s="31"/>
      <c r="B112" s="32"/>
      <c r="C112" s="26" t="s">
        <v>24</v>
      </c>
      <c r="D112" s="33"/>
      <c r="E112" s="33"/>
      <c r="F112" s="24" t="str">
        <f>E15</f>
        <v xml:space="preserve"> </v>
      </c>
      <c r="G112" s="33"/>
      <c r="H112" s="33"/>
      <c r="I112" s="114" t="s">
        <v>29</v>
      </c>
      <c r="J112" s="29" t="str">
        <f>E21</f>
        <v xml:space="preserve"> 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27</v>
      </c>
      <c r="D113" s="33"/>
      <c r="E113" s="33"/>
      <c r="F113" s="24" t="str">
        <f>IF(E18="","",E18)</f>
        <v>Vyplň údaj</v>
      </c>
      <c r="G113" s="33"/>
      <c r="H113" s="33"/>
      <c r="I113" s="114" t="s">
        <v>31</v>
      </c>
      <c r="J113" s="29" t="str">
        <f>E24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0.35" customHeight="1">
      <c r="A114" s="31"/>
      <c r="B114" s="32"/>
      <c r="C114" s="33"/>
      <c r="D114" s="33"/>
      <c r="E114" s="33"/>
      <c r="F114" s="33"/>
      <c r="G114" s="33"/>
      <c r="H114" s="33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10" customFormat="1" ht="29.25" customHeight="1">
      <c r="A115" s="165"/>
      <c r="B115" s="166"/>
      <c r="C115" s="167" t="s">
        <v>107</v>
      </c>
      <c r="D115" s="168" t="s">
        <v>58</v>
      </c>
      <c r="E115" s="168" t="s">
        <v>54</v>
      </c>
      <c r="F115" s="168" t="s">
        <v>55</v>
      </c>
      <c r="G115" s="168" t="s">
        <v>108</v>
      </c>
      <c r="H115" s="168" t="s">
        <v>109</v>
      </c>
      <c r="I115" s="169" t="s">
        <v>110</v>
      </c>
      <c r="J115" s="168" t="s">
        <v>101</v>
      </c>
      <c r="K115" s="170" t="s">
        <v>111</v>
      </c>
      <c r="L115" s="171"/>
      <c r="M115" s="72" t="s">
        <v>1</v>
      </c>
      <c r="N115" s="73" t="s">
        <v>37</v>
      </c>
      <c r="O115" s="73" t="s">
        <v>112</v>
      </c>
      <c r="P115" s="73" t="s">
        <v>113</v>
      </c>
      <c r="Q115" s="73" t="s">
        <v>114</v>
      </c>
      <c r="R115" s="73" t="s">
        <v>115</v>
      </c>
      <c r="S115" s="73" t="s">
        <v>116</v>
      </c>
      <c r="T115" s="74" t="s">
        <v>117</v>
      </c>
      <c r="U115" s="165"/>
      <c r="V115" s="165"/>
      <c r="W115" s="165"/>
      <c r="X115" s="165"/>
      <c r="Y115" s="165"/>
      <c r="Z115" s="165"/>
      <c r="AA115" s="165"/>
      <c r="AB115" s="165"/>
      <c r="AC115" s="165"/>
      <c r="AD115" s="165"/>
      <c r="AE115" s="165"/>
    </row>
    <row r="116" spans="1:65" s="2" customFormat="1" ht="22.9" customHeight="1">
      <c r="A116" s="31"/>
      <c r="B116" s="32"/>
      <c r="C116" s="79" t="s">
        <v>118</v>
      </c>
      <c r="D116" s="33"/>
      <c r="E116" s="33"/>
      <c r="F116" s="33"/>
      <c r="G116" s="33"/>
      <c r="H116" s="33"/>
      <c r="I116" s="112"/>
      <c r="J116" s="172">
        <f>BK116</f>
        <v>0</v>
      </c>
      <c r="K116" s="33"/>
      <c r="L116" s="36"/>
      <c r="M116" s="75"/>
      <c r="N116" s="173"/>
      <c r="O116" s="76"/>
      <c r="P116" s="174">
        <f>SUM(P117:P171)</f>
        <v>0</v>
      </c>
      <c r="Q116" s="76"/>
      <c r="R116" s="174">
        <f>SUM(R117:R171)</f>
        <v>0</v>
      </c>
      <c r="S116" s="76"/>
      <c r="T116" s="175">
        <f>SUM(T117:T171)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4" t="s">
        <v>72</v>
      </c>
      <c r="AU116" s="14" t="s">
        <v>103</v>
      </c>
      <c r="BK116" s="176">
        <f>SUM(BK117:BK171)</f>
        <v>0</v>
      </c>
    </row>
    <row r="117" spans="1:65" s="2" customFormat="1" ht="16.5" customHeight="1">
      <c r="A117" s="31"/>
      <c r="B117" s="32"/>
      <c r="C117" s="191" t="s">
        <v>73</v>
      </c>
      <c r="D117" s="191" t="s">
        <v>122</v>
      </c>
      <c r="E117" s="192" t="s">
        <v>181</v>
      </c>
      <c r="F117" s="193" t="s">
        <v>182</v>
      </c>
      <c r="G117" s="194" t="s">
        <v>1</v>
      </c>
      <c r="H117" s="195">
        <v>25</v>
      </c>
      <c r="I117" s="196"/>
      <c r="J117" s="197">
        <f t="shared" ref="J117:J148" si="0">ROUND(I117*H117,2)</f>
        <v>0</v>
      </c>
      <c r="K117" s="193" t="s">
        <v>1</v>
      </c>
      <c r="L117" s="198"/>
      <c r="M117" s="199" t="s">
        <v>1</v>
      </c>
      <c r="N117" s="200" t="s">
        <v>38</v>
      </c>
      <c r="O117" s="68"/>
      <c r="P117" s="201">
        <f t="shared" ref="P117:P148" si="1">O117*H117</f>
        <v>0</v>
      </c>
      <c r="Q117" s="201">
        <v>0</v>
      </c>
      <c r="R117" s="201">
        <f t="shared" ref="R117:R148" si="2">Q117*H117</f>
        <v>0</v>
      </c>
      <c r="S117" s="201">
        <v>0</v>
      </c>
      <c r="T117" s="202">
        <f t="shared" ref="T117:T148" si="3">S117*H117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203" t="s">
        <v>125</v>
      </c>
      <c r="AT117" s="203" t="s">
        <v>122</v>
      </c>
      <c r="AU117" s="203" t="s">
        <v>73</v>
      </c>
      <c r="AY117" s="14" t="s">
        <v>121</v>
      </c>
      <c r="BE117" s="204">
        <f t="shared" ref="BE117:BE148" si="4">IF(N117="základní",J117,0)</f>
        <v>0</v>
      </c>
      <c r="BF117" s="204">
        <f t="shared" ref="BF117:BF148" si="5">IF(N117="snížená",J117,0)</f>
        <v>0</v>
      </c>
      <c r="BG117" s="204">
        <f t="shared" ref="BG117:BG148" si="6">IF(N117="zákl. přenesená",J117,0)</f>
        <v>0</v>
      </c>
      <c r="BH117" s="204">
        <f t="shared" ref="BH117:BH148" si="7">IF(N117="sníž. přenesená",J117,0)</f>
        <v>0</v>
      </c>
      <c r="BI117" s="204">
        <f t="shared" ref="BI117:BI148" si="8">IF(N117="nulová",J117,0)</f>
        <v>0</v>
      </c>
      <c r="BJ117" s="14" t="s">
        <v>81</v>
      </c>
      <c r="BK117" s="204">
        <f t="shared" ref="BK117:BK148" si="9">ROUND(I117*H117,2)</f>
        <v>0</v>
      </c>
      <c r="BL117" s="14" t="s">
        <v>126</v>
      </c>
      <c r="BM117" s="203" t="s">
        <v>83</v>
      </c>
    </row>
    <row r="118" spans="1:65" s="2" customFormat="1" ht="16.5" customHeight="1">
      <c r="A118" s="31"/>
      <c r="B118" s="32"/>
      <c r="C118" s="191" t="s">
        <v>73</v>
      </c>
      <c r="D118" s="191" t="s">
        <v>122</v>
      </c>
      <c r="E118" s="192" t="s">
        <v>183</v>
      </c>
      <c r="F118" s="193" t="s">
        <v>184</v>
      </c>
      <c r="G118" s="194" t="s">
        <v>1</v>
      </c>
      <c r="H118" s="195">
        <v>25</v>
      </c>
      <c r="I118" s="196"/>
      <c r="J118" s="197">
        <f t="shared" si="0"/>
        <v>0</v>
      </c>
      <c r="K118" s="193" t="s">
        <v>1</v>
      </c>
      <c r="L118" s="198"/>
      <c r="M118" s="199" t="s">
        <v>1</v>
      </c>
      <c r="N118" s="200" t="s">
        <v>38</v>
      </c>
      <c r="O118" s="68"/>
      <c r="P118" s="201">
        <f t="shared" si="1"/>
        <v>0</v>
      </c>
      <c r="Q118" s="201">
        <v>0</v>
      </c>
      <c r="R118" s="201">
        <f t="shared" si="2"/>
        <v>0</v>
      </c>
      <c r="S118" s="201">
        <v>0</v>
      </c>
      <c r="T118" s="202">
        <f t="shared" si="3"/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203" t="s">
        <v>125</v>
      </c>
      <c r="AT118" s="203" t="s">
        <v>122</v>
      </c>
      <c r="AU118" s="203" t="s">
        <v>73</v>
      </c>
      <c r="AY118" s="14" t="s">
        <v>121</v>
      </c>
      <c r="BE118" s="204">
        <f t="shared" si="4"/>
        <v>0</v>
      </c>
      <c r="BF118" s="204">
        <f t="shared" si="5"/>
        <v>0</v>
      </c>
      <c r="BG118" s="204">
        <f t="shared" si="6"/>
        <v>0</v>
      </c>
      <c r="BH118" s="204">
        <f t="shared" si="7"/>
        <v>0</v>
      </c>
      <c r="BI118" s="204">
        <f t="shared" si="8"/>
        <v>0</v>
      </c>
      <c r="BJ118" s="14" t="s">
        <v>81</v>
      </c>
      <c r="BK118" s="204">
        <f t="shared" si="9"/>
        <v>0</v>
      </c>
      <c r="BL118" s="14" t="s">
        <v>126</v>
      </c>
      <c r="BM118" s="203" t="s">
        <v>129</v>
      </c>
    </row>
    <row r="119" spans="1:65" s="2" customFormat="1" ht="16.5" customHeight="1">
      <c r="A119" s="31"/>
      <c r="B119" s="32"/>
      <c r="C119" s="191" t="s">
        <v>73</v>
      </c>
      <c r="D119" s="191" t="s">
        <v>122</v>
      </c>
      <c r="E119" s="192" t="s">
        <v>185</v>
      </c>
      <c r="F119" s="193" t="s">
        <v>186</v>
      </c>
      <c r="G119" s="194" t="s">
        <v>1</v>
      </c>
      <c r="H119" s="195">
        <v>25</v>
      </c>
      <c r="I119" s="196"/>
      <c r="J119" s="197">
        <f t="shared" si="0"/>
        <v>0</v>
      </c>
      <c r="K119" s="193" t="s">
        <v>1</v>
      </c>
      <c r="L119" s="198"/>
      <c r="M119" s="199" t="s">
        <v>1</v>
      </c>
      <c r="N119" s="200" t="s">
        <v>38</v>
      </c>
      <c r="O119" s="68"/>
      <c r="P119" s="201">
        <f t="shared" si="1"/>
        <v>0</v>
      </c>
      <c r="Q119" s="201">
        <v>0</v>
      </c>
      <c r="R119" s="201">
        <f t="shared" si="2"/>
        <v>0</v>
      </c>
      <c r="S119" s="201">
        <v>0</v>
      </c>
      <c r="T119" s="202">
        <f t="shared" si="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203" t="s">
        <v>125</v>
      </c>
      <c r="AT119" s="203" t="s">
        <v>122</v>
      </c>
      <c r="AU119" s="203" t="s">
        <v>73</v>
      </c>
      <c r="AY119" s="14" t="s">
        <v>121</v>
      </c>
      <c r="BE119" s="204">
        <f t="shared" si="4"/>
        <v>0</v>
      </c>
      <c r="BF119" s="204">
        <f t="shared" si="5"/>
        <v>0</v>
      </c>
      <c r="BG119" s="204">
        <f t="shared" si="6"/>
        <v>0</v>
      </c>
      <c r="BH119" s="204">
        <f t="shared" si="7"/>
        <v>0</v>
      </c>
      <c r="BI119" s="204">
        <f t="shared" si="8"/>
        <v>0</v>
      </c>
      <c r="BJ119" s="14" t="s">
        <v>81</v>
      </c>
      <c r="BK119" s="204">
        <f t="shared" si="9"/>
        <v>0</v>
      </c>
      <c r="BL119" s="14" t="s">
        <v>126</v>
      </c>
      <c r="BM119" s="203" t="s">
        <v>132</v>
      </c>
    </row>
    <row r="120" spans="1:65" s="2" customFormat="1" ht="16.5" customHeight="1">
      <c r="A120" s="31"/>
      <c r="B120" s="32"/>
      <c r="C120" s="191" t="s">
        <v>73</v>
      </c>
      <c r="D120" s="191" t="s">
        <v>122</v>
      </c>
      <c r="E120" s="192" t="s">
        <v>187</v>
      </c>
      <c r="F120" s="193" t="s">
        <v>188</v>
      </c>
      <c r="G120" s="194" t="s">
        <v>1</v>
      </c>
      <c r="H120" s="195">
        <v>100</v>
      </c>
      <c r="I120" s="196"/>
      <c r="J120" s="197">
        <f t="shared" si="0"/>
        <v>0</v>
      </c>
      <c r="K120" s="193" t="s">
        <v>1</v>
      </c>
      <c r="L120" s="198"/>
      <c r="M120" s="199" t="s">
        <v>1</v>
      </c>
      <c r="N120" s="200" t="s">
        <v>38</v>
      </c>
      <c r="O120" s="68"/>
      <c r="P120" s="201">
        <f t="shared" si="1"/>
        <v>0</v>
      </c>
      <c r="Q120" s="201">
        <v>0</v>
      </c>
      <c r="R120" s="201">
        <f t="shared" si="2"/>
        <v>0</v>
      </c>
      <c r="S120" s="201">
        <v>0</v>
      </c>
      <c r="T120" s="202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203" t="s">
        <v>125</v>
      </c>
      <c r="AT120" s="203" t="s">
        <v>122</v>
      </c>
      <c r="AU120" s="203" t="s">
        <v>73</v>
      </c>
      <c r="AY120" s="14" t="s">
        <v>121</v>
      </c>
      <c r="BE120" s="204">
        <f t="shared" si="4"/>
        <v>0</v>
      </c>
      <c r="BF120" s="204">
        <f t="shared" si="5"/>
        <v>0</v>
      </c>
      <c r="BG120" s="204">
        <f t="shared" si="6"/>
        <v>0</v>
      </c>
      <c r="BH120" s="204">
        <f t="shared" si="7"/>
        <v>0</v>
      </c>
      <c r="BI120" s="204">
        <f t="shared" si="8"/>
        <v>0</v>
      </c>
      <c r="BJ120" s="14" t="s">
        <v>81</v>
      </c>
      <c r="BK120" s="204">
        <f t="shared" si="9"/>
        <v>0</v>
      </c>
      <c r="BL120" s="14" t="s">
        <v>126</v>
      </c>
      <c r="BM120" s="203" t="s">
        <v>135</v>
      </c>
    </row>
    <row r="121" spans="1:65" s="2" customFormat="1" ht="16.5" customHeight="1">
      <c r="A121" s="31"/>
      <c r="B121" s="32"/>
      <c r="C121" s="191" t="s">
        <v>73</v>
      </c>
      <c r="D121" s="191" t="s">
        <v>122</v>
      </c>
      <c r="E121" s="192" t="s">
        <v>189</v>
      </c>
      <c r="F121" s="193" t="s">
        <v>190</v>
      </c>
      <c r="G121" s="194" t="s">
        <v>1</v>
      </c>
      <c r="H121" s="195">
        <v>25</v>
      </c>
      <c r="I121" s="196"/>
      <c r="J121" s="197">
        <f t="shared" si="0"/>
        <v>0</v>
      </c>
      <c r="K121" s="193" t="s">
        <v>1</v>
      </c>
      <c r="L121" s="198"/>
      <c r="M121" s="199" t="s">
        <v>1</v>
      </c>
      <c r="N121" s="200" t="s">
        <v>38</v>
      </c>
      <c r="O121" s="68"/>
      <c r="P121" s="201">
        <f t="shared" si="1"/>
        <v>0</v>
      </c>
      <c r="Q121" s="201">
        <v>0</v>
      </c>
      <c r="R121" s="201">
        <f t="shared" si="2"/>
        <v>0</v>
      </c>
      <c r="S121" s="201">
        <v>0</v>
      </c>
      <c r="T121" s="202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203" t="s">
        <v>125</v>
      </c>
      <c r="AT121" s="203" t="s">
        <v>122</v>
      </c>
      <c r="AU121" s="203" t="s">
        <v>73</v>
      </c>
      <c r="AY121" s="14" t="s">
        <v>121</v>
      </c>
      <c r="BE121" s="204">
        <f t="shared" si="4"/>
        <v>0</v>
      </c>
      <c r="BF121" s="204">
        <f t="shared" si="5"/>
        <v>0</v>
      </c>
      <c r="BG121" s="204">
        <f t="shared" si="6"/>
        <v>0</v>
      </c>
      <c r="BH121" s="204">
        <f t="shared" si="7"/>
        <v>0</v>
      </c>
      <c r="BI121" s="204">
        <f t="shared" si="8"/>
        <v>0</v>
      </c>
      <c r="BJ121" s="14" t="s">
        <v>81</v>
      </c>
      <c r="BK121" s="204">
        <f t="shared" si="9"/>
        <v>0</v>
      </c>
      <c r="BL121" s="14" t="s">
        <v>126</v>
      </c>
      <c r="BM121" s="203" t="s">
        <v>138</v>
      </c>
    </row>
    <row r="122" spans="1:65" s="2" customFormat="1" ht="16.5" customHeight="1">
      <c r="A122" s="31"/>
      <c r="B122" s="32"/>
      <c r="C122" s="191" t="s">
        <v>73</v>
      </c>
      <c r="D122" s="191" t="s">
        <v>122</v>
      </c>
      <c r="E122" s="192" t="s">
        <v>191</v>
      </c>
      <c r="F122" s="193" t="s">
        <v>192</v>
      </c>
      <c r="G122" s="194" t="s">
        <v>1</v>
      </c>
      <c r="H122" s="195">
        <v>300</v>
      </c>
      <c r="I122" s="196"/>
      <c r="J122" s="197">
        <f t="shared" si="0"/>
        <v>0</v>
      </c>
      <c r="K122" s="193" t="s">
        <v>1</v>
      </c>
      <c r="L122" s="198"/>
      <c r="M122" s="199" t="s">
        <v>1</v>
      </c>
      <c r="N122" s="200" t="s">
        <v>38</v>
      </c>
      <c r="O122" s="68"/>
      <c r="P122" s="201">
        <f t="shared" si="1"/>
        <v>0</v>
      </c>
      <c r="Q122" s="201">
        <v>0</v>
      </c>
      <c r="R122" s="201">
        <f t="shared" si="2"/>
        <v>0</v>
      </c>
      <c r="S122" s="201">
        <v>0</v>
      </c>
      <c r="T122" s="202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203" t="s">
        <v>125</v>
      </c>
      <c r="AT122" s="203" t="s">
        <v>122</v>
      </c>
      <c r="AU122" s="203" t="s">
        <v>73</v>
      </c>
      <c r="AY122" s="14" t="s">
        <v>121</v>
      </c>
      <c r="BE122" s="204">
        <f t="shared" si="4"/>
        <v>0</v>
      </c>
      <c r="BF122" s="204">
        <f t="shared" si="5"/>
        <v>0</v>
      </c>
      <c r="BG122" s="204">
        <f t="shared" si="6"/>
        <v>0</v>
      </c>
      <c r="BH122" s="204">
        <f t="shared" si="7"/>
        <v>0</v>
      </c>
      <c r="BI122" s="204">
        <f t="shared" si="8"/>
        <v>0</v>
      </c>
      <c r="BJ122" s="14" t="s">
        <v>81</v>
      </c>
      <c r="BK122" s="204">
        <f t="shared" si="9"/>
        <v>0</v>
      </c>
      <c r="BL122" s="14" t="s">
        <v>126</v>
      </c>
      <c r="BM122" s="203" t="s">
        <v>141</v>
      </c>
    </row>
    <row r="123" spans="1:65" s="2" customFormat="1" ht="16.5" customHeight="1">
      <c r="A123" s="31"/>
      <c r="B123" s="32"/>
      <c r="C123" s="191" t="s">
        <v>73</v>
      </c>
      <c r="D123" s="191" t="s">
        <v>122</v>
      </c>
      <c r="E123" s="192" t="s">
        <v>193</v>
      </c>
      <c r="F123" s="193" t="s">
        <v>194</v>
      </c>
      <c r="G123" s="194" t="s">
        <v>1</v>
      </c>
      <c r="H123" s="195">
        <v>25</v>
      </c>
      <c r="I123" s="196"/>
      <c r="J123" s="197">
        <f t="shared" si="0"/>
        <v>0</v>
      </c>
      <c r="K123" s="193" t="s">
        <v>1</v>
      </c>
      <c r="L123" s="198"/>
      <c r="M123" s="199" t="s">
        <v>1</v>
      </c>
      <c r="N123" s="200" t="s">
        <v>38</v>
      </c>
      <c r="O123" s="68"/>
      <c r="P123" s="201">
        <f t="shared" si="1"/>
        <v>0</v>
      </c>
      <c r="Q123" s="201">
        <v>0</v>
      </c>
      <c r="R123" s="201">
        <f t="shared" si="2"/>
        <v>0</v>
      </c>
      <c r="S123" s="201">
        <v>0</v>
      </c>
      <c r="T123" s="202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203" t="s">
        <v>125</v>
      </c>
      <c r="AT123" s="203" t="s">
        <v>122</v>
      </c>
      <c r="AU123" s="203" t="s">
        <v>73</v>
      </c>
      <c r="AY123" s="14" t="s">
        <v>121</v>
      </c>
      <c r="BE123" s="204">
        <f t="shared" si="4"/>
        <v>0</v>
      </c>
      <c r="BF123" s="204">
        <f t="shared" si="5"/>
        <v>0</v>
      </c>
      <c r="BG123" s="204">
        <f t="shared" si="6"/>
        <v>0</v>
      </c>
      <c r="BH123" s="204">
        <f t="shared" si="7"/>
        <v>0</v>
      </c>
      <c r="BI123" s="204">
        <f t="shared" si="8"/>
        <v>0</v>
      </c>
      <c r="BJ123" s="14" t="s">
        <v>81</v>
      </c>
      <c r="BK123" s="204">
        <f t="shared" si="9"/>
        <v>0</v>
      </c>
      <c r="BL123" s="14" t="s">
        <v>126</v>
      </c>
      <c r="BM123" s="203" t="s">
        <v>144</v>
      </c>
    </row>
    <row r="124" spans="1:65" s="2" customFormat="1" ht="16.5" customHeight="1">
      <c r="A124" s="31"/>
      <c r="B124" s="32"/>
      <c r="C124" s="191" t="s">
        <v>73</v>
      </c>
      <c r="D124" s="191" t="s">
        <v>122</v>
      </c>
      <c r="E124" s="192" t="s">
        <v>195</v>
      </c>
      <c r="F124" s="193" t="s">
        <v>196</v>
      </c>
      <c r="G124" s="194" t="s">
        <v>1</v>
      </c>
      <c r="H124" s="195">
        <v>25</v>
      </c>
      <c r="I124" s="196"/>
      <c r="J124" s="197">
        <f t="shared" si="0"/>
        <v>0</v>
      </c>
      <c r="K124" s="193" t="s">
        <v>1</v>
      </c>
      <c r="L124" s="198"/>
      <c r="M124" s="199" t="s">
        <v>1</v>
      </c>
      <c r="N124" s="200" t="s">
        <v>38</v>
      </c>
      <c r="O124" s="68"/>
      <c r="P124" s="201">
        <f t="shared" si="1"/>
        <v>0</v>
      </c>
      <c r="Q124" s="201">
        <v>0</v>
      </c>
      <c r="R124" s="201">
        <f t="shared" si="2"/>
        <v>0</v>
      </c>
      <c r="S124" s="201">
        <v>0</v>
      </c>
      <c r="T124" s="202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03" t="s">
        <v>125</v>
      </c>
      <c r="AT124" s="203" t="s">
        <v>122</v>
      </c>
      <c r="AU124" s="203" t="s">
        <v>73</v>
      </c>
      <c r="AY124" s="14" t="s">
        <v>121</v>
      </c>
      <c r="BE124" s="204">
        <f t="shared" si="4"/>
        <v>0</v>
      </c>
      <c r="BF124" s="204">
        <f t="shared" si="5"/>
        <v>0</v>
      </c>
      <c r="BG124" s="204">
        <f t="shared" si="6"/>
        <v>0</v>
      </c>
      <c r="BH124" s="204">
        <f t="shared" si="7"/>
        <v>0</v>
      </c>
      <c r="BI124" s="204">
        <f t="shared" si="8"/>
        <v>0</v>
      </c>
      <c r="BJ124" s="14" t="s">
        <v>81</v>
      </c>
      <c r="BK124" s="204">
        <f t="shared" si="9"/>
        <v>0</v>
      </c>
      <c r="BL124" s="14" t="s">
        <v>126</v>
      </c>
      <c r="BM124" s="203" t="s">
        <v>126</v>
      </c>
    </row>
    <row r="125" spans="1:65" s="2" customFormat="1" ht="16.5" customHeight="1">
      <c r="A125" s="31"/>
      <c r="B125" s="32"/>
      <c r="C125" s="191" t="s">
        <v>73</v>
      </c>
      <c r="D125" s="191" t="s">
        <v>122</v>
      </c>
      <c r="E125" s="192" t="s">
        <v>197</v>
      </c>
      <c r="F125" s="193" t="s">
        <v>198</v>
      </c>
      <c r="G125" s="194" t="s">
        <v>1</v>
      </c>
      <c r="H125" s="195">
        <v>4</v>
      </c>
      <c r="I125" s="196"/>
      <c r="J125" s="197">
        <f t="shared" si="0"/>
        <v>0</v>
      </c>
      <c r="K125" s="193" t="s">
        <v>1</v>
      </c>
      <c r="L125" s="198"/>
      <c r="M125" s="199" t="s">
        <v>1</v>
      </c>
      <c r="N125" s="200" t="s">
        <v>38</v>
      </c>
      <c r="O125" s="68"/>
      <c r="P125" s="201">
        <f t="shared" si="1"/>
        <v>0</v>
      </c>
      <c r="Q125" s="201">
        <v>0</v>
      </c>
      <c r="R125" s="201">
        <f t="shared" si="2"/>
        <v>0</v>
      </c>
      <c r="S125" s="201">
        <v>0</v>
      </c>
      <c r="T125" s="202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03" t="s">
        <v>125</v>
      </c>
      <c r="AT125" s="203" t="s">
        <v>122</v>
      </c>
      <c r="AU125" s="203" t="s">
        <v>73</v>
      </c>
      <c r="AY125" s="14" t="s">
        <v>121</v>
      </c>
      <c r="BE125" s="204">
        <f t="shared" si="4"/>
        <v>0</v>
      </c>
      <c r="BF125" s="204">
        <f t="shared" si="5"/>
        <v>0</v>
      </c>
      <c r="BG125" s="204">
        <f t="shared" si="6"/>
        <v>0</v>
      </c>
      <c r="BH125" s="204">
        <f t="shared" si="7"/>
        <v>0</v>
      </c>
      <c r="BI125" s="204">
        <f t="shared" si="8"/>
        <v>0</v>
      </c>
      <c r="BJ125" s="14" t="s">
        <v>81</v>
      </c>
      <c r="BK125" s="204">
        <f t="shared" si="9"/>
        <v>0</v>
      </c>
      <c r="BL125" s="14" t="s">
        <v>126</v>
      </c>
      <c r="BM125" s="203" t="s">
        <v>152</v>
      </c>
    </row>
    <row r="126" spans="1:65" s="2" customFormat="1" ht="16.5" customHeight="1">
      <c r="A126" s="31"/>
      <c r="B126" s="32"/>
      <c r="C126" s="191" t="s">
        <v>73</v>
      </c>
      <c r="D126" s="191" t="s">
        <v>122</v>
      </c>
      <c r="E126" s="192" t="s">
        <v>199</v>
      </c>
      <c r="F126" s="193" t="s">
        <v>200</v>
      </c>
      <c r="G126" s="194" t="s">
        <v>1</v>
      </c>
      <c r="H126" s="195">
        <v>10</v>
      </c>
      <c r="I126" s="196"/>
      <c r="J126" s="197">
        <f t="shared" si="0"/>
        <v>0</v>
      </c>
      <c r="K126" s="193" t="s">
        <v>1</v>
      </c>
      <c r="L126" s="198"/>
      <c r="M126" s="199" t="s">
        <v>1</v>
      </c>
      <c r="N126" s="200" t="s">
        <v>38</v>
      </c>
      <c r="O126" s="68"/>
      <c r="P126" s="201">
        <f t="shared" si="1"/>
        <v>0</v>
      </c>
      <c r="Q126" s="201">
        <v>0</v>
      </c>
      <c r="R126" s="201">
        <f t="shared" si="2"/>
        <v>0</v>
      </c>
      <c r="S126" s="201">
        <v>0</v>
      </c>
      <c r="T126" s="202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3" t="s">
        <v>125</v>
      </c>
      <c r="AT126" s="203" t="s">
        <v>122</v>
      </c>
      <c r="AU126" s="203" t="s">
        <v>73</v>
      </c>
      <c r="AY126" s="14" t="s">
        <v>121</v>
      </c>
      <c r="BE126" s="204">
        <f t="shared" si="4"/>
        <v>0</v>
      </c>
      <c r="BF126" s="204">
        <f t="shared" si="5"/>
        <v>0</v>
      </c>
      <c r="BG126" s="204">
        <f t="shared" si="6"/>
        <v>0</v>
      </c>
      <c r="BH126" s="204">
        <f t="shared" si="7"/>
        <v>0</v>
      </c>
      <c r="BI126" s="204">
        <f t="shared" si="8"/>
        <v>0</v>
      </c>
      <c r="BJ126" s="14" t="s">
        <v>81</v>
      </c>
      <c r="BK126" s="204">
        <f t="shared" si="9"/>
        <v>0</v>
      </c>
      <c r="BL126" s="14" t="s">
        <v>126</v>
      </c>
      <c r="BM126" s="203" t="s">
        <v>155</v>
      </c>
    </row>
    <row r="127" spans="1:65" s="2" customFormat="1" ht="16.5" customHeight="1">
      <c r="A127" s="31"/>
      <c r="B127" s="32"/>
      <c r="C127" s="191" t="s">
        <v>73</v>
      </c>
      <c r="D127" s="191" t="s">
        <v>122</v>
      </c>
      <c r="E127" s="192" t="s">
        <v>201</v>
      </c>
      <c r="F127" s="193" t="s">
        <v>202</v>
      </c>
      <c r="G127" s="194" t="s">
        <v>1</v>
      </c>
      <c r="H127" s="195">
        <v>1</v>
      </c>
      <c r="I127" s="196"/>
      <c r="J127" s="197">
        <f t="shared" si="0"/>
        <v>0</v>
      </c>
      <c r="K127" s="193" t="s">
        <v>1</v>
      </c>
      <c r="L127" s="198"/>
      <c r="M127" s="199" t="s">
        <v>1</v>
      </c>
      <c r="N127" s="200" t="s">
        <v>38</v>
      </c>
      <c r="O127" s="68"/>
      <c r="P127" s="201">
        <f t="shared" si="1"/>
        <v>0</v>
      </c>
      <c r="Q127" s="201">
        <v>0</v>
      </c>
      <c r="R127" s="201">
        <f t="shared" si="2"/>
        <v>0</v>
      </c>
      <c r="S127" s="201">
        <v>0</v>
      </c>
      <c r="T127" s="202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3" t="s">
        <v>125</v>
      </c>
      <c r="AT127" s="203" t="s">
        <v>122</v>
      </c>
      <c r="AU127" s="203" t="s">
        <v>73</v>
      </c>
      <c r="AY127" s="14" t="s">
        <v>121</v>
      </c>
      <c r="BE127" s="204">
        <f t="shared" si="4"/>
        <v>0</v>
      </c>
      <c r="BF127" s="204">
        <f t="shared" si="5"/>
        <v>0</v>
      </c>
      <c r="BG127" s="204">
        <f t="shared" si="6"/>
        <v>0</v>
      </c>
      <c r="BH127" s="204">
        <f t="shared" si="7"/>
        <v>0</v>
      </c>
      <c r="BI127" s="204">
        <f t="shared" si="8"/>
        <v>0</v>
      </c>
      <c r="BJ127" s="14" t="s">
        <v>81</v>
      </c>
      <c r="BK127" s="204">
        <f t="shared" si="9"/>
        <v>0</v>
      </c>
      <c r="BL127" s="14" t="s">
        <v>126</v>
      </c>
      <c r="BM127" s="203" t="s">
        <v>168</v>
      </c>
    </row>
    <row r="128" spans="1:65" s="2" customFormat="1" ht="16.5" customHeight="1">
      <c r="A128" s="31"/>
      <c r="B128" s="32"/>
      <c r="C128" s="191" t="s">
        <v>73</v>
      </c>
      <c r="D128" s="191" t="s">
        <v>122</v>
      </c>
      <c r="E128" s="192" t="s">
        <v>203</v>
      </c>
      <c r="F128" s="193" t="s">
        <v>204</v>
      </c>
      <c r="G128" s="194" t="s">
        <v>1</v>
      </c>
      <c r="H128" s="195">
        <v>4</v>
      </c>
      <c r="I128" s="196"/>
      <c r="J128" s="197">
        <f t="shared" si="0"/>
        <v>0</v>
      </c>
      <c r="K128" s="193" t="s">
        <v>1</v>
      </c>
      <c r="L128" s="198"/>
      <c r="M128" s="199" t="s">
        <v>1</v>
      </c>
      <c r="N128" s="200" t="s">
        <v>38</v>
      </c>
      <c r="O128" s="68"/>
      <c r="P128" s="201">
        <f t="shared" si="1"/>
        <v>0</v>
      </c>
      <c r="Q128" s="201">
        <v>0</v>
      </c>
      <c r="R128" s="201">
        <f t="shared" si="2"/>
        <v>0</v>
      </c>
      <c r="S128" s="201">
        <v>0</v>
      </c>
      <c r="T128" s="202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3" t="s">
        <v>125</v>
      </c>
      <c r="AT128" s="203" t="s">
        <v>122</v>
      </c>
      <c r="AU128" s="203" t="s">
        <v>73</v>
      </c>
      <c r="AY128" s="14" t="s">
        <v>121</v>
      </c>
      <c r="BE128" s="204">
        <f t="shared" si="4"/>
        <v>0</v>
      </c>
      <c r="BF128" s="204">
        <f t="shared" si="5"/>
        <v>0</v>
      </c>
      <c r="BG128" s="204">
        <f t="shared" si="6"/>
        <v>0</v>
      </c>
      <c r="BH128" s="204">
        <f t="shared" si="7"/>
        <v>0</v>
      </c>
      <c r="BI128" s="204">
        <f t="shared" si="8"/>
        <v>0</v>
      </c>
      <c r="BJ128" s="14" t="s">
        <v>81</v>
      </c>
      <c r="BK128" s="204">
        <f t="shared" si="9"/>
        <v>0</v>
      </c>
      <c r="BL128" s="14" t="s">
        <v>126</v>
      </c>
      <c r="BM128" s="203" t="s">
        <v>171</v>
      </c>
    </row>
    <row r="129" spans="1:65" s="2" customFormat="1" ht="16.5" customHeight="1">
      <c r="A129" s="31"/>
      <c r="B129" s="32"/>
      <c r="C129" s="191" t="s">
        <v>73</v>
      </c>
      <c r="D129" s="191" t="s">
        <v>122</v>
      </c>
      <c r="E129" s="192" t="s">
        <v>205</v>
      </c>
      <c r="F129" s="193" t="s">
        <v>206</v>
      </c>
      <c r="G129" s="194" t="s">
        <v>1</v>
      </c>
      <c r="H129" s="195">
        <v>4</v>
      </c>
      <c r="I129" s="196"/>
      <c r="J129" s="197">
        <f t="shared" si="0"/>
        <v>0</v>
      </c>
      <c r="K129" s="193" t="s">
        <v>1</v>
      </c>
      <c r="L129" s="198"/>
      <c r="M129" s="199" t="s">
        <v>1</v>
      </c>
      <c r="N129" s="200" t="s">
        <v>38</v>
      </c>
      <c r="O129" s="68"/>
      <c r="P129" s="201">
        <f t="shared" si="1"/>
        <v>0</v>
      </c>
      <c r="Q129" s="201">
        <v>0</v>
      </c>
      <c r="R129" s="201">
        <f t="shared" si="2"/>
        <v>0</v>
      </c>
      <c r="S129" s="201">
        <v>0</v>
      </c>
      <c r="T129" s="202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3" t="s">
        <v>125</v>
      </c>
      <c r="AT129" s="203" t="s">
        <v>122</v>
      </c>
      <c r="AU129" s="203" t="s">
        <v>73</v>
      </c>
      <c r="AY129" s="14" t="s">
        <v>121</v>
      </c>
      <c r="BE129" s="204">
        <f t="shared" si="4"/>
        <v>0</v>
      </c>
      <c r="BF129" s="204">
        <f t="shared" si="5"/>
        <v>0</v>
      </c>
      <c r="BG129" s="204">
        <f t="shared" si="6"/>
        <v>0</v>
      </c>
      <c r="BH129" s="204">
        <f t="shared" si="7"/>
        <v>0</v>
      </c>
      <c r="BI129" s="204">
        <f t="shared" si="8"/>
        <v>0</v>
      </c>
      <c r="BJ129" s="14" t="s">
        <v>81</v>
      </c>
      <c r="BK129" s="204">
        <f t="shared" si="9"/>
        <v>0</v>
      </c>
      <c r="BL129" s="14" t="s">
        <v>126</v>
      </c>
      <c r="BM129" s="203" t="s">
        <v>174</v>
      </c>
    </row>
    <row r="130" spans="1:65" s="2" customFormat="1" ht="16.5" customHeight="1">
      <c r="A130" s="31"/>
      <c r="B130" s="32"/>
      <c r="C130" s="191" t="s">
        <v>73</v>
      </c>
      <c r="D130" s="191" t="s">
        <v>122</v>
      </c>
      <c r="E130" s="192" t="s">
        <v>207</v>
      </c>
      <c r="F130" s="193" t="s">
        <v>208</v>
      </c>
      <c r="G130" s="194" t="s">
        <v>1</v>
      </c>
      <c r="H130" s="195">
        <v>25</v>
      </c>
      <c r="I130" s="196"/>
      <c r="J130" s="197">
        <f t="shared" si="0"/>
        <v>0</v>
      </c>
      <c r="K130" s="193" t="s">
        <v>1</v>
      </c>
      <c r="L130" s="198"/>
      <c r="M130" s="199" t="s">
        <v>1</v>
      </c>
      <c r="N130" s="200" t="s">
        <v>38</v>
      </c>
      <c r="O130" s="68"/>
      <c r="P130" s="201">
        <f t="shared" si="1"/>
        <v>0</v>
      </c>
      <c r="Q130" s="201">
        <v>0</v>
      </c>
      <c r="R130" s="201">
        <f t="shared" si="2"/>
        <v>0</v>
      </c>
      <c r="S130" s="201">
        <v>0</v>
      </c>
      <c r="T130" s="202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3" t="s">
        <v>125</v>
      </c>
      <c r="AT130" s="203" t="s">
        <v>122</v>
      </c>
      <c r="AU130" s="203" t="s">
        <v>73</v>
      </c>
      <c r="AY130" s="14" t="s">
        <v>121</v>
      </c>
      <c r="BE130" s="204">
        <f t="shared" si="4"/>
        <v>0</v>
      </c>
      <c r="BF130" s="204">
        <f t="shared" si="5"/>
        <v>0</v>
      </c>
      <c r="BG130" s="204">
        <f t="shared" si="6"/>
        <v>0</v>
      </c>
      <c r="BH130" s="204">
        <f t="shared" si="7"/>
        <v>0</v>
      </c>
      <c r="BI130" s="204">
        <f t="shared" si="8"/>
        <v>0</v>
      </c>
      <c r="BJ130" s="14" t="s">
        <v>81</v>
      </c>
      <c r="BK130" s="204">
        <f t="shared" si="9"/>
        <v>0</v>
      </c>
      <c r="BL130" s="14" t="s">
        <v>126</v>
      </c>
      <c r="BM130" s="203" t="s">
        <v>178</v>
      </c>
    </row>
    <row r="131" spans="1:65" s="2" customFormat="1" ht="16.5" customHeight="1">
      <c r="A131" s="31"/>
      <c r="B131" s="32"/>
      <c r="C131" s="191" t="s">
        <v>73</v>
      </c>
      <c r="D131" s="191" t="s">
        <v>122</v>
      </c>
      <c r="E131" s="192" t="s">
        <v>209</v>
      </c>
      <c r="F131" s="193" t="s">
        <v>210</v>
      </c>
      <c r="G131" s="194" t="s">
        <v>1</v>
      </c>
      <c r="H131" s="195">
        <v>25</v>
      </c>
      <c r="I131" s="196"/>
      <c r="J131" s="197">
        <f t="shared" si="0"/>
        <v>0</v>
      </c>
      <c r="K131" s="193" t="s">
        <v>1</v>
      </c>
      <c r="L131" s="198"/>
      <c r="M131" s="199" t="s">
        <v>1</v>
      </c>
      <c r="N131" s="200" t="s">
        <v>38</v>
      </c>
      <c r="O131" s="68"/>
      <c r="P131" s="201">
        <f t="shared" si="1"/>
        <v>0</v>
      </c>
      <c r="Q131" s="201">
        <v>0</v>
      </c>
      <c r="R131" s="201">
        <f t="shared" si="2"/>
        <v>0</v>
      </c>
      <c r="S131" s="201">
        <v>0</v>
      </c>
      <c r="T131" s="202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3" t="s">
        <v>125</v>
      </c>
      <c r="AT131" s="203" t="s">
        <v>122</v>
      </c>
      <c r="AU131" s="203" t="s">
        <v>73</v>
      </c>
      <c r="AY131" s="14" t="s">
        <v>121</v>
      </c>
      <c r="BE131" s="204">
        <f t="shared" si="4"/>
        <v>0</v>
      </c>
      <c r="BF131" s="204">
        <f t="shared" si="5"/>
        <v>0</v>
      </c>
      <c r="BG131" s="204">
        <f t="shared" si="6"/>
        <v>0</v>
      </c>
      <c r="BH131" s="204">
        <f t="shared" si="7"/>
        <v>0</v>
      </c>
      <c r="BI131" s="204">
        <f t="shared" si="8"/>
        <v>0</v>
      </c>
      <c r="BJ131" s="14" t="s">
        <v>81</v>
      </c>
      <c r="BK131" s="204">
        <f t="shared" si="9"/>
        <v>0</v>
      </c>
      <c r="BL131" s="14" t="s">
        <v>126</v>
      </c>
      <c r="BM131" s="203" t="s">
        <v>179</v>
      </c>
    </row>
    <row r="132" spans="1:65" s="2" customFormat="1" ht="16.5" customHeight="1">
      <c r="A132" s="31"/>
      <c r="B132" s="32"/>
      <c r="C132" s="191" t="s">
        <v>73</v>
      </c>
      <c r="D132" s="191" t="s">
        <v>122</v>
      </c>
      <c r="E132" s="192" t="s">
        <v>211</v>
      </c>
      <c r="F132" s="193" t="s">
        <v>212</v>
      </c>
      <c r="G132" s="194" t="s">
        <v>1</v>
      </c>
      <c r="H132" s="195">
        <v>25</v>
      </c>
      <c r="I132" s="196"/>
      <c r="J132" s="197">
        <f t="shared" si="0"/>
        <v>0</v>
      </c>
      <c r="K132" s="193" t="s">
        <v>1</v>
      </c>
      <c r="L132" s="198"/>
      <c r="M132" s="199" t="s">
        <v>1</v>
      </c>
      <c r="N132" s="200" t="s">
        <v>38</v>
      </c>
      <c r="O132" s="68"/>
      <c r="P132" s="201">
        <f t="shared" si="1"/>
        <v>0</v>
      </c>
      <c r="Q132" s="201">
        <v>0</v>
      </c>
      <c r="R132" s="201">
        <f t="shared" si="2"/>
        <v>0</v>
      </c>
      <c r="S132" s="201">
        <v>0</v>
      </c>
      <c r="T132" s="202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3" t="s">
        <v>125</v>
      </c>
      <c r="AT132" s="203" t="s">
        <v>122</v>
      </c>
      <c r="AU132" s="203" t="s">
        <v>73</v>
      </c>
      <c r="AY132" s="14" t="s">
        <v>121</v>
      </c>
      <c r="BE132" s="204">
        <f t="shared" si="4"/>
        <v>0</v>
      </c>
      <c r="BF132" s="204">
        <f t="shared" si="5"/>
        <v>0</v>
      </c>
      <c r="BG132" s="204">
        <f t="shared" si="6"/>
        <v>0</v>
      </c>
      <c r="BH132" s="204">
        <f t="shared" si="7"/>
        <v>0</v>
      </c>
      <c r="BI132" s="204">
        <f t="shared" si="8"/>
        <v>0</v>
      </c>
      <c r="BJ132" s="14" t="s">
        <v>81</v>
      </c>
      <c r="BK132" s="204">
        <f t="shared" si="9"/>
        <v>0</v>
      </c>
      <c r="BL132" s="14" t="s">
        <v>126</v>
      </c>
      <c r="BM132" s="203" t="s">
        <v>125</v>
      </c>
    </row>
    <row r="133" spans="1:65" s="2" customFormat="1" ht="16.5" customHeight="1">
      <c r="A133" s="31"/>
      <c r="B133" s="32"/>
      <c r="C133" s="191" t="s">
        <v>73</v>
      </c>
      <c r="D133" s="191" t="s">
        <v>122</v>
      </c>
      <c r="E133" s="192" t="s">
        <v>213</v>
      </c>
      <c r="F133" s="193" t="s">
        <v>214</v>
      </c>
      <c r="G133" s="194" t="s">
        <v>1</v>
      </c>
      <c r="H133" s="195">
        <v>25</v>
      </c>
      <c r="I133" s="196"/>
      <c r="J133" s="197">
        <f t="shared" si="0"/>
        <v>0</v>
      </c>
      <c r="K133" s="193" t="s">
        <v>1</v>
      </c>
      <c r="L133" s="198"/>
      <c r="M133" s="199" t="s">
        <v>1</v>
      </c>
      <c r="N133" s="200" t="s">
        <v>38</v>
      </c>
      <c r="O133" s="68"/>
      <c r="P133" s="201">
        <f t="shared" si="1"/>
        <v>0</v>
      </c>
      <c r="Q133" s="201">
        <v>0</v>
      </c>
      <c r="R133" s="201">
        <f t="shared" si="2"/>
        <v>0</v>
      </c>
      <c r="S133" s="201">
        <v>0</v>
      </c>
      <c r="T133" s="202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3" t="s">
        <v>125</v>
      </c>
      <c r="AT133" s="203" t="s">
        <v>122</v>
      </c>
      <c r="AU133" s="203" t="s">
        <v>73</v>
      </c>
      <c r="AY133" s="14" t="s">
        <v>121</v>
      </c>
      <c r="BE133" s="204">
        <f t="shared" si="4"/>
        <v>0</v>
      </c>
      <c r="BF133" s="204">
        <f t="shared" si="5"/>
        <v>0</v>
      </c>
      <c r="BG133" s="204">
        <f t="shared" si="6"/>
        <v>0</v>
      </c>
      <c r="BH133" s="204">
        <f t="shared" si="7"/>
        <v>0</v>
      </c>
      <c r="BI133" s="204">
        <f t="shared" si="8"/>
        <v>0</v>
      </c>
      <c r="BJ133" s="14" t="s">
        <v>81</v>
      </c>
      <c r="BK133" s="204">
        <f t="shared" si="9"/>
        <v>0</v>
      </c>
      <c r="BL133" s="14" t="s">
        <v>126</v>
      </c>
      <c r="BM133" s="203" t="s">
        <v>215</v>
      </c>
    </row>
    <row r="134" spans="1:65" s="2" customFormat="1" ht="16.5" customHeight="1">
      <c r="A134" s="31"/>
      <c r="B134" s="32"/>
      <c r="C134" s="191" t="s">
        <v>73</v>
      </c>
      <c r="D134" s="191" t="s">
        <v>122</v>
      </c>
      <c r="E134" s="192" t="s">
        <v>216</v>
      </c>
      <c r="F134" s="193" t="s">
        <v>217</v>
      </c>
      <c r="G134" s="194" t="s">
        <v>1</v>
      </c>
      <c r="H134" s="195">
        <v>25</v>
      </c>
      <c r="I134" s="196"/>
      <c r="J134" s="197">
        <f t="shared" si="0"/>
        <v>0</v>
      </c>
      <c r="K134" s="193" t="s">
        <v>1</v>
      </c>
      <c r="L134" s="198"/>
      <c r="M134" s="199" t="s">
        <v>1</v>
      </c>
      <c r="N134" s="200" t="s">
        <v>38</v>
      </c>
      <c r="O134" s="68"/>
      <c r="P134" s="201">
        <f t="shared" si="1"/>
        <v>0</v>
      </c>
      <c r="Q134" s="201">
        <v>0</v>
      </c>
      <c r="R134" s="201">
        <f t="shared" si="2"/>
        <v>0</v>
      </c>
      <c r="S134" s="201">
        <v>0</v>
      </c>
      <c r="T134" s="202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3" t="s">
        <v>125</v>
      </c>
      <c r="AT134" s="203" t="s">
        <v>122</v>
      </c>
      <c r="AU134" s="203" t="s">
        <v>73</v>
      </c>
      <c r="AY134" s="14" t="s">
        <v>121</v>
      </c>
      <c r="BE134" s="204">
        <f t="shared" si="4"/>
        <v>0</v>
      </c>
      <c r="BF134" s="204">
        <f t="shared" si="5"/>
        <v>0</v>
      </c>
      <c r="BG134" s="204">
        <f t="shared" si="6"/>
        <v>0</v>
      </c>
      <c r="BH134" s="204">
        <f t="shared" si="7"/>
        <v>0</v>
      </c>
      <c r="BI134" s="204">
        <f t="shared" si="8"/>
        <v>0</v>
      </c>
      <c r="BJ134" s="14" t="s">
        <v>81</v>
      </c>
      <c r="BK134" s="204">
        <f t="shared" si="9"/>
        <v>0</v>
      </c>
      <c r="BL134" s="14" t="s">
        <v>126</v>
      </c>
      <c r="BM134" s="203" t="s">
        <v>218</v>
      </c>
    </row>
    <row r="135" spans="1:65" s="2" customFormat="1" ht="16.5" customHeight="1">
      <c r="A135" s="31"/>
      <c r="B135" s="32"/>
      <c r="C135" s="191" t="s">
        <v>73</v>
      </c>
      <c r="D135" s="191" t="s">
        <v>122</v>
      </c>
      <c r="E135" s="192" t="s">
        <v>219</v>
      </c>
      <c r="F135" s="193" t="s">
        <v>220</v>
      </c>
      <c r="G135" s="194" t="s">
        <v>1</v>
      </c>
      <c r="H135" s="195">
        <v>5</v>
      </c>
      <c r="I135" s="196"/>
      <c r="J135" s="197">
        <f t="shared" si="0"/>
        <v>0</v>
      </c>
      <c r="K135" s="193" t="s">
        <v>1</v>
      </c>
      <c r="L135" s="198"/>
      <c r="M135" s="199" t="s">
        <v>1</v>
      </c>
      <c r="N135" s="200" t="s">
        <v>38</v>
      </c>
      <c r="O135" s="68"/>
      <c r="P135" s="201">
        <f t="shared" si="1"/>
        <v>0</v>
      </c>
      <c r="Q135" s="201">
        <v>0</v>
      </c>
      <c r="R135" s="201">
        <f t="shared" si="2"/>
        <v>0</v>
      </c>
      <c r="S135" s="201">
        <v>0</v>
      </c>
      <c r="T135" s="202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3" t="s">
        <v>125</v>
      </c>
      <c r="AT135" s="203" t="s">
        <v>122</v>
      </c>
      <c r="AU135" s="203" t="s">
        <v>73</v>
      </c>
      <c r="AY135" s="14" t="s">
        <v>121</v>
      </c>
      <c r="BE135" s="204">
        <f t="shared" si="4"/>
        <v>0</v>
      </c>
      <c r="BF135" s="204">
        <f t="shared" si="5"/>
        <v>0</v>
      </c>
      <c r="BG135" s="204">
        <f t="shared" si="6"/>
        <v>0</v>
      </c>
      <c r="BH135" s="204">
        <f t="shared" si="7"/>
        <v>0</v>
      </c>
      <c r="BI135" s="204">
        <f t="shared" si="8"/>
        <v>0</v>
      </c>
      <c r="BJ135" s="14" t="s">
        <v>81</v>
      </c>
      <c r="BK135" s="204">
        <f t="shared" si="9"/>
        <v>0</v>
      </c>
      <c r="BL135" s="14" t="s">
        <v>126</v>
      </c>
      <c r="BM135" s="203" t="s">
        <v>221</v>
      </c>
    </row>
    <row r="136" spans="1:65" s="2" customFormat="1" ht="16.5" customHeight="1">
      <c r="A136" s="31"/>
      <c r="B136" s="32"/>
      <c r="C136" s="191" t="s">
        <v>73</v>
      </c>
      <c r="D136" s="191" t="s">
        <v>122</v>
      </c>
      <c r="E136" s="192" t="s">
        <v>222</v>
      </c>
      <c r="F136" s="193" t="s">
        <v>223</v>
      </c>
      <c r="G136" s="194" t="s">
        <v>1</v>
      </c>
      <c r="H136" s="195">
        <v>20</v>
      </c>
      <c r="I136" s="196"/>
      <c r="J136" s="197">
        <f t="shared" si="0"/>
        <v>0</v>
      </c>
      <c r="K136" s="193" t="s">
        <v>1</v>
      </c>
      <c r="L136" s="198"/>
      <c r="M136" s="199" t="s">
        <v>1</v>
      </c>
      <c r="N136" s="200" t="s">
        <v>38</v>
      </c>
      <c r="O136" s="68"/>
      <c r="P136" s="201">
        <f t="shared" si="1"/>
        <v>0</v>
      </c>
      <c r="Q136" s="201">
        <v>0</v>
      </c>
      <c r="R136" s="201">
        <f t="shared" si="2"/>
        <v>0</v>
      </c>
      <c r="S136" s="201">
        <v>0</v>
      </c>
      <c r="T136" s="202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3" t="s">
        <v>125</v>
      </c>
      <c r="AT136" s="203" t="s">
        <v>122</v>
      </c>
      <c r="AU136" s="203" t="s">
        <v>73</v>
      </c>
      <c r="AY136" s="14" t="s">
        <v>121</v>
      </c>
      <c r="BE136" s="204">
        <f t="shared" si="4"/>
        <v>0</v>
      </c>
      <c r="BF136" s="204">
        <f t="shared" si="5"/>
        <v>0</v>
      </c>
      <c r="BG136" s="204">
        <f t="shared" si="6"/>
        <v>0</v>
      </c>
      <c r="BH136" s="204">
        <f t="shared" si="7"/>
        <v>0</v>
      </c>
      <c r="BI136" s="204">
        <f t="shared" si="8"/>
        <v>0</v>
      </c>
      <c r="BJ136" s="14" t="s">
        <v>81</v>
      </c>
      <c r="BK136" s="204">
        <f t="shared" si="9"/>
        <v>0</v>
      </c>
      <c r="BL136" s="14" t="s">
        <v>126</v>
      </c>
      <c r="BM136" s="203" t="s">
        <v>224</v>
      </c>
    </row>
    <row r="137" spans="1:65" s="2" customFormat="1" ht="16.5" customHeight="1">
      <c r="A137" s="31"/>
      <c r="B137" s="32"/>
      <c r="C137" s="191" t="s">
        <v>73</v>
      </c>
      <c r="D137" s="191" t="s">
        <v>122</v>
      </c>
      <c r="E137" s="192" t="s">
        <v>225</v>
      </c>
      <c r="F137" s="193" t="s">
        <v>226</v>
      </c>
      <c r="G137" s="194" t="s">
        <v>1</v>
      </c>
      <c r="H137" s="195">
        <v>20</v>
      </c>
      <c r="I137" s="196"/>
      <c r="J137" s="197">
        <f t="shared" si="0"/>
        <v>0</v>
      </c>
      <c r="K137" s="193" t="s">
        <v>1</v>
      </c>
      <c r="L137" s="198"/>
      <c r="M137" s="199" t="s">
        <v>1</v>
      </c>
      <c r="N137" s="200" t="s">
        <v>38</v>
      </c>
      <c r="O137" s="68"/>
      <c r="P137" s="201">
        <f t="shared" si="1"/>
        <v>0</v>
      </c>
      <c r="Q137" s="201">
        <v>0</v>
      </c>
      <c r="R137" s="201">
        <f t="shared" si="2"/>
        <v>0</v>
      </c>
      <c r="S137" s="201">
        <v>0</v>
      </c>
      <c r="T137" s="202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3" t="s">
        <v>125</v>
      </c>
      <c r="AT137" s="203" t="s">
        <v>122</v>
      </c>
      <c r="AU137" s="203" t="s">
        <v>73</v>
      </c>
      <c r="AY137" s="14" t="s">
        <v>121</v>
      </c>
      <c r="BE137" s="204">
        <f t="shared" si="4"/>
        <v>0</v>
      </c>
      <c r="BF137" s="204">
        <f t="shared" si="5"/>
        <v>0</v>
      </c>
      <c r="BG137" s="204">
        <f t="shared" si="6"/>
        <v>0</v>
      </c>
      <c r="BH137" s="204">
        <f t="shared" si="7"/>
        <v>0</v>
      </c>
      <c r="BI137" s="204">
        <f t="shared" si="8"/>
        <v>0</v>
      </c>
      <c r="BJ137" s="14" t="s">
        <v>81</v>
      </c>
      <c r="BK137" s="204">
        <f t="shared" si="9"/>
        <v>0</v>
      </c>
      <c r="BL137" s="14" t="s">
        <v>126</v>
      </c>
      <c r="BM137" s="203" t="s">
        <v>227</v>
      </c>
    </row>
    <row r="138" spans="1:65" s="2" customFormat="1" ht="16.5" customHeight="1">
      <c r="A138" s="31"/>
      <c r="B138" s="32"/>
      <c r="C138" s="191" t="s">
        <v>73</v>
      </c>
      <c r="D138" s="191" t="s">
        <v>122</v>
      </c>
      <c r="E138" s="192" t="s">
        <v>228</v>
      </c>
      <c r="F138" s="193" t="s">
        <v>229</v>
      </c>
      <c r="G138" s="194" t="s">
        <v>1</v>
      </c>
      <c r="H138" s="195">
        <v>20</v>
      </c>
      <c r="I138" s="196"/>
      <c r="J138" s="197">
        <f t="shared" si="0"/>
        <v>0</v>
      </c>
      <c r="K138" s="193" t="s">
        <v>1</v>
      </c>
      <c r="L138" s="198"/>
      <c r="M138" s="199" t="s">
        <v>1</v>
      </c>
      <c r="N138" s="200" t="s">
        <v>38</v>
      </c>
      <c r="O138" s="68"/>
      <c r="P138" s="201">
        <f t="shared" si="1"/>
        <v>0</v>
      </c>
      <c r="Q138" s="201">
        <v>0</v>
      </c>
      <c r="R138" s="201">
        <f t="shared" si="2"/>
        <v>0</v>
      </c>
      <c r="S138" s="201">
        <v>0</v>
      </c>
      <c r="T138" s="202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3" t="s">
        <v>125</v>
      </c>
      <c r="AT138" s="203" t="s">
        <v>122</v>
      </c>
      <c r="AU138" s="203" t="s">
        <v>73</v>
      </c>
      <c r="AY138" s="14" t="s">
        <v>121</v>
      </c>
      <c r="BE138" s="204">
        <f t="shared" si="4"/>
        <v>0</v>
      </c>
      <c r="BF138" s="204">
        <f t="shared" si="5"/>
        <v>0</v>
      </c>
      <c r="BG138" s="204">
        <f t="shared" si="6"/>
        <v>0</v>
      </c>
      <c r="BH138" s="204">
        <f t="shared" si="7"/>
        <v>0</v>
      </c>
      <c r="BI138" s="204">
        <f t="shared" si="8"/>
        <v>0</v>
      </c>
      <c r="BJ138" s="14" t="s">
        <v>81</v>
      </c>
      <c r="BK138" s="204">
        <f t="shared" si="9"/>
        <v>0</v>
      </c>
      <c r="BL138" s="14" t="s">
        <v>126</v>
      </c>
      <c r="BM138" s="203" t="s">
        <v>230</v>
      </c>
    </row>
    <row r="139" spans="1:65" s="2" customFormat="1" ht="16.5" customHeight="1">
      <c r="A139" s="31"/>
      <c r="B139" s="32"/>
      <c r="C139" s="191" t="s">
        <v>73</v>
      </c>
      <c r="D139" s="191" t="s">
        <v>122</v>
      </c>
      <c r="E139" s="192" t="s">
        <v>231</v>
      </c>
      <c r="F139" s="193" t="s">
        <v>232</v>
      </c>
      <c r="G139" s="194" t="s">
        <v>1</v>
      </c>
      <c r="H139" s="195">
        <v>20</v>
      </c>
      <c r="I139" s="196"/>
      <c r="J139" s="197">
        <f t="shared" si="0"/>
        <v>0</v>
      </c>
      <c r="K139" s="193" t="s">
        <v>1</v>
      </c>
      <c r="L139" s="198"/>
      <c r="M139" s="199" t="s">
        <v>1</v>
      </c>
      <c r="N139" s="200" t="s">
        <v>38</v>
      </c>
      <c r="O139" s="68"/>
      <c r="P139" s="201">
        <f t="shared" si="1"/>
        <v>0</v>
      </c>
      <c r="Q139" s="201">
        <v>0</v>
      </c>
      <c r="R139" s="201">
        <f t="shared" si="2"/>
        <v>0</v>
      </c>
      <c r="S139" s="201">
        <v>0</v>
      </c>
      <c r="T139" s="202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3" t="s">
        <v>125</v>
      </c>
      <c r="AT139" s="203" t="s">
        <v>122</v>
      </c>
      <c r="AU139" s="203" t="s">
        <v>73</v>
      </c>
      <c r="AY139" s="14" t="s">
        <v>121</v>
      </c>
      <c r="BE139" s="204">
        <f t="shared" si="4"/>
        <v>0</v>
      </c>
      <c r="BF139" s="204">
        <f t="shared" si="5"/>
        <v>0</v>
      </c>
      <c r="BG139" s="204">
        <f t="shared" si="6"/>
        <v>0</v>
      </c>
      <c r="BH139" s="204">
        <f t="shared" si="7"/>
        <v>0</v>
      </c>
      <c r="BI139" s="204">
        <f t="shared" si="8"/>
        <v>0</v>
      </c>
      <c r="BJ139" s="14" t="s">
        <v>81</v>
      </c>
      <c r="BK139" s="204">
        <f t="shared" si="9"/>
        <v>0</v>
      </c>
      <c r="BL139" s="14" t="s">
        <v>126</v>
      </c>
      <c r="BM139" s="203" t="s">
        <v>233</v>
      </c>
    </row>
    <row r="140" spans="1:65" s="2" customFormat="1" ht="16.5" customHeight="1">
      <c r="A140" s="31"/>
      <c r="B140" s="32"/>
      <c r="C140" s="191" t="s">
        <v>73</v>
      </c>
      <c r="D140" s="191" t="s">
        <v>122</v>
      </c>
      <c r="E140" s="192" t="s">
        <v>234</v>
      </c>
      <c r="F140" s="193" t="s">
        <v>235</v>
      </c>
      <c r="G140" s="194" t="s">
        <v>1</v>
      </c>
      <c r="H140" s="195">
        <v>22</v>
      </c>
      <c r="I140" s="196"/>
      <c r="J140" s="197">
        <f t="shared" si="0"/>
        <v>0</v>
      </c>
      <c r="K140" s="193" t="s">
        <v>1</v>
      </c>
      <c r="L140" s="198"/>
      <c r="M140" s="199" t="s">
        <v>1</v>
      </c>
      <c r="N140" s="200" t="s">
        <v>38</v>
      </c>
      <c r="O140" s="68"/>
      <c r="P140" s="201">
        <f t="shared" si="1"/>
        <v>0</v>
      </c>
      <c r="Q140" s="201">
        <v>0</v>
      </c>
      <c r="R140" s="201">
        <f t="shared" si="2"/>
        <v>0</v>
      </c>
      <c r="S140" s="201">
        <v>0</v>
      </c>
      <c r="T140" s="202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3" t="s">
        <v>125</v>
      </c>
      <c r="AT140" s="203" t="s">
        <v>122</v>
      </c>
      <c r="AU140" s="203" t="s">
        <v>73</v>
      </c>
      <c r="AY140" s="14" t="s">
        <v>121</v>
      </c>
      <c r="BE140" s="204">
        <f t="shared" si="4"/>
        <v>0</v>
      </c>
      <c r="BF140" s="204">
        <f t="shared" si="5"/>
        <v>0</v>
      </c>
      <c r="BG140" s="204">
        <f t="shared" si="6"/>
        <v>0</v>
      </c>
      <c r="BH140" s="204">
        <f t="shared" si="7"/>
        <v>0</v>
      </c>
      <c r="BI140" s="204">
        <f t="shared" si="8"/>
        <v>0</v>
      </c>
      <c r="BJ140" s="14" t="s">
        <v>81</v>
      </c>
      <c r="BK140" s="204">
        <f t="shared" si="9"/>
        <v>0</v>
      </c>
      <c r="BL140" s="14" t="s">
        <v>126</v>
      </c>
      <c r="BM140" s="203" t="s">
        <v>236</v>
      </c>
    </row>
    <row r="141" spans="1:65" s="2" customFormat="1" ht="16.5" customHeight="1">
      <c r="A141" s="31"/>
      <c r="B141" s="32"/>
      <c r="C141" s="191" t="s">
        <v>73</v>
      </c>
      <c r="D141" s="191" t="s">
        <v>122</v>
      </c>
      <c r="E141" s="192" t="s">
        <v>237</v>
      </c>
      <c r="F141" s="193" t="s">
        <v>238</v>
      </c>
      <c r="G141" s="194" t="s">
        <v>1</v>
      </c>
      <c r="H141" s="195">
        <v>2</v>
      </c>
      <c r="I141" s="196"/>
      <c r="J141" s="197">
        <f t="shared" si="0"/>
        <v>0</v>
      </c>
      <c r="K141" s="193" t="s">
        <v>1</v>
      </c>
      <c r="L141" s="198"/>
      <c r="M141" s="199" t="s">
        <v>1</v>
      </c>
      <c r="N141" s="200" t="s">
        <v>38</v>
      </c>
      <c r="O141" s="68"/>
      <c r="P141" s="201">
        <f t="shared" si="1"/>
        <v>0</v>
      </c>
      <c r="Q141" s="201">
        <v>0</v>
      </c>
      <c r="R141" s="201">
        <f t="shared" si="2"/>
        <v>0</v>
      </c>
      <c r="S141" s="201">
        <v>0</v>
      </c>
      <c r="T141" s="202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3" t="s">
        <v>125</v>
      </c>
      <c r="AT141" s="203" t="s">
        <v>122</v>
      </c>
      <c r="AU141" s="203" t="s">
        <v>73</v>
      </c>
      <c r="AY141" s="14" t="s">
        <v>121</v>
      </c>
      <c r="BE141" s="204">
        <f t="shared" si="4"/>
        <v>0</v>
      </c>
      <c r="BF141" s="204">
        <f t="shared" si="5"/>
        <v>0</v>
      </c>
      <c r="BG141" s="204">
        <f t="shared" si="6"/>
        <v>0</v>
      </c>
      <c r="BH141" s="204">
        <f t="shared" si="7"/>
        <v>0</v>
      </c>
      <c r="BI141" s="204">
        <f t="shared" si="8"/>
        <v>0</v>
      </c>
      <c r="BJ141" s="14" t="s">
        <v>81</v>
      </c>
      <c r="BK141" s="204">
        <f t="shared" si="9"/>
        <v>0</v>
      </c>
      <c r="BL141" s="14" t="s">
        <v>126</v>
      </c>
      <c r="BM141" s="203" t="s">
        <v>239</v>
      </c>
    </row>
    <row r="142" spans="1:65" s="2" customFormat="1" ht="16.5" customHeight="1">
      <c r="A142" s="31"/>
      <c r="B142" s="32"/>
      <c r="C142" s="191" t="s">
        <v>73</v>
      </c>
      <c r="D142" s="191" t="s">
        <v>122</v>
      </c>
      <c r="E142" s="192" t="s">
        <v>240</v>
      </c>
      <c r="F142" s="193" t="s">
        <v>241</v>
      </c>
      <c r="G142" s="194" t="s">
        <v>1</v>
      </c>
      <c r="H142" s="195">
        <v>22</v>
      </c>
      <c r="I142" s="196"/>
      <c r="J142" s="197">
        <f t="shared" si="0"/>
        <v>0</v>
      </c>
      <c r="K142" s="193" t="s">
        <v>1</v>
      </c>
      <c r="L142" s="198"/>
      <c r="M142" s="199" t="s">
        <v>1</v>
      </c>
      <c r="N142" s="200" t="s">
        <v>38</v>
      </c>
      <c r="O142" s="68"/>
      <c r="P142" s="201">
        <f t="shared" si="1"/>
        <v>0</v>
      </c>
      <c r="Q142" s="201">
        <v>0</v>
      </c>
      <c r="R142" s="201">
        <f t="shared" si="2"/>
        <v>0</v>
      </c>
      <c r="S142" s="201">
        <v>0</v>
      </c>
      <c r="T142" s="202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3" t="s">
        <v>125</v>
      </c>
      <c r="AT142" s="203" t="s">
        <v>122</v>
      </c>
      <c r="AU142" s="203" t="s">
        <v>73</v>
      </c>
      <c r="AY142" s="14" t="s">
        <v>121</v>
      </c>
      <c r="BE142" s="204">
        <f t="shared" si="4"/>
        <v>0</v>
      </c>
      <c r="BF142" s="204">
        <f t="shared" si="5"/>
        <v>0</v>
      </c>
      <c r="BG142" s="204">
        <f t="shared" si="6"/>
        <v>0</v>
      </c>
      <c r="BH142" s="204">
        <f t="shared" si="7"/>
        <v>0</v>
      </c>
      <c r="BI142" s="204">
        <f t="shared" si="8"/>
        <v>0</v>
      </c>
      <c r="BJ142" s="14" t="s">
        <v>81</v>
      </c>
      <c r="BK142" s="204">
        <f t="shared" si="9"/>
        <v>0</v>
      </c>
      <c r="BL142" s="14" t="s">
        <v>126</v>
      </c>
      <c r="BM142" s="203" t="s">
        <v>242</v>
      </c>
    </row>
    <row r="143" spans="1:65" s="2" customFormat="1" ht="16.5" customHeight="1">
      <c r="A143" s="31"/>
      <c r="B143" s="32"/>
      <c r="C143" s="191" t="s">
        <v>73</v>
      </c>
      <c r="D143" s="191" t="s">
        <v>122</v>
      </c>
      <c r="E143" s="192" t="s">
        <v>243</v>
      </c>
      <c r="F143" s="193" t="s">
        <v>244</v>
      </c>
      <c r="G143" s="194" t="s">
        <v>1</v>
      </c>
      <c r="H143" s="195">
        <v>22</v>
      </c>
      <c r="I143" s="196"/>
      <c r="J143" s="197">
        <f t="shared" si="0"/>
        <v>0</v>
      </c>
      <c r="K143" s="193" t="s">
        <v>1</v>
      </c>
      <c r="L143" s="198"/>
      <c r="M143" s="199" t="s">
        <v>1</v>
      </c>
      <c r="N143" s="200" t="s">
        <v>38</v>
      </c>
      <c r="O143" s="68"/>
      <c r="P143" s="201">
        <f t="shared" si="1"/>
        <v>0</v>
      </c>
      <c r="Q143" s="201">
        <v>0</v>
      </c>
      <c r="R143" s="201">
        <f t="shared" si="2"/>
        <v>0</v>
      </c>
      <c r="S143" s="201">
        <v>0</v>
      </c>
      <c r="T143" s="202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3" t="s">
        <v>125</v>
      </c>
      <c r="AT143" s="203" t="s">
        <v>122</v>
      </c>
      <c r="AU143" s="203" t="s">
        <v>73</v>
      </c>
      <c r="AY143" s="14" t="s">
        <v>121</v>
      </c>
      <c r="BE143" s="204">
        <f t="shared" si="4"/>
        <v>0</v>
      </c>
      <c r="BF143" s="204">
        <f t="shared" si="5"/>
        <v>0</v>
      </c>
      <c r="BG143" s="204">
        <f t="shared" si="6"/>
        <v>0</v>
      </c>
      <c r="BH143" s="204">
        <f t="shared" si="7"/>
        <v>0</v>
      </c>
      <c r="BI143" s="204">
        <f t="shared" si="8"/>
        <v>0</v>
      </c>
      <c r="BJ143" s="14" t="s">
        <v>81</v>
      </c>
      <c r="BK143" s="204">
        <f t="shared" si="9"/>
        <v>0</v>
      </c>
      <c r="BL143" s="14" t="s">
        <v>126</v>
      </c>
      <c r="BM143" s="203" t="s">
        <v>245</v>
      </c>
    </row>
    <row r="144" spans="1:65" s="2" customFormat="1" ht="16.5" customHeight="1">
      <c r="A144" s="31"/>
      <c r="B144" s="32"/>
      <c r="C144" s="191" t="s">
        <v>73</v>
      </c>
      <c r="D144" s="191" t="s">
        <v>122</v>
      </c>
      <c r="E144" s="192" t="s">
        <v>246</v>
      </c>
      <c r="F144" s="193" t="s">
        <v>247</v>
      </c>
      <c r="G144" s="194" t="s">
        <v>1</v>
      </c>
      <c r="H144" s="195">
        <v>22</v>
      </c>
      <c r="I144" s="196"/>
      <c r="J144" s="197">
        <f t="shared" si="0"/>
        <v>0</v>
      </c>
      <c r="K144" s="193" t="s">
        <v>1</v>
      </c>
      <c r="L144" s="198"/>
      <c r="M144" s="199" t="s">
        <v>1</v>
      </c>
      <c r="N144" s="200" t="s">
        <v>38</v>
      </c>
      <c r="O144" s="68"/>
      <c r="P144" s="201">
        <f t="shared" si="1"/>
        <v>0</v>
      </c>
      <c r="Q144" s="201">
        <v>0</v>
      </c>
      <c r="R144" s="201">
        <f t="shared" si="2"/>
        <v>0</v>
      </c>
      <c r="S144" s="201">
        <v>0</v>
      </c>
      <c r="T144" s="202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3" t="s">
        <v>125</v>
      </c>
      <c r="AT144" s="203" t="s">
        <v>122</v>
      </c>
      <c r="AU144" s="203" t="s">
        <v>73</v>
      </c>
      <c r="AY144" s="14" t="s">
        <v>121</v>
      </c>
      <c r="BE144" s="204">
        <f t="shared" si="4"/>
        <v>0</v>
      </c>
      <c r="BF144" s="204">
        <f t="shared" si="5"/>
        <v>0</v>
      </c>
      <c r="BG144" s="204">
        <f t="shared" si="6"/>
        <v>0</v>
      </c>
      <c r="BH144" s="204">
        <f t="shared" si="7"/>
        <v>0</v>
      </c>
      <c r="BI144" s="204">
        <f t="shared" si="8"/>
        <v>0</v>
      </c>
      <c r="BJ144" s="14" t="s">
        <v>81</v>
      </c>
      <c r="BK144" s="204">
        <f t="shared" si="9"/>
        <v>0</v>
      </c>
      <c r="BL144" s="14" t="s">
        <v>126</v>
      </c>
      <c r="BM144" s="203" t="s">
        <v>248</v>
      </c>
    </row>
    <row r="145" spans="1:65" s="2" customFormat="1" ht="16.5" customHeight="1">
      <c r="A145" s="31"/>
      <c r="B145" s="32"/>
      <c r="C145" s="191" t="s">
        <v>73</v>
      </c>
      <c r="D145" s="191" t="s">
        <v>122</v>
      </c>
      <c r="E145" s="192" t="s">
        <v>249</v>
      </c>
      <c r="F145" s="193" t="s">
        <v>250</v>
      </c>
      <c r="G145" s="194" t="s">
        <v>1</v>
      </c>
      <c r="H145" s="195">
        <v>22</v>
      </c>
      <c r="I145" s="196"/>
      <c r="J145" s="197">
        <f t="shared" si="0"/>
        <v>0</v>
      </c>
      <c r="K145" s="193" t="s">
        <v>1</v>
      </c>
      <c r="L145" s="198"/>
      <c r="M145" s="199" t="s">
        <v>1</v>
      </c>
      <c r="N145" s="200" t="s">
        <v>38</v>
      </c>
      <c r="O145" s="68"/>
      <c r="P145" s="201">
        <f t="shared" si="1"/>
        <v>0</v>
      </c>
      <c r="Q145" s="201">
        <v>0</v>
      </c>
      <c r="R145" s="201">
        <f t="shared" si="2"/>
        <v>0</v>
      </c>
      <c r="S145" s="201">
        <v>0</v>
      </c>
      <c r="T145" s="202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3" t="s">
        <v>125</v>
      </c>
      <c r="AT145" s="203" t="s">
        <v>122</v>
      </c>
      <c r="AU145" s="203" t="s">
        <v>73</v>
      </c>
      <c r="AY145" s="14" t="s">
        <v>121</v>
      </c>
      <c r="BE145" s="204">
        <f t="shared" si="4"/>
        <v>0</v>
      </c>
      <c r="BF145" s="204">
        <f t="shared" si="5"/>
        <v>0</v>
      </c>
      <c r="BG145" s="204">
        <f t="shared" si="6"/>
        <v>0</v>
      </c>
      <c r="BH145" s="204">
        <f t="shared" si="7"/>
        <v>0</v>
      </c>
      <c r="BI145" s="204">
        <f t="shared" si="8"/>
        <v>0</v>
      </c>
      <c r="BJ145" s="14" t="s">
        <v>81</v>
      </c>
      <c r="BK145" s="204">
        <f t="shared" si="9"/>
        <v>0</v>
      </c>
      <c r="BL145" s="14" t="s">
        <v>126</v>
      </c>
      <c r="BM145" s="203" t="s">
        <v>251</v>
      </c>
    </row>
    <row r="146" spans="1:65" s="2" customFormat="1" ht="16.5" customHeight="1">
      <c r="A146" s="31"/>
      <c r="B146" s="32"/>
      <c r="C146" s="191" t="s">
        <v>73</v>
      </c>
      <c r="D146" s="191" t="s">
        <v>122</v>
      </c>
      <c r="E146" s="192" t="s">
        <v>252</v>
      </c>
      <c r="F146" s="193" t="s">
        <v>253</v>
      </c>
      <c r="G146" s="194" t="s">
        <v>1</v>
      </c>
      <c r="H146" s="195">
        <v>22</v>
      </c>
      <c r="I146" s="196"/>
      <c r="J146" s="197">
        <f t="shared" si="0"/>
        <v>0</v>
      </c>
      <c r="K146" s="193" t="s">
        <v>1</v>
      </c>
      <c r="L146" s="198"/>
      <c r="M146" s="199" t="s">
        <v>1</v>
      </c>
      <c r="N146" s="200" t="s">
        <v>38</v>
      </c>
      <c r="O146" s="68"/>
      <c r="P146" s="201">
        <f t="shared" si="1"/>
        <v>0</v>
      </c>
      <c r="Q146" s="201">
        <v>0</v>
      </c>
      <c r="R146" s="201">
        <f t="shared" si="2"/>
        <v>0</v>
      </c>
      <c r="S146" s="201">
        <v>0</v>
      </c>
      <c r="T146" s="202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3" t="s">
        <v>125</v>
      </c>
      <c r="AT146" s="203" t="s">
        <v>122</v>
      </c>
      <c r="AU146" s="203" t="s">
        <v>73</v>
      </c>
      <c r="AY146" s="14" t="s">
        <v>121</v>
      </c>
      <c r="BE146" s="204">
        <f t="shared" si="4"/>
        <v>0</v>
      </c>
      <c r="BF146" s="204">
        <f t="shared" si="5"/>
        <v>0</v>
      </c>
      <c r="BG146" s="204">
        <f t="shared" si="6"/>
        <v>0</v>
      </c>
      <c r="BH146" s="204">
        <f t="shared" si="7"/>
        <v>0</v>
      </c>
      <c r="BI146" s="204">
        <f t="shared" si="8"/>
        <v>0</v>
      </c>
      <c r="BJ146" s="14" t="s">
        <v>81</v>
      </c>
      <c r="BK146" s="204">
        <f t="shared" si="9"/>
        <v>0</v>
      </c>
      <c r="BL146" s="14" t="s">
        <v>126</v>
      </c>
      <c r="BM146" s="203" t="s">
        <v>254</v>
      </c>
    </row>
    <row r="147" spans="1:65" s="2" customFormat="1" ht="16.5" customHeight="1">
      <c r="A147" s="31"/>
      <c r="B147" s="32"/>
      <c r="C147" s="191" t="s">
        <v>73</v>
      </c>
      <c r="D147" s="191" t="s">
        <v>122</v>
      </c>
      <c r="E147" s="192" t="s">
        <v>255</v>
      </c>
      <c r="F147" s="193" t="s">
        <v>256</v>
      </c>
      <c r="G147" s="194" t="s">
        <v>1</v>
      </c>
      <c r="H147" s="195">
        <v>22</v>
      </c>
      <c r="I147" s="196"/>
      <c r="J147" s="197">
        <f t="shared" si="0"/>
        <v>0</v>
      </c>
      <c r="K147" s="193" t="s">
        <v>1</v>
      </c>
      <c r="L147" s="198"/>
      <c r="M147" s="199" t="s">
        <v>1</v>
      </c>
      <c r="N147" s="200" t="s">
        <v>38</v>
      </c>
      <c r="O147" s="68"/>
      <c r="P147" s="201">
        <f t="shared" si="1"/>
        <v>0</v>
      </c>
      <c r="Q147" s="201">
        <v>0</v>
      </c>
      <c r="R147" s="201">
        <f t="shared" si="2"/>
        <v>0</v>
      </c>
      <c r="S147" s="201">
        <v>0</v>
      </c>
      <c r="T147" s="202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3" t="s">
        <v>125</v>
      </c>
      <c r="AT147" s="203" t="s">
        <v>122</v>
      </c>
      <c r="AU147" s="203" t="s">
        <v>73</v>
      </c>
      <c r="AY147" s="14" t="s">
        <v>121</v>
      </c>
      <c r="BE147" s="204">
        <f t="shared" si="4"/>
        <v>0</v>
      </c>
      <c r="BF147" s="204">
        <f t="shared" si="5"/>
        <v>0</v>
      </c>
      <c r="BG147" s="204">
        <f t="shared" si="6"/>
        <v>0</v>
      </c>
      <c r="BH147" s="204">
        <f t="shared" si="7"/>
        <v>0</v>
      </c>
      <c r="BI147" s="204">
        <f t="shared" si="8"/>
        <v>0</v>
      </c>
      <c r="BJ147" s="14" t="s">
        <v>81</v>
      </c>
      <c r="BK147" s="204">
        <f t="shared" si="9"/>
        <v>0</v>
      </c>
      <c r="BL147" s="14" t="s">
        <v>126</v>
      </c>
      <c r="BM147" s="203" t="s">
        <v>257</v>
      </c>
    </row>
    <row r="148" spans="1:65" s="2" customFormat="1" ht="16.5" customHeight="1">
      <c r="A148" s="31"/>
      <c r="B148" s="32"/>
      <c r="C148" s="191" t="s">
        <v>73</v>
      </c>
      <c r="D148" s="191" t="s">
        <v>122</v>
      </c>
      <c r="E148" s="192" t="s">
        <v>258</v>
      </c>
      <c r="F148" s="193" t="s">
        <v>259</v>
      </c>
      <c r="G148" s="194" t="s">
        <v>1</v>
      </c>
      <c r="H148" s="195">
        <v>22</v>
      </c>
      <c r="I148" s="196"/>
      <c r="J148" s="197">
        <f t="shared" si="0"/>
        <v>0</v>
      </c>
      <c r="K148" s="193" t="s">
        <v>1</v>
      </c>
      <c r="L148" s="198"/>
      <c r="M148" s="199" t="s">
        <v>1</v>
      </c>
      <c r="N148" s="200" t="s">
        <v>38</v>
      </c>
      <c r="O148" s="68"/>
      <c r="P148" s="201">
        <f t="shared" si="1"/>
        <v>0</v>
      </c>
      <c r="Q148" s="201">
        <v>0</v>
      </c>
      <c r="R148" s="201">
        <f t="shared" si="2"/>
        <v>0</v>
      </c>
      <c r="S148" s="201">
        <v>0</v>
      </c>
      <c r="T148" s="202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3" t="s">
        <v>125</v>
      </c>
      <c r="AT148" s="203" t="s">
        <v>122</v>
      </c>
      <c r="AU148" s="203" t="s">
        <v>73</v>
      </c>
      <c r="AY148" s="14" t="s">
        <v>121</v>
      </c>
      <c r="BE148" s="204">
        <f t="shared" si="4"/>
        <v>0</v>
      </c>
      <c r="BF148" s="204">
        <f t="shared" si="5"/>
        <v>0</v>
      </c>
      <c r="BG148" s="204">
        <f t="shared" si="6"/>
        <v>0</v>
      </c>
      <c r="BH148" s="204">
        <f t="shared" si="7"/>
        <v>0</v>
      </c>
      <c r="BI148" s="204">
        <f t="shared" si="8"/>
        <v>0</v>
      </c>
      <c r="BJ148" s="14" t="s">
        <v>81</v>
      </c>
      <c r="BK148" s="204">
        <f t="shared" si="9"/>
        <v>0</v>
      </c>
      <c r="BL148" s="14" t="s">
        <v>126</v>
      </c>
      <c r="BM148" s="203" t="s">
        <v>260</v>
      </c>
    </row>
    <row r="149" spans="1:65" s="2" customFormat="1" ht="16.5" customHeight="1">
      <c r="A149" s="31"/>
      <c r="B149" s="32"/>
      <c r="C149" s="191" t="s">
        <v>73</v>
      </c>
      <c r="D149" s="191" t="s">
        <v>122</v>
      </c>
      <c r="E149" s="192" t="s">
        <v>261</v>
      </c>
      <c r="F149" s="193" t="s">
        <v>262</v>
      </c>
      <c r="G149" s="194" t="s">
        <v>1</v>
      </c>
      <c r="H149" s="195">
        <v>22</v>
      </c>
      <c r="I149" s="196"/>
      <c r="J149" s="197">
        <f t="shared" ref="J149:J180" si="10">ROUND(I149*H149,2)</f>
        <v>0</v>
      </c>
      <c r="K149" s="193" t="s">
        <v>1</v>
      </c>
      <c r="L149" s="198"/>
      <c r="M149" s="199" t="s">
        <v>1</v>
      </c>
      <c r="N149" s="200" t="s">
        <v>38</v>
      </c>
      <c r="O149" s="68"/>
      <c r="P149" s="201">
        <f t="shared" ref="P149:P180" si="11">O149*H149</f>
        <v>0</v>
      </c>
      <c r="Q149" s="201">
        <v>0</v>
      </c>
      <c r="R149" s="201">
        <f t="shared" ref="R149:R180" si="12">Q149*H149</f>
        <v>0</v>
      </c>
      <c r="S149" s="201">
        <v>0</v>
      </c>
      <c r="T149" s="202">
        <f t="shared" ref="T149:T180" si="13"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3" t="s">
        <v>125</v>
      </c>
      <c r="AT149" s="203" t="s">
        <v>122</v>
      </c>
      <c r="AU149" s="203" t="s">
        <v>73</v>
      </c>
      <c r="AY149" s="14" t="s">
        <v>121</v>
      </c>
      <c r="BE149" s="204">
        <f t="shared" ref="BE149:BE171" si="14">IF(N149="základní",J149,0)</f>
        <v>0</v>
      </c>
      <c r="BF149" s="204">
        <f t="shared" ref="BF149:BF171" si="15">IF(N149="snížená",J149,0)</f>
        <v>0</v>
      </c>
      <c r="BG149" s="204">
        <f t="shared" ref="BG149:BG171" si="16">IF(N149="zákl. přenesená",J149,0)</f>
        <v>0</v>
      </c>
      <c r="BH149" s="204">
        <f t="shared" ref="BH149:BH171" si="17">IF(N149="sníž. přenesená",J149,0)</f>
        <v>0</v>
      </c>
      <c r="BI149" s="204">
        <f t="shared" ref="BI149:BI171" si="18">IF(N149="nulová",J149,0)</f>
        <v>0</v>
      </c>
      <c r="BJ149" s="14" t="s">
        <v>81</v>
      </c>
      <c r="BK149" s="204">
        <f t="shared" ref="BK149:BK171" si="19">ROUND(I149*H149,2)</f>
        <v>0</v>
      </c>
      <c r="BL149" s="14" t="s">
        <v>126</v>
      </c>
      <c r="BM149" s="203" t="s">
        <v>263</v>
      </c>
    </row>
    <row r="150" spans="1:65" s="2" customFormat="1" ht="16.5" customHeight="1">
      <c r="A150" s="31"/>
      <c r="B150" s="32"/>
      <c r="C150" s="191" t="s">
        <v>73</v>
      </c>
      <c r="D150" s="191" t="s">
        <v>122</v>
      </c>
      <c r="E150" s="192" t="s">
        <v>264</v>
      </c>
      <c r="F150" s="193" t="s">
        <v>265</v>
      </c>
      <c r="G150" s="194" t="s">
        <v>1</v>
      </c>
      <c r="H150" s="195">
        <v>22</v>
      </c>
      <c r="I150" s="196"/>
      <c r="J150" s="197">
        <f t="shared" si="10"/>
        <v>0</v>
      </c>
      <c r="K150" s="193" t="s">
        <v>1</v>
      </c>
      <c r="L150" s="198"/>
      <c r="M150" s="199" t="s">
        <v>1</v>
      </c>
      <c r="N150" s="200" t="s">
        <v>38</v>
      </c>
      <c r="O150" s="68"/>
      <c r="P150" s="201">
        <f t="shared" si="11"/>
        <v>0</v>
      </c>
      <c r="Q150" s="201">
        <v>0</v>
      </c>
      <c r="R150" s="201">
        <f t="shared" si="12"/>
        <v>0</v>
      </c>
      <c r="S150" s="201">
        <v>0</v>
      </c>
      <c r="T150" s="202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3" t="s">
        <v>125</v>
      </c>
      <c r="AT150" s="203" t="s">
        <v>122</v>
      </c>
      <c r="AU150" s="203" t="s">
        <v>73</v>
      </c>
      <c r="AY150" s="14" t="s">
        <v>121</v>
      </c>
      <c r="BE150" s="204">
        <f t="shared" si="14"/>
        <v>0</v>
      </c>
      <c r="BF150" s="204">
        <f t="shared" si="15"/>
        <v>0</v>
      </c>
      <c r="BG150" s="204">
        <f t="shared" si="16"/>
        <v>0</v>
      </c>
      <c r="BH150" s="204">
        <f t="shared" si="17"/>
        <v>0</v>
      </c>
      <c r="BI150" s="204">
        <f t="shared" si="18"/>
        <v>0</v>
      </c>
      <c r="BJ150" s="14" t="s">
        <v>81</v>
      </c>
      <c r="BK150" s="204">
        <f t="shared" si="19"/>
        <v>0</v>
      </c>
      <c r="BL150" s="14" t="s">
        <v>126</v>
      </c>
      <c r="BM150" s="203" t="s">
        <v>266</v>
      </c>
    </row>
    <row r="151" spans="1:65" s="2" customFormat="1" ht="16.5" customHeight="1">
      <c r="A151" s="31"/>
      <c r="B151" s="32"/>
      <c r="C151" s="191" t="s">
        <v>73</v>
      </c>
      <c r="D151" s="191" t="s">
        <v>122</v>
      </c>
      <c r="E151" s="192" t="s">
        <v>267</v>
      </c>
      <c r="F151" s="193" t="s">
        <v>268</v>
      </c>
      <c r="G151" s="194" t="s">
        <v>1</v>
      </c>
      <c r="H151" s="195">
        <v>22</v>
      </c>
      <c r="I151" s="196"/>
      <c r="J151" s="197">
        <f t="shared" si="10"/>
        <v>0</v>
      </c>
      <c r="K151" s="193" t="s">
        <v>1</v>
      </c>
      <c r="L151" s="198"/>
      <c r="M151" s="199" t="s">
        <v>1</v>
      </c>
      <c r="N151" s="200" t="s">
        <v>38</v>
      </c>
      <c r="O151" s="68"/>
      <c r="P151" s="201">
        <f t="shared" si="11"/>
        <v>0</v>
      </c>
      <c r="Q151" s="201">
        <v>0</v>
      </c>
      <c r="R151" s="201">
        <f t="shared" si="12"/>
        <v>0</v>
      </c>
      <c r="S151" s="201">
        <v>0</v>
      </c>
      <c r="T151" s="202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3" t="s">
        <v>125</v>
      </c>
      <c r="AT151" s="203" t="s">
        <v>122</v>
      </c>
      <c r="AU151" s="203" t="s">
        <v>73</v>
      </c>
      <c r="AY151" s="14" t="s">
        <v>121</v>
      </c>
      <c r="BE151" s="204">
        <f t="shared" si="14"/>
        <v>0</v>
      </c>
      <c r="BF151" s="204">
        <f t="shared" si="15"/>
        <v>0</v>
      </c>
      <c r="BG151" s="204">
        <f t="shared" si="16"/>
        <v>0</v>
      </c>
      <c r="BH151" s="204">
        <f t="shared" si="17"/>
        <v>0</v>
      </c>
      <c r="BI151" s="204">
        <f t="shared" si="18"/>
        <v>0</v>
      </c>
      <c r="BJ151" s="14" t="s">
        <v>81</v>
      </c>
      <c r="BK151" s="204">
        <f t="shared" si="19"/>
        <v>0</v>
      </c>
      <c r="BL151" s="14" t="s">
        <v>126</v>
      </c>
      <c r="BM151" s="203" t="s">
        <v>269</v>
      </c>
    </row>
    <row r="152" spans="1:65" s="2" customFormat="1" ht="16.5" customHeight="1">
      <c r="A152" s="31"/>
      <c r="B152" s="32"/>
      <c r="C152" s="191" t="s">
        <v>73</v>
      </c>
      <c r="D152" s="191" t="s">
        <v>122</v>
      </c>
      <c r="E152" s="192" t="s">
        <v>270</v>
      </c>
      <c r="F152" s="193" t="s">
        <v>271</v>
      </c>
      <c r="G152" s="194" t="s">
        <v>1</v>
      </c>
      <c r="H152" s="195">
        <v>22</v>
      </c>
      <c r="I152" s="196"/>
      <c r="J152" s="197">
        <f t="shared" si="10"/>
        <v>0</v>
      </c>
      <c r="K152" s="193" t="s">
        <v>1</v>
      </c>
      <c r="L152" s="198"/>
      <c r="M152" s="199" t="s">
        <v>1</v>
      </c>
      <c r="N152" s="200" t="s">
        <v>38</v>
      </c>
      <c r="O152" s="68"/>
      <c r="P152" s="201">
        <f t="shared" si="11"/>
        <v>0</v>
      </c>
      <c r="Q152" s="201">
        <v>0</v>
      </c>
      <c r="R152" s="201">
        <f t="shared" si="12"/>
        <v>0</v>
      </c>
      <c r="S152" s="201">
        <v>0</v>
      </c>
      <c r="T152" s="202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3" t="s">
        <v>125</v>
      </c>
      <c r="AT152" s="203" t="s">
        <v>122</v>
      </c>
      <c r="AU152" s="203" t="s">
        <v>73</v>
      </c>
      <c r="AY152" s="14" t="s">
        <v>121</v>
      </c>
      <c r="BE152" s="204">
        <f t="shared" si="14"/>
        <v>0</v>
      </c>
      <c r="BF152" s="204">
        <f t="shared" si="15"/>
        <v>0</v>
      </c>
      <c r="BG152" s="204">
        <f t="shared" si="16"/>
        <v>0</v>
      </c>
      <c r="BH152" s="204">
        <f t="shared" si="17"/>
        <v>0</v>
      </c>
      <c r="BI152" s="204">
        <f t="shared" si="18"/>
        <v>0</v>
      </c>
      <c r="BJ152" s="14" t="s">
        <v>81</v>
      </c>
      <c r="BK152" s="204">
        <f t="shared" si="19"/>
        <v>0</v>
      </c>
      <c r="BL152" s="14" t="s">
        <v>126</v>
      </c>
      <c r="BM152" s="203" t="s">
        <v>272</v>
      </c>
    </row>
    <row r="153" spans="1:65" s="2" customFormat="1" ht="16.5" customHeight="1">
      <c r="A153" s="31"/>
      <c r="B153" s="32"/>
      <c r="C153" s="191" t="s">
        <v>73</v>
      </c>
      <c r="D153" s="191" t="s">
        <v>122</v>
      </c>
      <c r="E153" s="192" t="s">
        <v>273</v>
      </c>
      <c r="F153" s="193" t="s">
        <v>274</v>
      </c>
      <c r="G153" s="194" t="s">
        <v>1</v>
      </c>
      <c r="H153" s="195">
        <v>22</v>
      </c>
      <c r="I153" s="196"/>
      <c r="J153" s="197">
        <f t="shared" si="10"/>
        <v>0</v>
      </c>
      <c r="K153" s="193" t="s">
        <v>1</v>
      </c>
      <c r="L153" s="198"/>
      <c r="M153" s="199" t="s">
        <v>1</v>
      </c>
      <c r="N153" s="200" t="s">
        <v>38</v>
      </c>
      <c r="O153" s="68"/>
      <c r="P153" s="201">
        <f t="shared" si="11"/>
        <v>0</v>
      </c>
      <c r="Q153" s="201">
        <v>0</v>
      </c>
      <c r="R153" s="201">
        <f t="shared" si="12"/>
        <v>0</v>
      </c>
      <c r="S153" s="201">
        <v>0</v>
      </c>
      <c r="T153" s="202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3" t="s">
        <v>125</v>
      </c>
      <c r="AT153" s="203" t="s">
        <v>122</v>
      </c>
      <c r="AU153" s="203" t="s">
        <v>73</v>
      </c>
      <c r="AY153" s="14" t="s">
        <v>121</v>
      </c>
      <c r="BE153" s="204">
        <f t="shared" si="14"/>
        <v>0</v>
      </c>
      <c r="BF153" s="204">
        <f t="shared" si="15"/>
        <v>0</v>
      </c>
      <c r="BG153" s="204">
        <f t="shared" si="16"/>
        <v>0</v>
      </c>
      <c r="BH153" s="204">
        <f t="shared" si="17"/>
        <v>0</v>
      </c>
      <c r="BI153" s="204">
        <f t="shared" si="18"/>
        <v>0</v>
      </c>
      <c r="BJ153" s="14" t="s">
        <v>81</v>
      </c>
      <c r="BK153" s="204">
        <f t="shared" si="19"/>
        <v>0</v>
      </c>
      <c r="BL153" s="14" t="s">
        <v>126</v>
      </c>
      <c r="BM153" s="203" t="s">
        <v>275</v>
      </c>
    </row>
    <row r="154" spans="1:65" s="2" customFormat="1" ht="16.5" customHeight="1">
      <c r="A154" s="31"/>
      <c r="B154" s="32"/>
      <c r="C154" s="191" t="s">
        <v>73</v>
      </c>
      <c r="D154" s="191" t="s">
        <v>122</v>
      </c>
      <c r="E154" s="192" t="s">
        <v>276</v>
      </c>
      <c r="F154" s="193" t="s">
        <v>277</v>
      </c>
      <c r="G154" s="194" t="s">
        <v>1</v>
      </c>
      <c r="H154" s="195">
        <v>22</v>
      </c>
      <c r="I154" s="196"/>
      <c r="J154" s="197">
        <f t="shared" si="10"/>
        <v>0</v>
      </c>
      <c r="K154" s="193" t="s">
        <v>1</v>
      </c>
      <c r="L154" s="198"/>
      <c r="M154" s="199" t="s">
        <v>1</v>
      </c>
      <c r="N154" s="200" t="s">
        <v>38</v>
      </c>
      <c r="O154" s="68"/>
      <c r="P154" s="201">
        <f t="shared" si="11"/>
        <v>0</v>
      </c>
      <c r="Q154" s="201">
        <v>0</v>
      </c>
      <c r="R154" s="201">
        <f t="shared" si="12"/>
        <v>0</v>
      </c>
      <c r="S154" s="201">
        <v>0</v>
      </c>
      <c r="T154" s="202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3" t="s">
        <v>125</v>
      </c>
      <c r="AT154" s="203" t="s">
        <v>122</v>
      </c>
      <c r="AU154" s="203" t="s">
        <v>73</v>
      </c>
      <c r="AY154" s="14" t="s">
        <v>121</v>
      </c>
      <c r="BE154" s="204">
        <f t="shared" si="14"/>
        <v>0</v>
      </c>
      <c r="BF154" s="204">
        <f t="shared" si="15"/>
        <v>0</v>
      </c>
      <c r="BG154" s="204">
        <f t="shared" si="16"/>
        <v>0</v>
      </c>
      <c r="BH154" s="204">
        <f t="shared" si="17"/>
        <v>0</v>
      </c>
      <c r="BI154" s="204">
        <f t="shared" si="18"/>
        <v>0</v>
      </c>
      <c r="BJ154" s="14" t="s">
        <v>81</v>
      </c>
      <c r="BK154" s="204">
        <f t="shared" si="19"/>
        <v>0</v>
      </c>
      <c r="BL154" s="14" t="s">
        <v>126</v>
      </c>
      <c r="BM154" s="203" t="s">
        <v>278</v>
      </c>
    </row>
    <row r="155" spans="1:65" s="2" customFormat="1" ht="16.5" customHeight="1">
      <c r="A155" s="31"/>
      <c r="B155" s="32"/>
      <c r="C155" s="191" t="s">
        <v>73</v>
      </c>
      <c r="D155" s="191" t="s">
        <v>122</v>
      </c>
      <c r="E155" s="192" t="s">
        <v>279</v>
      </c>
      <c r="F155" s="193" t="s">
        <v>280</v>
      </c>
      <c r="G155" s="194" t="s">
        <v>1</v>
      </c>
      <c r="H155" s="195">
        <v>1</v>
      </c>
      <c r="I155" s="196"/>
      <c r="J155" s="197">
        <f t="shared" si="10"/>
        <v>0</v>
      </c>
      <c r="K155" s="193" t="s">
        <v>1</v>
      </c>
      <c r="L155" s="198"/>
      <c r="M155" s="199" t="s">
        <v>1</v>
      </c>
      <c r="N155" s="200" t="s">
        <v>38</v>
      </c>
      <c r="O155" s="68"/>
      <c r="P155" s="201">
        <f t="shared" si="11"/>
        <v>0</v>
      </c>
      <c r="Q155" s="201">
        <v>0</v>
      </c>
      <c r="R155" s="201">
        <f t="shared" si="12"/>
        <v>0</v>
      </c>
      <c r="S155" s="201">
        <v>0</v>
      </c>
      <c r="T155" s="202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3" t="s">
        <v>125</v>
      </c>
      <c r="AT155" s="203" t="s">
        <v>122</v>
      </c>
      <c r="AU155" s="203" t="s">
        <v>73</v>
      </c>
      <c r="AY155" s="14" t="s">
        <v>121</v>
      </c>
      <c r="BE155" s="204">
        <f t="shared" si="14"/>
        <v>0</v>
      </c>
      <c r="BF155" s="204">
        <f t="shared" si="15"/>
        <v>0</v>
      </c>
      <c r="BG155" s="204">
        <f t="shared" si="16"/>
        <v>0</v>
      </c>
      <c r="BH155" s="204">
        <f t="shared" si="17"/>
        <v>0</v>
      </c>
      <c r="BI155" s="204">
        <f t="shared" si="18"/>
        <v>0</v>
      </c>
      <c r="BJ155" s="14" t="s">
        <v>81</v>
      </c>
      <c r="BK155" s="204">
        <f t="shared" si="19"/>
        <v>0</v>
      </c>
      <c r="BL155" s="14" t="s">
        <v>126</v>
      </c>
      <c r="BM155" s="203" t="s">
        <v>281</v>
      </c>
    </row>
    <row r="156" spans="1:65" s="2" customFormat="1" ht="16.5" customHeight="1">
      <c r="A156" s="31"/>
      <c r="B156" s="32"/>
      <c r="C156" s="191" t="s">
        <v>73</v>
      </c>
      <c r="D156" s="191" t="s">
        <v>122</v>
      </c>
      <c r="E156" s="192" t="s">
        <v>282</v>
      </c>
      <c r="F156" s="193" t="s">
        <v>283</v>
      </c>
      <c r="G156" s="194" t="s">
        <v>1</v>
      </c>
      <c r="H156" s="195">
        <v>1</v>
      </c>
      <c r="I156" s="196"/>
      <c r="J156" s="197">
        <f t="shared" si="10"/>
        <v>0</v>
      </c>
      <c r="K156" s="193" t="s">
        <v>1</v>
      </c>
      <c r="L156" s="198"/>
      <c r="M156" s="199" t="s">
        <v>1</v>
      </c>
      <c r="N156" s="200" t="s">
        <v>38</v>
      </c>
      <c r="O156" s="68"/>
      <c r="P156" s="201">
        <f t="shared" si="11"/>
        <v>0</v>
      </c>
      <c r="Q156" s="201">
        <v>0</v>
      </c>
      <c r="R156" s="201">
        <f t="shared" si="12"/>
        <v>0</v>
      </c>
      <c r="S156" s="201">
        <v>0</v>
      </c>
      <c r="T156" s="202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3" t="s">
        <v>125</v>
      </c>
      <c r="AT156" s="203" t="s">
        <v>122</v>
      </c>
      <c r="AU156" s="203" t="s">
        <v>73</v>
      </c>
      <c r="AY156" s="14" t="s">
        <v>121</v>
      </c>
      <c r="BE156" s="204">
        <f t="shared" si="14"/>
        <v>0</v>
      </c>
      <c r="BF156" s="204">
        <f t="shared" si="15"/>
        <v>0</v>
      </c>
      <c r="BG156" s="204">
        <f t="shared" si="16"/>
        <v>0</v>
      </c>
      <c r="BH156" s="204">
        <f t="shared" si="17"/>
        <v>0</v>
      </c>
      <c r="BI156" s="204">
        <f t="shared" si="18"/>
        <v>0</v>
      </c>
      <c r="BJ156" s="14" t="s">
        <v>81</v>
      </c>
      <c r="BK156" s="204">
        <f t="shared" si="19"/>
        <v>0</v>
      </c>
      <c r="BL156" s="14" t="s">
        <v>126</v>
      </c>
      <c r="BM156" s="203" t="s">
        <v>284</v>
      </c>
    </row>
    <row r="157" spans="1:65" s="2" customFormat="1" ht="16.5" customHeight="1">
      <c r="A157" s="31"/>
      <c r="B157" s="32"/>
      <c r="C157" s="191" t="s">
        <v>73</v>
      </c>
      <c r="D157" s="191" t="s">
        <v>122</v>
      </c>
      <c r="E157" s="192" t="s">
        <v>285</v>
      </c>
      <c r="F157" s="193" t="s">
        <v>286</v>
      </c>
      <c r="G157" s="194" t="s">
        <v>1</v>
      </c>
      <c r="H157" s="195">
        <v>1</v>
      </c>
      <c r="I157" s="196"/>
      <c r="J157" s="197">
        <f t="shared" si="10"/>
        <v>0</v>
      </c>
      <c r="K157" s="193" t="s">
        <v>1</v>
      </c>
      <c r="L157" s="198"/>
      <c r="M157" s="199" t="s">
        <v>1</v>
      </c>
      <c r="N157" s="200" t="s">
        <v>38</v>
      </c>
      <c r="O157" s="68"/>
      <c r="P157" s="201">
        <f t="shared" si="11"/>
        <v>0</v>
      </c>
      <c r="Q157" s="201">
        <v>0</v>
      </c>
      <c r="R157" s="201">
        <f t="shared" si="12"/>
        <v>0</v>
      </c>
      <c r="S157" s="201">
        <v>0</v>
      </c>
      <c r="T157" s="202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3" t="s">
        <v>125</v>
      </c>
      <c r="AT157" s="203" t="s">
        <v>122</v>
      </c>
      <c r="AU157" s="203" t="s">
        <v>73</v>
      </c>
      <c r="AY157" s="14" t="s">
        <v>121</v>
      </c>
      <c r="BE157" s="204">
        <f t="shared" si="14"/>
        <v>0</v>
      </c>
      <c r="BF157" s="204">
        <f t="shared" si="15"/>
        <v>0</v>
      </c>
      <c r="BG157" s="204">
        <f t="shared" si="16"/>
        <v>0</v>
      </c>
      <c r="BH157" s="204">
        <f t="shared" si="17"/>
        <v>0</v>
      </c>
      <c r="BI157" s="204">
        <f t="shared" si="18"/>
        <v>0</v>
      </c>
      <c r="BJ157" s="14" t="s">
        <v>81</v>
      </c>
      <c r="BK157" s="204">
        <f t="shared" si="19"/>
        <v>0</v>
      </c>
      <c r="BL157" s="14" t="s">
        <v>126</v>
      </c>
      <c r="BM157" s="203" t="s">
        <v>287</v>
      </c>
    </row>
    <row r="158" spans="1:65" s="2" customFormat="1" ht="16.5" customHeight="1">
      <c r="A158" s="31"/>
      <c r="B158" s="32"/>
      <c r="C158" s="191" t="s">
        <v>73</v>
      </c>
      <c r="D158" s="191" t="s">
        <v>122</v>
      </c>
      <c r="E158" s="192" t="s">
        <v>288</v>
      </c>
      <c r="F158" s="193" t="s">
        <v>289</v>
      </c>
      <c r="G158" s="194" t="s">
        <v>1</v>
      </c>
      <c r="H158" s="195">
        <v>1</v>
      </c>
      <c r="I158" s="196"/>
      <c r="J158" s="197">
        <f t="shared" si="10"/>
        <v>0</v>
      </c>
      <c r="K158" s="193" t="s">
        <v>1</v>
      </c>
      <c r="L158" s="198"/>
      <c r="M158" s="199" t="s">
        <v>1</v>
      </c>
      <c r="N158" s="200" t="s">
        <v>38</v>
      </c>
      <c r="O158" s="68"/>
      <c r="P158" s="201">
        <f t="shared" si="11"/>
        <v>0</v>
      </c>
      <c r="Q158" s="201">
        <v>0</v>
      </c>
      <c r="R158" s="201">
        <f t="shared" si="12"/>
        <v>0</v>
      </c>
      <c r="S158" s="201">
        <v>0</v>
      </c>
      <c r="T158" s="202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3" t="s">
        <v>125</v>
      </c>
      <c r="AT158" s="203" t="s">
        <v>122</v>
      </c>
      <c r="AU158" s="203" t="s">
        <v>73</v>
      </c>
      <c r="AY158" s="14" t="s">
        <v>121</v>
      </c>
      <c r="BE158" s="204">
        <f t="shared" si="14"/>
        <v>0</v>
      </c>
      <c r="BF158" s="204">
        <f t="shared" si="15"/>
        <v>0</v>
      </c>
      <c r="BG158" s="204">
        <f t="shared" si="16"/>
        <v>0</v>
      </c>
      <c r="BH158" s="204">
        <f t="shared" si="17"/>
        <v>0</v>
      </c>
      <c r="BI158" s="204">
        <f t="shared" si="18"/>
        <v>0</v>
      </c>
      <c r="BJ158" s="14" t="s">
        <v>81</v>
      </c>
      <c r="BK158" s="204">
        <f t="shared" si="19"/>
        <v>0</v>
      </c>
      <c r="BL158" s="14" t="s">
        <v>126</v>
      </c>
      <c r="BM158" s="203" t="s">
        <v>290</v>
      </c>
    </row>
    <row r="159" spans="1:65" s="2" customFormat="1" ht="16.5" customHeight="1">
      <c r="A159" s="31"/>
      <c r="B159" s="32"/>
      <c r="C159" s="191" t="s">
        <v>73</v>
      </c>
      <c r="D159" s="191" t="s">
        <v>122</v>
      </c>
      <c r="E159" s="192" t="s">
        <v>291</v>
      </c>
      <c r="F159" s="193" t="s">
        <v>292</v>
      </c>
      <c r="G159" s="194" t="s">
        <v>1</v>
      </c>
      <c r="H159" s="195">
        <v>1</v>
      </c>
      <c r="I159" s="196"/>
      <c r="J159" s="197">
        <f t="shared" si="10"/>
        <v>0</v>
      </c>
      <c r="K159" s="193" t="s">
        <v>1</v>
      </c>
      <c r="L159" s="198"/>
      <c r="M159" s="199" t="s">
        <v>1</v>
      </c>
      <c r="N159" s="200" t="s">
        <v>38</v>
      </c>
      <c r="O159" s="68"/>
      <c r="P159" s="201">
        <f t="shared" si="11"/>
        <v>0</v>
      </c>
      <c r="Q159" s="201">
        <v>0</v>
      </c>
      <c r="R159" s="201">
        <f t="shared" si="12"/>
        <v>0</v>
      </c>
      <c r="S159" s="201">
        <v>0</v>
      </c>
      <c r="T159" s="202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3" t="s">
        <v>125</v>
      </c>
      <c r="AT159" s="203" t="s">
        <v>122</v>
      </c>
      <c r="AU159" s="203" t="s">
        <v>73</v>
      </c>
      <c r="AY159" s="14" t="s">
        <v>121</v>
      </c>
      <c r="BE159" s="204">
        <f t="shared" si="14"/>
        <v>0</v>
      </c>
      <c r="BF159" s="204">
        <f t="shared" si="15"/>
        <v>0</v>
      </c>
      <c r="BG159" s="204">
        <f t="shared" si="16"/>
        <v>0</v>
      </c>
      <c r="BH159" s="204">
        <f t="shared" si="17"/>
        <v>0</v>
      </c>
      <c r="BI159" s="204">
        <f t="shared" si="18"/>
        <v>0</v>
      </c>
      <c r="BJ159" s="14" t="s">
        <v>81</v>
      </c>
      <c r="BK159" s="204">
        <f t="shared" si="19"/>
        <v>0</v>
      </c>
      <c r="BL159" s="14" t="s">
        <v>126</v>
      </c>
      <c r="BM159" s="203" t="s">
        <v>293</v>
      </c>
    </row>
    <row r="160" spans="1:65" s="2" customFormat="1" ht="16.5" customHeight="1">
      <c r="A160" s="31"/>
      <c r="B160" s="32"/>
      <c r="C160" s="191" t="s">
        <v>73</v>
      </c>
      <c r="D160" s="191" t="s">
        <v>122</v>
      </c>
      <c r="E160" s="192" t="s">
        <v>294</v>
      </c>
      <c r="F160" s="193" t="s">
        <v>295</v>
      </c>
      <c r="G160" s="194" t="s">
        <v>1</v>
      </c>
      <c r="H160" s="195">
        <v>22</v>
      </c>
      <c r="I160" s="196"/>
      <c r="J160" s="197">
        <f t="shared" si="10"/>
        <v>0</v>
      </c>
      <c r="K160" s="193" t="s">
        <v>1</v>
      </c>
      <c r="L160" s="198"/>
      <c r="M160" s="199" t="s">
        <v>1</v>
      </c>
      <c r="N160" s="200" t="s">
        <v>38</v>
      </c>
      <c r="O160" s="68"/>
      <c r="P160" s="201">
        <f t="shared" si="11"/>
        <v>0</v>
      </c>
      <c r="Q160" s="201">
        <v>0</v>
      </c>
      <c r="R160" s="201">
        <f t="shared" si="12"/>
        <v>0</v>
      </c>
      <c r="S160" s="201">
        <v>0</v>
      </c>
      <c r="T160" s="202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3" t="s">
        <v>125</v>
      </c>
      <c r="AT160" s="203" t="s">
        <v>122</v>
      </c>
      <c r="AU160" s="203" t="s">
        <v>73</v>
      </c>
      <c r="AY160" s="14" t="s">
        <v>121</v>
      </c>
      <c r="BE160" s="204">
        <f t="shared" si="14"/>
        <v>0</v>
      </c>
      <c r="BF160" s="204">
        <f t="shared" si="15"/>
        <v>0</v>
      </c>
      <c r="BG160" s="204">
        <f t="shared" si="16"/>
        <v>0</v>
      </c>
      <c r="BH160" s="204">
        <f t="shared" si="17"/>
        <v>0</v>
      </c>
      <c r="BI160" s="204">
        <f t="shared" si="18"/>
        <v>0</v>
      </c>
      <c r="BJ160" s="14" t="s">
        <v>81</v>
      </c>
      <c r="BK160" s="204">
        <f t="shared" si="19"/>
        <v>0</v>
      </c>
      <c r="BL160" s="14" t="s">
        <v>126</v>
      </c>
      <c r="BM160" s="203" t="s">
        <v>296</v>
      </c>
    </row>
    <row r="161" spans="1:65" s="2" customFormat="1" ht="16.5" customHeight="1">
      <c r="A161" s="31"/>
      <c r="B161" s="32"/>
      <c r="C161" s="191" t="s">
        <v>73</v>
      </c>
      <c r="D161" s="191" t="s">
        <v>122</v>
      </c>
      <c r="E161" s="192" t="s">
        <v>297</v>
      </c>
      <c r="F161" s="193" t="s">
        <v>298</v>
      </c>
      <c r="G161" s="194" t="s">
        <v>1</v>
      </c>
      <c r="H161" s="195">
        <v>22</v>
      </c>
      <c r="I161" s="196"/>
      <c r="J161" s="197">
        <f t="shared" si="10"/>
        <v>0</v>
      </c>
      <c r="K161" s="193" t="s">
        <v>1</v>
      </c>
      <c r="L161" s="198"/>
      <c r="M161" s="199" t="s">
        <v>1</v>
      </c>
      <c r="N161" s="200" t="s">
        <v>38</v>
      </c>
      <c r="O161" s="68"/>
      <c r="P161" s="201">
        <f t="shared" si="11"/>
        <v>0</v>
      </c>
      <c r="Q161" s="201">
        <v>0</v>
      </c>
      <c r="R161" s="201">
        <f t="shared" si="12"/>
        <v>0</v>
      </c>
      <c r="S161" s="201">
        <v>0</v>
      </c>
      <c r="T161" s="202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03" t="s">
        <v>125</v>
      </c>
      <c r="AT161" s="203" t="s">
        <v>122</v>
      </c>
      <c r="AU161" s="203" t="s">
        <v>73</v>
      </c>
      <c r="AY161" s="14" t="s">
        <v>121</v>
      </c>
      <c r="BE161" s="204">
        <f t="shared" si="14"/>
        <v>0</v>
      </c>
      <c r="BF161" s="204">
        <f t="shared" si="15"/>
        <v>0</v>
      </c>
      <c r="BG161" s="204">
        <f t="shared" si="16"/>
        <v>0</v>
      </c>
      <c r="BH161" s="204">
        <f t="shared" si="17"/>
        <v>0</v>
      </c>
      <c r="BI161" s="204">
        <f t="shared" si="18"/>
        <v>0</v>
      </c>
      <c r="BJ161" s="14" t="s">
        <v>81</v>
      </c>
      <c r="BK161" s="204">
        <f t="shared" si="19"/>
        <v>0</v>
      </c>
      <c r="BL161" s="14" t="s">
        <v>126</v>
      </c>
      <c r="BM161" s="203" t="s">
        <v>299</v>
      </c>
    </row>
    <row r="162" spans="1:65" s="2" customFormat="1" ht="16.5" customHeight="1">
      <c r="A162" s="31"/>
      <c r="B162" s="32"/>
      <c r="C162" s="191" t="s">
        <v>73</v>
      </c>
      <c r="D162" s="191" t="s">
        <v>122</v>
      </c>
      <c r="E162" s="192" t="s">
        <v>300</v>
      </c>
      <c r="F162" s="193" t="s">
        <v>301</v>
      </c>
      <c r="G162" s="194" t="s">
        <v>1</v>
      </c>
      <c r="H162" s="195">
        <v>22</v>
      </c>
      <c r="I162" s="196"/>
      <c r="J162" s="197">
        <f t="shared" si="10"/>
        <v>0</v>
      </c>
      <c r="K162" s="193" t="s">
        <v>1</v>
      </c>
      <c r="L162" s="198"/>
      <c r="M162" s="199" t="s">
        <v>1</v>
      </c>
      <c r="N162" s="200" t="s">
        <v>38</v>
      </c>
      <c r="O162" s="68"/>
      <c r="P162" s="201">
        <f t="shared" si="11"/>
        <v>0</v>
      </c>
      <c r="Q162" s="201">
        <v>0</v>
      </c>
      <c r="R162" s="201">
        <f t="shared" si="12"/>
        <v>0</v>
      </c>
      <c r="S162" s="201">
        <v>0</v>
      </c>
      <c r="T162" s="202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3" t="s">
        <v>125</v>
      </c>
      <c r="AT162" s="203" t="s">
        <v>122</v>
      </c>
      <c r="AU162" s="203" t="s">
        <v>73</v>
      </c>
      <c r="AY162" s="14" t="s">
        <v>121</v>
      </c>
      <c r="BE162" s="204">
        <f t="shared" si="14"/>
        <v>0</v>
      </c>
      <c r="BF162" s="204">
        <f t="shared" si="15"/>
        <v>0</v>
      </c>
      <c r="BG162" s="204">
        <f t="shared" si="16"/>
        <v>0</v>
      </c>
      <c r="BH162" s="204">
        <f t="shared" si="17"/>
        <v>0</v>
      </c>
      <c r="BI162" s="204">
        <f t="shared" si="18"/>
        <v>0</v>
      </c>
      <c r="BJ162" s="14" t="s">
        <v>81</v>
      </c>
      <c r="BK162" s="204">
        <f t="shared" si="19"/>
        <v>0</v>
      </c>
      <c r="BL162" s="14" t="s">
        <v>126</v>
      </c>
      <c r="BM162" s="203" t="s">
        <v>302</v>
      </c>
    </row>
    <row r="163" spans="1:65" s="2" customFormat="1" ht="16.5" customHeight="1">
      <c r="A163" s="31"/>
      <c r="B163" s="32"/>
      <c r="C163" s="191" t="s">
        <v>73</v>
      </c>
      <c r="D163" s="191" t="s">
        <v>122</v>
      </c>
      <c r="E163" s="192" t="s">
        <v>303</v>
      </c>
      <c r="F163" s="193" t="s">
        <v>304</v>
      </c>
      <c r="G163" s="194" t="s">
        <v>1</v>
      </c>
      <c r="H163" s="195">
        <v>6</v>
      </c>
      <c r="I163" s="196"/>
      <c r="J163" s="197">
        <f t="shared" si="10"/>
        <v>0</v>
      </c>
      <c r="K163" s="193" t="s">
        <v>1</v>
      </c>
      <c r="L163" s="198"/>
      <c r="M163" s="199" t="s">
        <v>1</v>
      </c>
      <c r="N163" s="200" t="s">
        <v>38</v>
      </c>
      <c r="O163" s="68"/>
      <c r="P163" s="201">
        <f t="shared" si="11"/>
        <v>0</v>
      </c>
      <c r="Q163" s="201">
        <v>0</v>
      </c>
      <c r="R163" s="201">
        <f t="shared" si="12"/>
        <v>0</v>
      </c>
      <c r="S163" s="201">
        <v>0</v>
      </c>
      <c r="T163" s="202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3" t="s">
        <v>125</v>
      </c>
      <c r="AT163" s="203" t="s">
        <v>122</v>
      </c>
      <c r="AU163" s="203" t="s">
        <v>73</v>
      </c>
      <c r="AY163" s="14" t="s">
        <v>121</v>
      </c>
      <c r="BE163" s="204">
        <f t="shared" si="14"/>
        <v>0</v>
      </c>
      <c r="BF163" s="204">
        <f t="shared" si="15"/>
        <v>0</v>
      </c>
      <c r="BG163" s="204">
        <f t="shared" si="16"/>
        <v>0</v>
      </c>
      <c r="BH163" s="204">
        <f t="shared" si="17"/>
        <v>0</v>
      </c>
      <c r="BI163" s="204">
        <f t="shared" si="18"/>
        <v>0</v>
      </c>
      <c r="BJ163" s="14" t="s">
        <v>81</v>
      </c>
      <c r="BK163" s="204">
        <f t="shared" si="19"/>
        <v>0</v>
      </c>
      <c r="BL163" s="14" t="s">
        <v>126</v>
      </c>
      <c r="BM163" s="203" t="s">
        <v>305</v>
      </c>
    </row>
    <row r="164" spans="1:65" s="2" customFormat="1" ht="21.75" customHeight="1">
      <c r="A164" s="31"/>
      <c r="B164" s="32"/>
      <c r="C164" s="191" t="s">
        <v>73</v>
      </c>
      <c r="D164" s="191" t="s">
        <v>122</v>
      </c>
      <c r="E164" s="192" t="s">
        <v>306</v>
      </c>
      <c r="F164" s="193" t="s">
        <v>307</v>
      </c>
      <c r="G164" s="194" t="s">
        <v>1</v>
      </c>
      <c r="H164" s="195">
        <v>1</v>
      </c>
      <c r="I164" s="196"/>
      <c r="J164" s="197">
        <f t="shared" si="10"/>
        <v>0</v>
      </c>
      <c r="K164" s="193" t="s">
        <v>1</v>
      </c>
      <c r="L164" s="198"/>
      <c r="M164" s="199" t="s">
        <v>1</v>
      </c>
      <c r="N164" s="200" t="s">
        <v>38</v>
      </c>
      <c r="O164" s="68"/>
      <c r="P164" s="201">
        <f t="shared" si="11"/>
        <v>0</v>
      </c>
      <c r="Q164" s="201">
        <v>0</v>
      </c>
      <c r="R164" s="201">
        <f t="shared" si="12"/>
        <v>0</v>
      </c>
      <c r="S164" s="201">
        <v>0</v>
      </c>
      <c r="T164" s="202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3" t="s">
        <v>125</v>
      </c>
      <c r="AT164" s="203" t="s">
        <v>122</v>
      </c>
      <c r="AU164" s="203" t="s">
        <v>73</v>
      </c>
      <c r="AY164" s="14" t="s">
        <v>121</v>
      </c>
      <c r="BE164" s="204">
        <f t="shared" si="14"/>
        <v>0</v>
      </c>
      <c r="BF164" s="204">
        <f t="shared" si="15"/>
        <v>0</v>
      </c>
      <c r="BG164" s="204">
        <f t="shared" si="16"/>
        <v>0</v>
      </c>
      <c r="BH164" s="204">
        <f t="shared" si="17"/>
        <v>0</v>
      </c>
      <c r="BI164" s="204">
        <f t="shared" si="18"/>
        <v>0</v>
      </c>
      <c r="BJ164" s="14" t="s">
        <v>81</v>
      </c>
      <c r="BK164" s="204">
        <f t="shared" si="19"/>
        <v>0</v>
      </c>
      <c r="BL164" s="14" t="s">
        <v>126</v>
      </c>
      <c r="BM164" s="203" t="s">
        <v>308</v>
      </c>
    </row>
    <row r="165" spans="1:65" s="2" customFormat="1" ht="21.75" customHeight="1">
      <c r="A165" s="31"/>
      <c r="B165" s="32"/>
      <c r="C165" s="191" t="s">
        <v>73</v>
      </c>
      <c r="D165" s="191" t="s">
        <v>122</v>
      </c>
      <c r="E165" s="192" t="s">
        <v>309</v>
      </c>
      <c r="F165" s="193" t="s">
        <v>310</v>
      </c>
      <c r="G165" s="194" t="s">
        <v>1</v>
      </c>
      <c r="H165" s="195">
        <v>1</v>
      </c>
      <c r="I165" s="196"/>
      <c r="J165" s="197">
        <f t="shared" si="10"/>
        <v>0</v>
      </c>
      <c r="K165" s="193" t="s">
        <v>1</v>
      </c>
      <c r="L165" s="198"/>
      <c r="M165" s="199" t="s">
        <v>1</v>
      </c>
      <c r="N165" s="200" t="s">
        <v>38</v>
      </c>
      <c r="O165" s="68"/>
      <c r="P165" s="201">
        <f t="shared" si="11"/>
        <v>0</v>
      </c>
      <c r="Q165" s="201">
        <v>0</v>
      </c>
      <c r="R165" s="201">
        <f t="shared" si="12"/>
        <v>0</v>
      </c>
      <c r="S165" s="201">
        <v>0</v>
      </c>
      <c r="T165" s="202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3" t="s">
        <v>125</v>
      </c>
      <c r="AT165" s="203" t="s">
        <v>122</v>
      </c>
      <c r="AU165" s="203" t="s">
        <v>73</v>
      </c>
      <c r="AY165" s="14" t="s">
        <v>121</v>
      </c>
      <c r="BE165" s="204">
        <f t="shared" si="14"/>
        <v>0</v>
      </c>
      <c r="BF165" s="204">
        <f t="shared" si="15"/>
        <v>0</v>
      </c>
      <c r="BG165" s="204">
        <f t="shared" si="16"/>
        <v>0</v>
      </c>
      <c r="BH165" s="204">
        <f t="shared" si="17"/>
        <v>0</v>
      </c>
      <c r="BI165" s="204">
        <f t="shared" si="18"/>
        <v>0</v>
      </c>
      <c r="BJ165" s="14" t="s">
        <v>81</v>
      </c>
      <c r="BK165" s="204">
        <f t="shared" si="19"/>
        <v>0</v>
      </c>
      <c r="BL165" s="14" t="s">
        <v>126</v>
      </c>
      <c r="BM165" s="203" t="s">
        <v>311</v>
      </c>
    </row>
    <row r="166" spans="1:65" s="2" customFormat="1" ht="16.5" customHeight="1">
      <c r="A166" s="31"/>
      <c r="B166" s="32"/>
      <c r="C166" s="191" t="s">
        <v>73</v>
      </c>
      <c r="D166" s="191" t="s">
        <v>122</v>
      </c>
      <c r="E166" s="192" t="s">
        <v>312</v>
      </c>
      <c r="F166" s="193" t="s">
        <v>313</v>
      </c>
      <c r="G166" s="194" t="s">
        <v>1</v>
      </c>
      <c r="H166" s="195">
        <v>1</v>
      </c>
      <c r="I166" s="196"/>
      <c r="J166" s="197">
        <f t="shared" si="10"/>
        <v>0</v>
      </c>
      <c r="K166" s="193" t="s">
        <v>1</v>
      </c>
      <c r="L166" s="198"/>
      <c r="M166" s="199" t="s">
        <v>1</v>
      </c>
      <c r="N166" s="200" t="s">
        <v>38</v>
      </c>
      <c r="O166" s="68"/>
      <c r="P166" s="201">
        <f t="shared" si="11"/>
        <v>0</v>
      </c>
      <c r="Q166" s="201">
        <v>0</v>
      </c>
      <c r="R166" s="201">
        <f t="shared" si="12"/>
        <v>0</v>
      </c>
      <c r="S166" s="201">
        <v>0</v>
      </c>
      <c r="T166" s="202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3" t="s">
        <v>125</v>
      </c>
      <c r="AT166" s="203" t="s">
        <v>122</v>
      </c>
      <c r="AU166" s="203" t="s">
        <v>73</v>
      </c>
      <c r="AY166" s="14" t="s">
        <v>121</v>
      </c>
      <c r="BE166" s="204">
        <f t="shared" si="14"/>
        <v>0</v>
      </c>
      <c r="BF166" s="204">
        <f t="shared" si="15"/>
        <v>0</v>
      </c>
      <c r="BG166" s="204">
        <f t="shared" si="16"/>
        <v>0</v>
      </c>
      <c r="BH166" s="204">
        <f t="shared" si="17"/>
        <v>0</v>
      </c>
      <c r="BI166" s="204">
        <f t="shared" si="18"/>
        <v>0</v>
      </c>
      <c r="BJ166" s="14" t="s">
        <v>81</v>
      </c>
      <c r="BK166" s="204">
        <f t="shared" si="19"/>
        <v>0</v>
      </c>
      <c r="BL166" s="14" t="s">
        <v>126</v>
      </c>
      <c r="BM166" s="203" t="s">
        <v>314</v>
      </c>
    </row>
    <row r="167" spans="1:65" s="2" customFormat="1" ht="16.5" customHeight="1">
      <c r="A167" s="31"/>
      <c r="B167" s="32"/>
      <c r="C167" s="191" t="s">
        <v>73</v>
      </c>
      <c r="D167" s="191" t="s">
        <v>122</v>
      </c>
      <c r="E167" s="192" t="s">
        <v>315</v>
      </c>
      <c r="F167" s="193" t="s">
        <v>316</v>
      </c>
      <c r="G167" s="194" t="s">
        <v>1</v>
      </c>
      <c r="H167" s="195">
        <v>1</v>
      </c>
      <c r="I167" s="196"/>
      <c r="J167" s="197">
        <f t="shared" si="10"/>
        <v>0</v>
      </c>
      <c r="K167" s="193" t="s">
        <v>1</v>
      </c>
      <c r="L167" s="198"/>
      <c r="M167" s="199" t="s">
        <v>1</v>
      </c>
      <c r="N167" s="200" t="s">
        <v>38</v>
      </c>
      <c r="O167" s="68"/>
      <c r="P167" s="201">
        <f t="shared" si="11"/>
        <v>0</v>
      </c>
      <c r="Q167" s="201">
        <v>0</v>
      </c>
      <c r="R167" s="201">
        <f t="shared" si="12"/>
        <v>0</v>
      </c>
      <c r="S167" s="201">
        <v>0</v>
      </c>
      <c r="T167" s="202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03" t="s">
        <v>125</v>
      </c>
      <c r="AT167" s="203" t="s">
        <v>122</v>
      </c>
      <c r="AU167" s="203" t="s">
        <v>73</v>
      </c>
      <c r="AY167" s="14" t="s">
        <v>121</v>
      </c>
      <c r="BE167" s="204">
        <f t="shared" si="14"/>
        <v>0</v>
      </c>
      <c r="BF167" s="204">
        <f t="shared" si="15"/>
        <v>0</v>
      </c>
      <c r="BG167" s="204">
        <f t="shared" si="16"/>
        <v>0</v>
      </c>
      <c r="BH167" s="204">
        <f t="shared" si="17"/>
        <v>0</v>
      </c>
      <c r="BI167" s="204">
        <f t="shared" si="18"/>
        <v>0</v>
      </c>
      <c r="BJ167" s="14" t="s">
        <v>81</v>
      </c>
      <c r="BK167" s="204">
        <f t="shared" si="19"/>
        <v>0</v>
      </c>
      <c r="BL167" s="14" t="s">
        <v>126</v>
      </c>
      <c r="BM167" s="203" t="s">
        <v>317</v>
      </c>
    </row>
    <row r="168" spans="1:65" s="2" customFormat="1" ht="16.5" customHeight="1">
      <c r="A168" s="31"/>
      <c r="B168" s="32"/>
      <c r="C168" s="191" t="s">
        <v>73</v>
      </c>
      <c r="D168" s="191" t="s">
        <v>122</v>
      </c>
      <c r="E168" s="192" t="s">
        <v>318</v>
      </c>
      <c r="F168" s="193" t="s">
        <v>319</v>
      </c>
      <c r="G168" s="194" t="s">
        <v>1</v>
      </c>
      <c r="H168" s="195">
        <v>1</v>
      </c>
      <c r="I168" s="196"/>
      <c r="J168" s="197">
        <f t="shared" si="10"/>
        <v>0</v>
      </c>
      <c r="K168" s="193" t="s">
        <v>1</v>
      </c>
      <c r="L168" s="198"/>
      <c r="M168" s="199" t="s">
        <v>1</v>
      </c>
      <c r="N168" s="200" t="s">
        <v>38</v>
      </c>
      <c r="O168" s="68"/>
      <c r="P168" s="201">
        <f t="shared" si="11"/>
        <v>0</v>
      </c>
      <c r="Q168" s="201">
        <v>0</v>
      </c>
      <c r="R168" s="201">
        <f t="shared" si="12"/>
        <v>0</v>
      </c>
      <c r="S168" s="201">
        <v>0</v>
      </c>
      <c r="T168" s="202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03" t="s">
        <v>125</v>
      </c>
      <c r="AT168" s="203" t="s">
        <v>122</v>
      </c>
      <c r="AU168" s="203" t="s">
        <v>73</v>
      </c>
      <c r="AY168" s="14" t="s">
        <v>121</v>
      </c>
      <c r="BE168" s="204">
        <f t="shared" si="14"/>
        <v>0</v>
      </c>
      <c r="BF168" s="204">
        <f t="shared" si="15"/>
        <v>0</v>
      </c>
      <c r="BG168" s="204">
        <f t="shared" si="16"/>
        <v>0</v>
      </c>
      <c r="BH168" s="204">
        <f t="shared" si="17"/>
        <v>0</v>
      </c>
      <c r="BI168" s="204">
        <f t="shared" si="18"/>
        <v>0</v>
      </c>
      <c r="BJ168" s="14" t="s">
        <v>81</v>
      </c>
      <c r="BK168" s="204">
        <f t="shared" si="19"/>
        <v>0</v>
      </c>
      <c r="BL168" s="14" t="s">
        <v>126</v>
      </c>
      <c r="BM168" s="203" t="s">
        <v>320</v>
      </c>
    </row>
    <row r="169" spans="1:65" s="2" customFormat="1" ht="16.5" customHeight="1">
      <c r="A169" s="31"/>
      <c r="B169" s="32"/>
      <c r="C169" s="191" t="s">
        <v>73</v>
      </c>
      <c r="D169" s="191" t="s">
        <v>122</v>
      </c>
      <c r="E169" s="192" t="s">
        <v>321</v>
      </c>
      <c r="F169" s="193" t="s">
        <v>322</v>
      </c>
      <c r="G169" s="194" t="s">
        <v>1</v>
      </c>
      <c r="H169" s="195">
        <v>1</v>
      </c>
      <c r="I169" s="196"/>
      <c r="J169" s="197">
        <f t="shared" si="10"/>
        <v>0</v>
      </c>
      <c r="K169" s="193" t="s">
        <v>1</v>
      </c>
      <c r="L169" s="198"/>
      <c r="M169" s="199" t="s">
        <v>1</v>
      </c>
      <c r="N169" s="200" t="s">
        <v>38</v>
      </c>
      <c r="O169" s="68"/>
      <c r="P169" s="201">
        <f t="shared" si="11"/>
        <v>0</v>
      </c>
      <c r="Q169" s="201">
        <v>0</v>
      </c>
      <c r="R169" s="201">
        <f t="shared" si="12"/>
        <v>0</v>
      </c>
      <c r="S169" s="201">
        <v>0</v>
      </c>
      <c r="T169" s="202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3" t="s">
        <v>125</v>
      </c>
      <c r="AT169" s="203" t="s">
        <v>122</v>
      </c>
      <c r="AU169" s="203" t="s">
        <v>73</v>
      </c>
      <c r="AY169" s="14" t="s">
        <v>121</v>
      </c>
      <c r="BE169" s="204">
        <f t="shared" si="14"/>
        <v>0</v>
      </c>
      <c r="BF169" s="204">
        <f t="shared" si="15"/>
        <v>0</v>
      </c>
      <c r="BG169" s="204">
        <f t="shared" si="16"/>
        <v>0</v>
      </c>
      <c r="BH169" s="204">
        <f t="shared" si="17"/>
        <v>0</v>
      </c>
      <c r="BI169" s="204">
        <f t="shared" si="18"/>
        <v>0</v>
      </c>
      <c r="BJ169" s="14" t="s">
        <v>81</v>
      </c>
      <c r="BK169" s="204">
        <f t="shared" si="19"/>
        <v>0</v>
      </c>
      <c r="BL169" s="14" t="s">
        <v>126</v>
      </c>
      <c r="BM169" s="203" t="s">
        <v>323</v>
      </c>
    </row>
    <row r="170" spans="1:65" s="2" customFormat="1" ht="16.5" customHeight="1">
      <c r="A170" s="31"/>
      <c r="B170" s="32"/>
      <c r="C170" s="191" t="s">
        <v>73</v>
      </c>
      <c r="D170" s="191" t="s">
        <v>122</v>
      </c>
      <c r="E170" s="192" t="s">
        <v>324</v>
      </c>
      <c r="F170" s="193" t="s">
        <v>325</v>
      </c>
      <c r="G170" s="194" t="s">
        <v>1</v>
      </c>
      <c r="H170" s="195">
        <v>1</v>
      </c>
      <c r="I170" s="196"/>
      <c r="J170" s="197">
        <f t="shared" si="10"/>
        <v>0</v>
      </c>
      <c r="K170" s="193" t="s">
        <v>1</v>
      </c>
      <c r="L170" s="198"/>
      <c r="M170" s="199" t="s">
        <v>1</v>
      </c>
      <c r="N170" s="200" t="s">
        <v>38</v>
      </c>
      <c r="O170" s="68"/>
      <c r="P170" s="201">
        <f t="shared" si="11"/>
        <v>0</v>
      </c>
      <c r="Q170" s="201">
        <v>0</v>
      </c>
      <c r="R170" s="201">
        <f t="shared" si="12"/>
        <v>0</v>
      </c>
      <c r="S170" s="201">
        <v>0</v>
      </c>
      <c r="T170" s="202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03" t="s">
        <v>125</v>
      </c>
      <c r="AT170" s="203" t="s">
        <v>122</v>
      </c>
      <c r="AU170" s="203" t="s">
        <v>73</v>
      </c>
      <c r="AY170" s="14" t="s">
        <v>121</v>
      </c>
      <c r="BE170" s="204">
        <f t="shared" si="14"/>
        <v>0</v>
      </c>
      <c r="BF170" s="204">
        <f t="shared" si="15"/>
        <v>0</v>
      </c>
      <c r="BG170" s="204">
        <f t="shared" si="16"/>
        <v>0</v>
      </c>
      <c r="BH170" s="204">
        <f t="shared" si="17"/>
        <v>0</v>
      </c>
      <c r="BI170" s="204">
        <f t="shared" si="18"/>
        <v>0</v>
      </c>
      <c r="BJ170" s="14" t="s">
        <v>81</v>
      </c>
      <c r="BK170" s="204">
        <f t="shared" si="19"/>
        <v>0</v>
      </c>
      <c r="BL170" s="14" t="s">
        <v>126</v>
      </c>
      <c r="BM170" s="203" t="s">
        <v>326</v>
      </c>
    </row>
    <row r="171" spans="1:65" s="2" customFormat="1" ht="16.5" customHeight="1">
      <c r="A171" s="31"/>
      <c r="B171" s="32"/>
      <c r="C171" s="191" t="s">
        <v>73</v>
      </c>
      <c r="D171" s="191" t="s">
        <v>122</v>
      </c>
      <c r="E171" s="192" t="s">
        <v>327</v>
      </c>
      <c r="F171" s="193" t="s">
        <v>328</v>
      </c>
      <c r="G171" s="194" t="s">
        <v>1</v>
      </c>
      <c r="H171" s="195">
        <v>1</v>
      </c>
      <c r="I171" s="196"/>
      <c r="J171" s="197">
        <f t="shared" si="10"/>
        <v>0</v>
      </c>
      <c r="K171" s="193" t="s">
        <v>1</v>
      </c>
      <c r="L171" s="198"/>
      <c r="M171" s="232" t="s">
        <v>1</v>
      </c>
      <c r="N171" s="233" t="s">
        <v>38</v>
      </c>
      <c r="O171" s="216"/>
      <c r="P171" s="217">
        <f t="shared" si="11"/>
        <v>0</v>
      </c>
      <c r="Q171" s="217">
        <v>0</v>
      </c>
      <c r="R171" s="217">
        <f t="shared" si="12"/>
        <v>0</v>
      </c>
      <c r="S171" s="217">
        <v>0</v>
      </c>
      <c r="T171" s="218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03" t="s">
        <v>125</v>
      </c>
      <c r="AT171" s="203" t="s">
        <v>122</v>
      </c>
      <c r="AU171" s="203" t="s">
        <v>73</v>
      </c>
      <c r="AY171" s="14" t="s">
        <v>121</v>
      </c>
      <c r="BE171" s="204">
        <f t="shared" si="14"/>
        <v>0</v>
      </c>
      <c r="BF171" s="204">
        <f t="shared" si="15"/>
        <v>0</v>
      </c>
      <c r="BG171" s="204">
        <f t="shared" si="16"/>
        <v>0</v>
      </c>
      <c r="BH171" s="204">
        <f t="shared" si="17"/>
        <v>0</v>
      </c>
      <c r="BI171" s="204">
        <f t="shared" si="18"/>
        <v>0</v>
      </c>
      <c r="BJ171" s="14" t="s">
        <v>81</v>
      </c>
      <c r="BK171" s="204">
        <f t="shared" si="19"/>
        <v>0</v>
      </c>
      <c r="BL171" s="14" t="s">
        <v>126</v>
      </c>
      <c r="BM171" s="203" t="s">
        <v>329</v>
      </c>
    </row>
    <row r="172" spans="1:65" s="2" customFormat="1" ht="6.95" customHeight="1">
      <c r="A172" s="31"/>
      <c r="B172" s="51"/>
      <c r="C172" s="52"/>
      <c r="D172" s="52"/>
      <c r="E172" s="52"/>
      <c r="F172" s="52"/>
      <c r="G172" s="52"/>
      <c r="H172" s="52"/>
      <c r="I172" s="149"/>
      <c r="J172" s="52"/>
      <c r="K172" s="52"/>
      <c r="L172" s="36"/>
      <c r="M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</row>
  </sheetData>
  <sheetProtection algorithmName="SHA-512" hashValue="/Q3pzVlP5x/ljxc2H0mhxgJ2+Spv+Sxi4GPaWWnItRW/kixbpJzLM42RlkTdb4rhON/BlUctdxgjyXKdlyGVug==" saltValue="FNjgA8dfdqraYYJfZ8nJhmqgBlVs/IYsH9/awoCxS+IdB212x9KeejRsAVR5IjH1aGtRZA2wzV5/piXk8f9Mfw==" spinCount="100000" sheet="1" objects="1" scenarios="1" formatColumns="0" formatRows="0" autoFilter="0"/>
  <autoFilter ref="C115:K171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4" t="s">
        <v>92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83</v>
      </c>
    </row>
    <row r="4" spans="1:46" s="1" customFormat="1" ht="24.95" customHeight="1">
      <c r="B4" s="17"/>
      <c r="D4" s="109" t="s">
        <v>96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5" t="str">
        <f>'Rekapitulace stavby'!K6</f>
        <v>ZŠ Jubilejní, Nový Jičín</v>
      </c>
      <c r="F7" s="276"/>
      <c r="G7" s="276"/>
      <c r="H7" s="276"/>
      <c r="I7" s="105"/>
      <c r="L7" s="17"/>
    </row>
    <row r="8" spans="1:46" s="2" customFormat="1" ht="12" customHeight="1">
      <c r="A8" s="31"/>
      <c r="B8" s="36"/>
      <c r="C8" s="31"/>
      <c r="D8" s="111" t="s">
        <v>97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330</v>
      </c>
      <c r="F9" s="278"/>
      <c r="G9" s="278"/>
      <c r="H9" s="278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 t="str">
        <f>'Rekapitulace stavby'!AN8</f>
        <v>14. 1. 2021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24</v>
      </c>
      <c r="E14" s="31"/>
      <c r="F14" s="31"/>
      <c r="G14" s="31"/>
      <c r="H14" s="31"/>
      <c r="I14" s="114" t="s">
        <v>25</v>
      </c>
      <c r="J14" s="113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3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14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25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25</v>
      </c>
      <c r="J23" s="113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 xml:space="preserve"> </v>
      </c>
      <c r="F24" s="31"/>
      <c r="G24" s="31"/>
      <c r="H24" s="31"/>
      <c r="I24" s="114" t="s">
        <v>26</v>
      </c>
      <c r="J24" s="113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32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1" t="s">
        <v>1</v>
      </c>
      <c r="F27" s="281"/>
      <c r="G27" s="281"/>
      <c r="H27" s="281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33</v>
      </c>
      <c r="E30" s="31"/>
      <c r="F30" s="31"/>
      <c r="G30" s="31"/>
      <c r="H30" s="31"/>
      <c r="I30" s="112"/>
      <c r="J30" s="123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35</v>
      </c>
      <c r="G32" s="31"/>
      <c r="H32" s="31"/>
      <c r="I32" s="125" t="s">
        <v>34</v>
      </c>
      <c r="J32" s="124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37</v>
      </c>
      <c r="E33" s="111" t="s">
        <v>38</v>
      </c>
      <c r="F33" s="127">
        <f>ROUND((SUM(BE119:BE127)),  2)</f>
        <v>0</v>
      </c>
      <c r="G33" s="31"/>
      <c r="H33" s="31"/>
      <c r="I33" s="128">
        <v>0.21</v>
      </c>
      <c r="J33" s="127">
        <f>ROUND(((SUM(BE119:BE127))*I33),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39</v>
      </c>
      <c r="F34" s="127">
        <f>ROUND((SUM(BF119:BF127)),  2)</f>
        <v>0</v>
      </c>
      <c r="G34" s="31"/>
      <c r="H34" s="31"/>
      <c r="I34" s="128">
        <v>0.15</v>
      </c>
      <c r="J34" s="127">
        <f>ROUND(((SUM(BF119:BF127))*I34),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40</v>
      </c>
      <c r="F35" s="127">
        <f>ROUND((SUM(BG119:BG127)),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41</v>
      </c>
      <c r="F36" s="127">
        <f>ROUND((SUM(BH119:BH127)),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42</v>
      </c>
      <c r="F37" s="127">
        <f>ROUND((SUM(BI119:BI127)),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43</v>
      </c>
      <c r="E39" s="131"/>
      <c r="F39" s="131"/>
      <c r="G39" s="132" t="s">
        <v>44</v>
      </c>
      <c r="H39" s="133" t="s">
        <v>45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46</v>
      </c>
      <c r="E50" s="138"/>
      <c r="F50" s="138"/>
      <c r="G50" s="137" t="s">
        <v>47</v>
      </c>
      <c r="H50" s="138"/>
      <c r="I50" s="139"/>
      <c r="J50" s="138"/>
      <c r="K50" s="138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0" t="s">
        <v>48</v>
      </c>
      <c r="E61" s="141"/>
      <c r="F61" s="142" t="s">
        <v>49</v>
      </c>
      <c r="G61" s="140" t="s">
        <v>48</v>
      </c>
      <c r="H61" s="141"/>
      <c r="I61" s="143"/>
      <c r="J61" s="144" t="s">
        <v>49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7" t="s">
        <v>50</v>
      </c>
      <c r="E65" s="145"/>
      <c r="F65" s="145"/>
      <c r="G65" s="137" t="s">
        <v>51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0" t="s">
        <v>48</v>
      </c>
      <c r="E76" s="141"/>
      <c r="F76" s="142" t="s">
        <v>49</v>
      </c>
      <c r="G76" s="140" t="s">
        <v>48</v>
      </c>
      <c r="H76" s="141"/>
      <c r="I76" s="143"/>
      <c r="J76" s="144" t="s">
        <v>49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99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82" t="str">
        <f>E7</f>
        <v>ZŠ Jubilejní, Nový Jičín</v>
      </c>
      <c r="F85" s="283"/>
      <c r="G85" s="283"/>
      <c r="H85" s="283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97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4" t="str">
        <f>E9</f>
        <v>006 - Sklad č.102</v>
      </c>
      <c r="F87" s="284"/>
      <c r="G87" s="284"/>
      <c r="H87" s="284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114" t="s">
        <v>22</v>
      </c>
      <c r="J89" s="63" t="str">
        <f>IF(J12="","",J12)</f>
        <v>14. 1. 2021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114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114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100</v>
      </c>
      <c r="D94" s="154"/>
      <c r="E94" s="154"/>
      <c r="F94" s="154"/>
      <c r="G94" s="154"/>
      <c r="H94" s="154"/>
      <c r="I94" s="155"/>
      <c r="J94" s="156" t="s">
        <v>101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102</v>
      </c>
      <c r="D96" s="33"/>
      <c r="E96" s="33"/>
      <c r="F96" s="33"/>
      <c r="G96" s="33"/>
      <c r="H96" s="33"/>
      <c r="I96" s="112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103</v>
      </c>
    </row>
    <row r="97" spans="1:31" s="9" customFormat="1" ht="24.95" customHeight="1">
      <c r="B97" s="158"/>
      <c r="C97" s="159"/>
      <c r="D97" s="160" t="s">
        <v>331</v>
      </c>
      <c r="E97" s="161"/>
      <c r="F97" s="161"/>
      <c r="G97" s="161"/>
      <c r="H97" s="161"/>
      <c r="I97" s="162"/>
      <c r="J97" s="163">
        <f>J120</f>
        <v>0</v>
      </c>
      <c r="K97" s="159"/>
      <c r="L97" s="164"/>
    </row>
    <row r="98" spans="1:31" s="12" customFormat="1" ht="19.899999999999999" customHeight="1">
      <c r="B98" s="219"/>
      <c r="C98" s="220"/>
      <c r="D98" s="221" t="s">
        <v>158</v>
      </c>
      <c r="E98" s="222"/>
      <c r="F98" s="222"/>
      <c r="G98" s="222"/>
      <c r="H98" s="222"/>
      <c r="I98" s="223"/>
      <c r="J98" s="224">
        <f>J121</f>
        <v>0</v>
      </c>
      <c r="K98" s="220"/>
      <c r="L98" s="225"/>
    </row>
    <row r="99" spans="1:31" s="12" customFormat="1" ht="19.899999999999999" customHeight="1">
      <c r="B99" s="219"/>
      <c r="C99" s="220"/>
      <c r="D99" s="221" t="s">
        <v>159</v>
      </c>
      <c r="E99" s="222"/>
      <c r="F99" s="222"/>
      <c r="G99" s="222"/>
      <c r="H99" s="222"/>
      <c r="I99" s="223"/>
      <c r="J99" s="224">
        <f>J125</f>
        <v>0</v>
      </c>
      <c r="K99" s="220"/>
      <c r="L99" s="225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112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149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152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106</v>
      </c>
      <c r="D106" s="33"/>
      <c r="E106" s="33"/>
      <c r="F106" s="33"/>
      <c r="G106" s="33"/>
      <c r="H106" s="33"/>
      <c r="I106" s="112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112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82" t="str">
        <f>E7</f>
        <v>ZŠ Jubilejní, Nový Jičín</v>
      </c>
      <c r="F109" s="283"/>
      <c r="G109" s="283"/>
      <c r="H109" s="283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97</v>
      </c>
      <c r="D110" s="33"/>
      <c r="E110" s="33"/>
      <c r="F110" s="33"/>
      <c r="G110" s="33"/>
      <c r="H110" s="33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34" t="str">
        <f>E9</f>
        <v>006 - Sklad č.102</v>
      </c>
      <c r="F111" s="284"/>
      <c r="G111" s="284"/>
      <c r="H111" s="284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 xml:space="preserve"> </v>
      </c>
      <c r="G113" s="33"/>
      <c r="H113" s="33"/>
      <c r="I113" s="114" t="s">
        <v>22</v>
      </c>
      <c r="J113" s="63" t="str">
        <f>IF(J12="","",J12)</f>
        <v>14. 1. 2021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 xml:space="preserve"> </v>
      </c>
      <c r="G115" s="33"/>
      <c r="H115" s="33"/>
      <c r="I115" s="114" t="s">
        <v>29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27</v>
      </c>
      <c r="D116" s="33"/>
      <c r="E116" s="33"/>
      <c r="F116" s="24" t="str">
        <f>IF(E18="","",E18)</f>
        <v>Vyplň údaj</v>
      </c>
      <c r="G116" s="33"/>
      <c r="H116" s="33"/>
      <c r="I116" s="114" t="s">
        <v>31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112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0" customFormat="1" ht="29.25" customHeight="1">
      <c r="A118" s="165"/>
      <c r="B118" s="166"/>
      <c r="C118" s="167" t="s">
        <v>107</v>
      </c>
      <c r="D118" s="168" t="s">
        <v>58</v>
      </c>
      <c r="E118" s="168" t="s">
        <v>54</v>
      </c>
      <c r="F118" s="168" t="s">
        <v>55</v>
      </c>
      <c r="G118" s="168" t="s">
        <v>108</v>
      </c>
      <c r="H118" s="168" t="s">
        <v>109</v>
      </c>
      <c r="I118" s="169" t="s">
        <v>110</v>
      </c>
      <c r="J118" s="168" t="s">
        <v>101</v>
      </c>
      <c r="K118" s="170" t="s">
        <v>111</v>
      </c>
      <c r="L118" s="171"/>
      <c r="M118" s="72" t="s">
        <v>1</v>
      </c>
      <c r="N118" s="73" t="s">
        <v>37</v>
      </c>
      <c r="O118" s="73" t="s">
        <v>112</v>
      </c>
      <c r="P118" s="73" t="s">
        <v>113</v>
      </c>
      <c r="Q118" s="73" t="s">
        <v>114</v>
      </c>
      <c r="R118" s="73" t="s">
        <v>115</v>
      </c>
      <c r="S118" s="73" t="s">
        <v>116</v>
      </c>
      <c r="T118" s="74" t="s">
        <v>117</v>
      </c>
      <c r="U118" s="165"/>
      <c r="V118" s="165"/>
      <c r="W118" s="165"/>
      <c r="X118" s="165"/>
      <c r="Y118" s="165"/>
      <c r="Z118" s="165"/>
      <c r="AA118" s="165"/>
      <c r="AB118" s="165"/>
      <c r="AC118" s="165"/>
      <c r="AD118" s="165"/>
      <c r="AE118" s="165"/>
    </row>
    <row r="119" spans="1:65" s="2" customFormat="1" ht="22.9" customHeight="1">
      <c r="A119" s="31"/>
      <c r="B119" s="32"/>
      <c r="C119" s="79" t="s">
        <v>118</v>
      </c>
      <c r="D119" s="33"/>
      <c r="E119" s="33"/>
      <c r="F119" s="33"/>
      <c r="G119" s="33"/>
      <c r="H119" s="33"/>
      <c r="I119" s="112"/>
      <c r="J119" s="172">
        <f>BK119</f>
        <v>0</v>
      </c>
      <c r="K119" s="33"/>
      <c r="L119" s="36"/>
      <c r="M119" s="75"/>
      <c r="N119" s="173"/>
      <c r="O119" s="76"/>
      <c r="P119" s="174">
        <f>P120</f>
        <v>0</v>
      </c>
      <c r="Q119" s="76"/>
      <c r="R119" s="174">
        <f>R120</f>
        <v>0</v>
      </c>
      <c r="S119" s="76"/>
      <c r="T119" s="175">
        <f>T120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72</v>
      </c>
      <c r="AU119" s="14" t="s">
        <v>103</v>
      </c>
      <c r="BK119" s="176">
        <f>BK120</f>
        <v>0</v>
      </c>
    </row>
    <row r="120" spans="1:65" s="11" customFormat="1" ht="25.9" customHeight="1">
      <c r="B120" s="177"/>
      <c r="C120" s="178"/>
      <c r="D120" s="179" t="s">
        <v>72</v>
      </c>
      <c r="E120" s="180" t="s">
        <v>119</v>
      </c>
      <c r="F120" s="180" t="s">
        <v>332</v>
      </c>
      <c r="G120" s="178"/>
      <c r="H120" s="178"/>
      <c r="I120" s="181"/>
      <c r="J120" s="182">
        <f>BK120</f>
        <v>0</v>
      </c>
      <c r="K120" s="178"/>
      <c r="L120" s="183"/>
      <c r="M120" s="184"/>
      <c r="N120" s="185"/>
      <c r="O120" s="185"/>
      <c r="P120" s="186">
        <f>P121+P125</f>
        <v>0</v>
      </c>
      <c r="Q120" s="185"/>
      <c r="R120" s="186">
        <f>R121+R125</f>
        <v>0</v>
      </c>
      <c r="S120" s="185"/>
      <c r="T120" s="187">
        <f>T121+T125</f>
        <v>0</v>
      </c>
      <c r="AR120" s="188" t="s">
        <v>83</v>
      </c>
      <c r="AT120" s="189" t="s">
        <v>72</v>
      </c>
      <c r="AU120" s="189" t="s">
        <v>73</v>
      </c>
      <c r="AY120" s="188" t="s">
        <v>121</v>
      </c>
      <c r="BK120" s="190">
        <f>BK121+BK125</f>
        <v>0</v>
      </c>
    </row>
    <row r="121" spans="1:65" s="11" customFormat="1" ht="22.9" customHeight="1">
      <c r="B121" s="177"/>
      <c r="C121" s="178"/>
      <c r="D121" s="179" t="s">
        <v>72</v>
      </c>
      <c r="E121" s="226" t="s">
        <v>147</v>
      </c>
      <c r="F121" s="226" t="s">
        <v>120</v>
      </c>
      <c r="G121" s="178"/>
      <c r="H121" s="178"/>
      <c r="I121" s="181"/>
      <c r="J121" s="227">
        <f>BK121</f>
        <v>0</v>
      </c>
      <c r="K121" s="178"/>
      <c r="L121" s="183"/>
      <c r="M121" s="184"/>
      <c r="N121" s="185"/>
      <c r="O121" s="185"/>
      <c r="P121" s="186">
        <f>SUM(P122:P124)</f>
        <v>0</v>
      </c>
      <c r="Q121" s="185"/>
      <c r="R121" s="186">
        <f>SUM(R122:R124)</f>
        <v>0</v>
      </c>
      <c r="S121" s="185"/>
      <c r="T121" s="187">
        <f>SUM(T122:T124)</f>
        <v>0</v>
      </c>
      <c r="AR121" s="188" t="s">
        <v>83</v>
      </c>
      <c r="AT121" s="189" t="s">
        <v>72</v>
      </c>
      <c r="AU121" s="189" t="s">
        <v>81</v>
      </c>
      <c r="AY121" s="188" t="s">
        <v>121</v>
      </c>
      <c r="BK121" s="190">
        <f>SUM(BK122:BK124)</f>
        <v>0</v>
      </c>
    </row>
    <row r="122" spans="1:65" s="2" customFormat="1" ht="55.5" customHeight="1">
      <c r="A122" s="31"/>
      <c r="B122" s="32"/>
      <c r="C122" s="191" t="s">
        <v>73</v>
      </c>
      <c r="D122" s="191" t="s">
        <v>122</v>
      </c>
      <c r="E122" s="192" t="s">
        <v>123</v>
      </c>
      <c r="F122" s="193" t="s">
        <v>333</v>
      </c>
      <c r="G122" s="194" t="s">
        <v>1</v>
      </c>
      <c r="H122" s="195">
        <v>4</v>
      </c>
      <c r="I122" s="196"/>
      <c r="J122" s="197">
        <f>ROUND(I122*H122,2)</f>
        <v>0</v>
      </c>
      <c r="K122" s="193" t="s">
        <v>1</v>
      </c>
      <c r="L122" s="198"/>
      <c r="M122" s="199" t="s">
        <v>1</v>
      </c>
      <c r="N122" s="200" t="s">
        <v>38</v>
      </c>
      <c r="O122" s="68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203" t="s">
        <v>125</v>
      </c>
      <c r="AT122" s="203" t="s">
        <v>122</v>
      </c>
      <c r="AU122" s="203" t="s">
        <v>83</v>
      </c>
      <c r="AY122" s="14" t="s">
        <v>121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14" t="s">
        <v>81</v>
      </c>
      <c r="BK122" s="204">
        <f>ROUND(I122*H122,2)</f>
        <v>0</v>
      </c>
      <c r="BL122" s="14" t="s">
        <v>126</v>
      </c>
      <c r="BM122" s="203" t="s">
        <v>83</v>
      </c>
    </row>
    <row r="123" spans="1:65" s="2" customFormat="1" ht="66.75" customHeight="1">
      <c r="A123" s="31"/>
      <c r="B123" s="32"/>
      <c r="C123" s="191" t="s">
        <v>73</v>
      </c>
      <c r="D123" s="191" t="s">
        <v>122</v>
      </c>
      <c r="E123" s="192" t="s">
        <v>127</v>
      </c>
      <c r="F123" s="193" t="s">
        <v>124</v>
      </c>
      <c r="G123" s="194" t="s">
        <v>1</v>
      </c>
      <c r="H123" s="195">
        <v>1</v>
      </c>
      <c r="I123" s="196"/>
      <c r="J123" s="197">
        <f>ROUND(I123*H123,2)</f>
        <v>0</v>
      </c>
      <c r="K123" s="193" t="s">
        <v>1</v>
      </c>
      <c r="L123" s="198"/>
      <c r="M123" s="199" t="s">
        <v>1</v>
      </c>
      <c r="N123" s="200" t="s">
        <v>38</v>
      </c>
      <c r="O123" s="68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203" t="s">
        <v>125</v>
      </c>
      <c r="AT123" s="203" t="s">
        <v>122</v>
      </c>
      <c r="AU123" s="203" t="s">
        <v>83</v>
      </c>
      <c r="AY123" s="14" t="s">
        <v>121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14" t="s">
        <v>81</v>
      </c>
      <c r="BK123" s="204">
        <f>ROUND(I123*H123,2)</f>
        <v>0</v>
      </c>
      <c r="BL123" s="14" t="s">
        <v>126</v>
      </c>
      <c r="BM123" s="203" t="s">
        <v>129</v>
      </c>
    </row>
    <row r="124" spans="1:65" s="2" customFormat="1" ht="55.5" customHeight="1">
      <c r="A124" s="31"/>
      <c r="B124" s="32"/>
      <c r="C124" s="191" t="s">
        <v>73</v>
      </c>
      <c r="D124" s="191" t="s">
        <v>122</v>
      </c>
      <c r="E124" s="192" t="s">
        <v>130</v>
      </c>
      <c r="F124" s="193" t="s">
        <v>143</v>
      </c>
      <c r="G124" s="194" t="s">
        <v>1</v>
      </c>
      <c r="H124" s="195">
        <v>1</v>
      </c>
      <c r="I124" s="196"/>
      <c r="J124" s="197">
        <f>ROUND(I124*H124,2)</f>
        <v>0</v>
      </c>
      <c r="K124" s="193" t="s">
        <v>1</v>
      </c>
      <c r="L124" s="198"/>
      <c r="M124" s="199" t="s">
        <v>1</v>
      </c>
      <c r="N124" s="200" t="s">
        <v>38</v>
      </c>
      <c r="O124" s="68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03" t="s">
        <v>125</v>
      </c>
      <c r="AT124" s="203" t="s">
        <v>122</v>
      </c>
      <c r="AU124" s="203" t="s">
        <v>83</v>
      </c>
      <c r="AY124" s="14" t="s">
        <v>121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4" t="s">
        <v>81</v>
      </c>
      <c r="BK124" s="204">
        <f>ROUND(I124*H124,2)</f>
        <v>0</v>
      </c>
      <c r="BL124" s="14" t="s">
        <v>126</v>
      </c>
      <c r="BM124" s="203" t="s">
        <v>132</v>
      </c>
    </row>
    <row r="125" spans="1:65" s="11" customFormat="1" ht="22.9" customHeight="1">
      <c r="B125" s="177"/>
      <c r="C125" s="178"/>
      <c r="D125" s="179" t="s">
        <v>72</v>
      </c>
      <c r="E125" s="226" t="s">
        <v>177</v>
      </c>
      <c r="F125" s="226" t="s">
        <v>148</v>
      </c>
      <c r="G125" s="178"/>
      <c r="H125" s="178"/>
      <c r="I125" s="181"/>
      <c r="J125" s="227">
        <f>BK125</f>
        <v>0</v>
      </c>
      <c r="K125" s="178"/>
      <c r="L125" s="183"/>
      <c r="M125" s="184"/>
      <c r="N125" s="185"/>
      <c r="O125" s="185"/>
      <c r="P125" s="186">
        <f>SUM(P126:P127)</f>
        <v>0</v>
      </c>
      <c r="Q125" s="185"/>
      <c r="R125" s="186">
        <f>SUM(R126:R127)</f>
        <v>0</v>
      </c>
      <c r="S125" s="185"/>
      <c r="T125" s="187">
        <f>SUM(T126:T127)</f>
        <v>0</v>
      </c>
      <c r="AR125" s="188" t="s">
        <v>83</v>
      </c>
      <c r="AT125" s="189" t="s">
        <v>72</v>
      </c>
      <c r="AU125" s="189" t="s">
        <v>81</v>
      </c>
      <c r="AY125" s="188" t="s">
        <v>121</v>
      </c>
      <c r="BK125" s="190">
        <f>SUM(BK126:BK127)</f>
        <v>0</v>
      </c>
    </row>
    <row r="126" spans="1:65" s="2" customFormat="1" ht="16.5" customHeight="1">
      <c r="A126" s="31"/>
      <c r="B126" s="32"/>
      <c r="C126" s="205" t="s">
        <v>73</v>
      </c>
      <c r="D126" s="205" t="s">
        <v>149</v>
      </c>
      <c r="E126" s="206" t="s">
        <v>150</v>
      </c>
      <c r="F126" s="207" t="s">
        <v>151</v>
      </c>
      <c r="G126" s="208" t="s">
        <v>1</v>
      </c>
      <c r="H126" s="209">
        <v>1</v>
      </c>
      <c r="I126" s="210"/>
      <c r="J126" s="211">
        <f>ROUND(I126*H126,2)</f>
        <v>0</v>
      </c>
      <c r="K126" s="207" t="s">
        <v>1</v>
      </c>
      <c r="L126" s="36"/>
      <c r="M126" s="212" t="s">
        <v>1</v>
      </c>
      <c r="N126" s="213" t="s">
        <v>38</v>
      </c>
      <c r="O126" s="68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3" t="s">
        <v>126</v>
      </c>
      <c r="AT126" s="203" t="s">
        <v>149</v>
      </c>
      <c r="AU126" s="203" t="s">
        <v>83</v>
      </c>
      <c r="AY126" s="14" t="s">
        <v>121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4" t="s">
        <v>81</v>
      </c>
      <c r="BK126" s="204">
        <f>ROUND(I126*H126,2)</f>
        <v>0</v>
      </c>
      <c r="BL126" s="14" t="s">
        <v>126</v>
      </c>
      <c r="BM126" s="203" t="s">
        <v>135</v>
      </c>
    </row>
    <row r="127" spans="1:65" s="2" customFormat="1" ht="16.5" customHeight="1">
      <c r="A127" s="31"/>
      <c r="B127" s="32"/>
      <c r="C127" s="205" t="s">
        <v>73</v>
      </c>
      <c r="D127" s="205" t="s">
        <v>149</v>
      </c>
      <c r="E127" s="206" t="s">
        <v>153</v>
      </c>
      <c r="F127" s="207" t="s">
        <v>154</v>
      </c>
      <c r="G127" s="208" t="s">
        <v>1</v>
      </c>
      <c r="H127" s="209">
        <v>1</v>
      </c>
      <c r="I127" s="210"/>
      <c r="J127" s="211">
        <f>ROUND(I127*H127,2)</f>
        <v>0</v>
      </c>
      <c r="K127" s="207" t="s">
        <v>1</v>
      </c>
      <c r="L127" s="36"/>
      <c r="M127" s="214" t="s">
        <v>1</v>
      </c>
      <c r="N127" s="215" t="s">
        <v>38</v>
      </c>
      <c r="O127" s="216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3" t="s">
        <v>126</v>
      </c>
      <c r="AT127" s="203" t="s">
        <v>149</v>
      </c>
      <c r="AU127" s="203" t="s">
        <v>83</v>
      </c>
      <c r="AY127" s="14" t="s">
        <v>121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4" t="s">
        <v>81</v>
      </c>
      <c r="BK127" s="204">
        <f>ROUND(I127*H127,2)</f>
        <v>0</v>
      </c>
      <c r="BL127" s="14" t="s">
        <v>126</v>
      </c>
      <c r="BM127" s="203" t="s">
        <v>138</v>
      </c>
    </row>
    <row r="128" spans="1:65" s="2" customFormat="1" ht="6.95" customHeight="1">
      <c r="A128" s="31"/>
      <c r="B128" s="51"/>
      <c r="C128" s="52"/>
      <c r="D128" s="52"/>
      <c r="E128" s="52"/>
      <c r="F128" s="52"/>
      <c r="G128" s="52"/>
      <c r="H128" s="52"/>
      <c r="I128" s="149"/>
      <c r="J128" s="52"/>
      <c r="K128" s="52"/>
      <c r="L128" s="36"/>
      <c r="M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</sheetData>
  <sheetProtection algorithmName="SHA-512" hashValue="NLP2ofo4D51isNQMlzdvc5IySBoyY/VU6V7NmAJiXYgCIJPH2VnZjcBnasKmAVJwj5llHmAYzmRJXcF6EDb4dQ==" saltValue="FhZIwLHKoaVPWHpw2H4ZUDnb7yjPM+y+7l7Qd+tlBqMcbBk+JRcrNMklnzu38FvctR1rr68wXPUhmIbqICpxWQ==" spinCount="100000" sheet="1" objects="1" scenarios="1" formatColumns="0" formatRows="0" autoFilter="0"/>
  <autoFilter ref="C118:K12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4" t="s">
        <v>95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83</v>
      </c>
    </row>
    <row r="4" spans="1:46" s="1" customFormat="1" ht="24.95" customHeight="1">
      <c r="B4" s="17"/>
      <c r="D4" s="109" t="s">
        <v>96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75" t="str">
        <f>'Rekapitulace stavby'!K6</f>
        <v>ZŠ Jubilejní, Nový Jičín</v>
      </c>
      <c r="F7" s="276"/>
      <c r="G7" s="276"/>
      <c r="H7" s="276"/>
      <c r="I7" s="105"/>
      <c r="L7" s="17"/>
    </row>
    <row r="8" spans="1:46" s="2" customFormat="1" ht="12" customHeight="1">
      <c r="A8" s="31"/>
      <c r="B8" s="36"/>
      <c r="C8" s="31"/>
      <c r="D8" s="111" t="s">
        <v>97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7" t="s">
        <v>334</v>
      </c>
      <c r="F9" s="278"/>
      <c r="G9" s="278"/>
      <c r="H9" s="278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 t="str">
        <f>'Rekapitulace stavby'!AN8</f>
        <v>14. 1. 2021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24</v>
      </c>
      <c r="E14" s="31"/>
      <c r="F14" s="31"/>
      <c r="G14" s="31"/>
      <c r="H14" s="31"/>
      <c r="I14" s="114" t="s">
        <v>25</v>
      </c>
      <c r="J14" s="113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tr">
        <f>IF('Rekapitulace stavby'!E11="","",'Rekapitulace stavby'!E11)</f>
        <v xml:space="preserve"> </v>
      </c>
      <c r="F15" s="31"/>
      <c r="G15" s="31"/>
      <c r="H15" s="31"/>
      <c r="I15" s="114" t="s">
        <v>26</v>
      </c>
      <c r="J15" s="113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27</v>
      </c>
      <c r="E17" s="31"/>
      <c r="F17" s="31"/>
      <c r="G17" s="31"/>
      <c r="H17" s="31"/>
      <c r="I17" s="114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9" t="str">
        <f>'Rekapitulace stavby'!E14</f>
        <v>Vyplň údaj</v>
      </c>
      <c r="F18" s="280"/>
      <c r="G18" s="280"/>
      <c r="H18" s="280"/>
      <c r="I18" s="114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29</v>
      </c>
      <c r="E20" s="31"/>
      <c r="F20" s="31"/>
      <c r="G20" s="31"/>
      <c r="H20" s="31"/>
      <c r="I20" s="114" t="s">
        <v>25</v>
      </c>
      <c r="J20" s="113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stavby'!E17="","",'Rekapitulace stavby'!E17)</f>
        <v xml:space="preserve"> </v>
      </c>
      <c r="F21" s="31"/>
      <c r="G21" s="31"/>
      <c r="H21" s="31"/>
      <c r="I21" s="114" t="s">
        <v>26</v>
      </c>
      <c r="J21" s="113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31</v>
      </c>
      <c r="E23" s="31"/>
      <c r="F23" s="31"/>
      <c r="G23" s="31"/>
      <c r="H23" s="31"/>
      <c r="I23" s="114" t="s">
        <v>25</v>
      </c>
      <c r="J23" s="113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tr">
        <f>IF('Rekapitulace stavby'!E20="","",'Rekapitulace stavby'!E20)</f>
        <v xml:space="preserve"> </v>
      </c>
      <c r="F24" s="31"/>
      <c r="G24" s="31"/>
      <c r="H24" s="31"/>
      <c r="I24" s="114" t="s">
        <v>26</v>
      </c>
      <c r="J24" s="113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32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1" t="s">
        <v>1</v>
      </c>
      <c r="F27" s="281"/>
      <c r="G27" s="281"/>
      <c r="H27" s="281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33</v>
      </c>
      <c r="E30" s="31"/>
      <c r="F30" s="31"/>
      <c r="G30" s="31"/>
      <c r="H30" s="31"/>
      <c r="I30" s="112"/>
      <c r="J30" s="123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35</v>
      </c>
      <c r="G32" s="31"/>
      <c r="H32" s="31"/>
      <c r="I32" s="125" t="s">
        <v>34</v>
      </c>
      <c r="J32" s="124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37</v>
      </c>
      <c r="E33" s="111" t="s">
        <v>38</v>
      </c>
      <c r="F33" s="127">
        <f>ROUND((SUM(BE119:BE126)),  2)</f>
        <v>0</v>
      </c>
      <c r="G33" s="31"/>
      <c r="H33" s="31"/>
      <c r="I33" s="128">
        <v>0.21</v>
      </c>
      <c r="J33" s="127">
        <f>ROUND(((SUM(BE119:BE126))*I33),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39</v>
      </c>
      <c r="F34" s="127">
        <f>ROUND((SUM(BF119:BF126)),  2)</f>
        <v>0</v>
      </c>
      <c r="G34" s="31"/>
      <c r="H34" s="31"/>
      <c r="I34" s="128">
        <v>0.15</v>
      </c>
      <c r="J34" s="127">
        <f>ROUND(((SUM(BF119:BF126))*I34),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40</v>
      </c>
      <c r="F35" s="127">
        <f>ROUND((SUM(BG119:BG126)),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41</v>
      </c>
      <c r="F36" s="127">
        <f>ROUND((SUM(BH119:BH126)),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42</v>
      </c>
      <c r="F37" s="127">
        <f>ROUND((SUM(BI119:BI126)),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43</v>
      </c>
      <c r="E39" s="131"/>
      <c r="F39" s="131"/>
      <c r="G39" s="132" t="s">
        <v>44</v>
      </c>
      <c r="H39" s="133" t="s">
        <v>45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46</v>
      </c>
      <c r="E50" s="138"/>
      <c r="F50" s="138"/>
      <c r="G50" s="137" t="s">
        <v>47</v>
      </c>
      <c r="H50" s="138"/>
      <c r="I50" s="139"/>
      <c r="J50" s="138"/>
      <c r="K50" s="138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0" t="s">
        <v>48</v>
      </c>
      <c r="E61" s="141"/>
      <c r="F61" s="142" t="s">
        <v>49</v>
      </c>
      <c r="G61" s="140" t="s">
        <v>48</v>
      </c>
      <c r="H61" s="141"/>
      <c r="I61" s="143"/>
      <c r="J61" s="144" t="s">
        <v>49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7" t="s">
        <v>50</v>
      </c>
      <c r="E65" s="145"/>
      <c r="F65" s="145"/>
      <c r="G65" s="137" t="s">
        <v>51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0" t="s">
        <v>48</v>
      </c>
      <c r="E76" s="141"/>
      <c r="F76" s="142" t="s">
        <v>49</v>
      </c>
      <c r="G76" s="140" t="s">
        <v>48</v>
      </c>
      <c r="H76" s="141"/>
      <c r="I76" s="143"/>
      <c r="J76" s="144" t="s">
        <v>49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99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82" t="str">
        <f>E7</f>
        <v>ZŠ Jubilejní, Nový Jičín</v>
      </c>
      <c r="F85" s="283"/>
      <c r="G85" s="283"/>
      <c r="H85" s="283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97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4" t="str">
        <f>E9</f>
        <v>007 - Sklad č.103</v>
      </c>
      <c r="F87" s="284"/>
      <c r="G87" s="284"/>
      <c r="H87" s="284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114" t="s">
        <v>22</v>
      </c>
      <c r="J89" s="63" t="str">
        <f>IF(J12="","",J12)</f>
        <v>14. 1. 2021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114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114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100</v>
      </c>
      <c r="D94" s="154"/>
      <c r="E94" s="154"/>
      <c r="F94" s="154"/>
      <c r="G94" s="154"/>
      <c r="H94" s="154"/>
      <c r="I94" s="155"/>
      <c r="J94" s="156" t="s">
        <v>101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102</v>
      </c>
      <c r="D96" s="33"/>
      <c r="E96" s="33"/>
      <c r="F96" s="33"/>
      <c r="G96" s="33"/>
      <c r="H96" s="33"/>
      <c r="I96" s="112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103</v>
      </c>
    </row>
    <row r="97" spans="1:31" s="9" customFormat="1" ht="24.95" customHeight="1">
      <c r="B97" s="158"/>
      <c r="C97" s="159"/>
      <c r="D97" s="160" t="s">
        <v>335</v>
      </c>
      <c r="E97" s="161"/>
      <c r="F97" s="161"/>
      <c r="G97" s="161"/>
      <c r="H97" s="161"/>
      <c r="I97" s="162"/>
      <c r="J97" s="163">
        <f>J120</f>
        <v>0</v>
      </c>
      <c r="K97" s="159"/>
      <c r="L97" s="164"/>
    </row>
    <row r="98" spans="1:31" s="12" customFormat="1" ht="19.899999999999999" customHeight="1">
      <c r="B98" s="219"/>
      <c r="C98" s="220"/>
      <c r="D98" s="221" t="s">
        <v>158</v>
      </c>
      <c r="E98" s="222"/>
      <c r="F98" s="222"/>
      <c r="G98" s="222"/>
      <c r="H98" s="222"/>
      <c r="I98" s="223"/>
      <c r="J98" s="224">
        <f>J121</f>
        <v>0</v>
      </c>
      <c r="K98" s="220"/>
      <c r="L98" s="225"/>
    </row>
    <row r="99" spans="1:31" s="12" customFormat="1" ht="19.899999999999999" customHeight="1">
      <c r="B99" s="219"/>
      <c r="C99" s="220"/>
      <c r="D99" s="221" t="s">
        <v>159</v>
      </c>
      <c r="E99" s="222"/>
      <c r="F99" s="222"/>
      <c r="G99" s="222"/>
      <c r="H99" s="222"/>
      <c r="I99" s="223"/>
      <c r="J99" s="224">
        <f>J124</f>
        <v>0</v>
      </c>
      <c r="K99" s="220"/>
      <c r="L99" s="225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112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149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152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106</v>
      </c>
      <c r="D106" s="33"/>
      <c r="E106" s="33"/>
      <c r="F106" s="33"/>
      <c r="G106" s="33"/>
      <c r="H106" s="33"/>
      <c r="I106" s="112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112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82" t="str">
        <f>E7</f>
        <v>ZŠ Jubilejní, Nový Jičín</v>
      </c>
      <c r="F109" s="283"/>
      <c r="G109" s="283"/>
      <c r="H109" s="283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97</v>
      </c>
      <c r="D110" s="33"/>
      <c r="E110" s="33"/>
      <c r="F110" s="33"/>
      <c r="G110" s="33"/>
      <c r="H110" s="33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34" t="str">
        <f>E9</f>
        <v>007 - Sklad č.103</v>
      </c>
      <c r="F111" s="284"/>
      <c r="G111" s="284"/>
      <c r="H111" s="284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 xml:space="preserve"> </v>
      </c>
      <c r="G113" s="33"/>
      <c r="H113" s="33"/>
      <c r="I113" s="114" t="s">
        <v>22</v>
      </c>
      <c r="J113" s="63" t="str">
        <f>IF(J12="","",J12)</f>
        <v>14. 1. 2021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 xml:space="preserve"> </v>
      </c>
      <c r="G115" s="33"/>
      <c r="H115" s="33"/>
      <c r="I115" s="114" t="s">
        <v>29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27</v>
      </c>
      <c r="D116" s="33"/>
      <c r="E116" s="33"/>
      <c r="F116" s="24" t="str">
        <f>IF(E18="","",E18)</f>
        <v>Vyplň údaj</v>
      </c>
      <c r="G116" s="33"/>
      <c r="H116" s="33"/>
      <c r="I116" s="114" t="s">
        <v>31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112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0" customFormat="1" ht="29.25" customHeight="1">
      <c r="A118" s="165"/>
      <c r="B118" s="166"/>
      <c r="C118" s="167" t="s">
        <v>107</v>
      </c>
      <c r="D118" s="168" t="s">
        <v>58</v>
      </c>
      <c r="E118" s="168" t="s">
        <v>54</v>
      </c>
      <c r="F118" s="168" t="s">
        <v>55</v>
      </c>
      <c r="G118" s="168" t="s">
        <v>108</v>
      </c>
      <c r="H118" s="168" t="s">
        <v>109</v>
      </c>
      <c r="I118" s="169" t="s">
        <v>110</v>
      </c>
      <c r="J118" s="168" t="s">
        <v>101</v>
      </c>
      <c r="K118" s="170" t="s">
        <v>111</v>
      </c>
      <c r="L118" s="171"/>
      <c r="M118" s="72" t="s">
        <v>1</v>
      </c>
      <c r="N118" s="73" t="s">
        <v>37</v>
      </c>
      <c r="O118" s="73" t="s">
        <v>112</v>
      </c>
      <c r="P118" s="73" t="s">
        <v>113</v>
      </c>
      <c r="Q118" s="73" t="s">
        <v>114</v>
      </c>
      <c r="R118" s="73" t="s">
        <v>115</v>
      </c>
      <c r="S118" s="73" t="s">
        <v>116</v>
      </c>
      <c r="T118" s="74" t="s">
        <v>117</v>
      </c>
      <c r="U118" s="165"/>
      <c r="V118" s="165"/>
      <c r="W118" s="165"/>
      <c r="X118" s="165"/>
      <c r="Y118" s="165"/>
      <c r="Z118" s="165"/>
      <c r="AA118" s="165"/>
      <c r="AB118" s="165"/>
      <c r="AC118" s="165"/>
      <c r="AD118" s="165"/>
      <c r="AE118" s="165"/>
    </row>
    <row r="119" spans="1:65" s="2" customFormat="1" ht="22.9" customHeight="1">
      <c r="A119" s="31"/>
      <c r="B119" s="32"/>
      <c r="C119" s="79" t="s">
        <v>118</v>
      </c>
      <c r="D119" s="33"/>
      <c r="E119" s="33"/>
      <c r="F119" s="33"/>
      <c r="G119" s="33"/>
      <c r="H119" s="33"/>
      <c r="I119" s="112"/>
      <c r="J119" s="172">
        <f>BK119</f>
        <v>0</v>
      </c>
      <c r="K119" s="33"/>
      <c r="L119" s="36"/>
      <c r="M119" s="75"/>
      <c r="N119" s="173"/>
      <c r="O119" s="76"/>
      <c r="P119" s="174">
        <f>P120</f>
        <v>0</v>
      </c>
      <c r="Q119" s="76"/>
      <c r="R119" s="174">
        <f>R120</f>
        <v>0</v>
      </c>
      <c r="S119" s="76"/>
      <c r="T119" s="175">
        <f>T120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72</v>
      </c>
      <c r="AU119" s="14" t="s">
        <v>103</v>
      </c>
      <c r="BK119" s="176">
        <f>BK120</f>
        <v>0</v>
      </c>
    </row>
    <row r="120" spans="1:65" s="11" customFormat="1" ht="25.9" customHeight="1">
      <c r="B120" s="177"/>
      <c r="C120" s="178"/>
      <c r="D120" s="179" t="s">
        <v>72</v>
      </c>
      <c r="E120" s="180" t="s">
        <v>119</v>
      </c>
      <c r="F120" s="180" t="s">
        <v>336</v>
      </c>
      <c r="G120" s="178"/>
      <c r="H120" s="178"/>
      <c r="I120" s="181"/>
      <c r="J120" s="182">
        <f>BK120</f>
        <v>0</v>
      </c>
      <c r="K120" s="178"/>
      <c r="L120" s="183"/>
      <c r="M120" s="184"/>
      <c r="N120" s="185"/>
      <c r="O120" s="185"/>
      <c r="P120" s="186">
        <f>P121+P124</f>
        <v>0</v>
      </c>
      <c r="Q120" s="185"/>
      <c r="R120" s="186">
        <f>R121+R124</f>
        <v>0</v>
      </c>
      <c r="S120" s="185"/>
      <c r="T120" s="187">
        <f>T121+T124</f>
        <v>0</v>
      </c>
      <c r="AR120" s="188" t="s">
        <v>83</v>
      </c>
      <c r="AT120" s="189" t="s">
        <v>72</v>
      </c>
      <c r="AU120" s="189" t="s">
        <v>73</v>
      </c>
      <c r="AY120" s="188" t="s">
        <v>121</v>
      </c>
      <c r="BK120" s="190">
        <f>BK121+BK124</f>
        <v>0</v>
      </c>
    </row>
    <row r="121" spans="1:65" s="11" customFormat="1" ht="22.9" customHeight="1">
      <c r="B121" s="177"/>
      <c r="C121" s="178"/>
      <c r="D121" s="179" t="s">
        <v>72</v>
      </c>
      <c r="E121" s="226" t="s">
        <v>147</v>
      </c>
      <c r="F121" s="226" t="s">
        <v>120</v>
      </c>
      <c r="G121" s="178"/>
      <c r="H121" s="178"/>
      <c r="I121" s="181"/>
      <c r="J121" s="227">
        <f>BK121</f>
        <v>0</v>
      </c>
      <c r="K121" s="178"/>
      <c r="L121" s="183"/>
      <c r="M121" s="184"/>
      <c r="N121" s="185"/>
      <c r="O121" s="185"/>
      <c r="P121" s="186">
        <f>SUM(P122:P123)</f>
        <v>0</v>
      </c>
      <c r="Q121" s="185"/>
      <c r="R121" s="186">
        <f>SUM(R122:R123)</f>
        <v>0</v>
      </c>
      <c r="S121" s="185"/>
      <c r="T121" s="187">
        <f>SUM(T122:T123)</f>
        <v>0</v>
      </c>
      <c r="AR121" s="188" t="s">
        <v>83</v>
      </c>
      <c r="AT121" s="189" t="s">
        <v>72</v>
      </c>
      <c r="AU121" s="189" t="s">
        <v>81</v>
      </c>
      <c r="AY121" s="188" t="s">
        <v>121</v>
      </c>
      <c r="BK121" s="190">
        <f>SUM(BK122:BK123)</f>
        <v>0</v>
      </c>
    </row>
    <row r="122" spans="1:65" s="2" customFormat="1" ht="55.5" customHeight="1">
      <c r="A122" s="31"/>
      <c r="B122" s="32"/>
      <c r="C122" s="191" t="s">
        <v>73</v>
      </c>
      <c r="D122" s="191" t="s">
        <v>122</v>
      </c>
      <c r="E122" s="192" t="s">
        <v>123</v>
      </c>
      <c r="F122" s="193" t="s">
        <v>333</v>
      </c>
      <c r="G122" s="194" t="s">
        <v>1</v>
      </c>
      <c r="H122" s="195">
        <v>8</v>
      </c>
      <c r="I122" s="196"/>
      <c r="J122" s="197">
        <f>ROUND(I122*H122,2)</f>
        <v>0</v>
      </c>
      <c r="K122" s="193" t="s">
        <v>1</v>
      </c>
      <c r="L122" s="198"/>
      <c r="M122" s="199" t="s">
        <v>1</v>
      </c>
      <c r="N122" s="200" t="s">
        <v>38</v>
      </c>
      <c r="O122" s="68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203" t="s">
        <v>125</v>
      </c>
      <c r="AT122" s="203" t="s">
        <v>122</v>
      </c>
      <c r="AU122" s="203" t="s">
        <v>83</v>
      </c>
      <c r="AY122" s="14" t="s">
        <v>121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14" t="s">
        <v>81</v>
      </c>
      <c r="BK122" s="204">
        <f>ROUND(I122*H122,2)</f>
        <v>0</v>
      </c>
      <c r="BL122" s="14" t="s">
        <v>126</v>
      </c>
      <c r="BM122" s="203" t="s">
        <v>83</v>
      </c>
    </row>
    <row r="123" spans="1:65" s="2" customFormat="1" ht="44.25" customHeight="1">
      <c r="A123" s="31"/>
      <c r="B123" s="32"/>
      <c r="C123" s="191" t="s">
        <v>73</v>
      </c>
      <c r="D123" s="191" t="s">
        <v>122</v>
      </c>
      <c r="E123" s="192" t="s">
        <v>127</v>
      </c>
      <c r="F123" s="193" t="s">
        <v>337</v>
      </c>
      <c r="G123" s="194" t="s">
        <v>1</v>
      </c>
      <c r="H123" s="195">
        <v>2</v>
      </c>
      <c r="I123" s="196"/>
      <c r="J123" s="197">
        <f>ROUND(I123*H123,2)</f>
        <v>0</v>
      </c>
      <c r="K123" s="193" t="s">
        <v>1</v>
      </c>
      <c r="L123" s="198"/>
      <c r="M123" s="199" t="s">
        <v>1</v>
      </c>
      <c r="N123" s="200" t="s">
        <v>38</v>
      </c>
      <c r="O123" s="68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203" t="s">
        <v>125</v>
      </c>
      <c r="AT123" s="203" t="s">
        <v>122</v>
      </c>
      <c r="AU123" s="203" t="s">
        <v>83</v>
      </c>
      <c r="AY123" s="14" t="s">
        <v>121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14" t="s">
        <v>81</v>
      </c>
      <c r="BK123" s="204">
        <f>ROUND(I123*H123,2)</f>
        <v>0</v>
      </c>
      <c r="BL123" s="14" t="s">
        <v>126</v>
      </c>
      <c r="BM123" s="203" t="s">
        <v>129</v>
      </c>
    </row>
    <row r="124" spans="1:65" s="11" customFormat="1" ht="22.9" customHeight="1">
      <c r="B124" s="177"/>
      <c r="C124" s="178"/>
      <c r="D124" s="179" t="s">
        <v>72</v>
      </c>
      <c r="E124" s="226" t="s">
        <v>177</v>
      </c>
      <c r="F124" s="226" t="s">
        <v>148</v>
      </c>
      <c r="G124" s="178"/>
      <c r="H124" s="178"/>
      <c r="I124" s="181"/>
      <c r="J124" s="227">
        <f>BK124</f>
        <v>0</v>
      </c>
      <c r="K124" s="178"/>
      <c r="L124" s="183"/>
      <c r="M124" s="184"/>
      <c r="N124" s="185"/>
      <c r="O124" s="185"/>
      <c r="P124" s="186">
        <f>SUM(P125:P126)</f>
        <v>0</v>
      </c>
      <c r="Q124" s="185"/>
      <c r="R124" s="186">
        <f>SUM(R125:R126)</f>
        <v>0</v>
      </c>
      <c r="S124" s="185"/>
      <c r="T124" s="187">
        <f>SUM(T125:T126)</f>
        <v>0</v>
      </c>
      <c r="AR124" s="188" t="s">
        <v>83</v>
      </c>
      <c r="AT124" s="189" t="s">
        <v>72</v>
      </c>
      <c r="AU124" s="189" t="s">
        <v>81</v>
      </c>
      <c r="AY124" s="188" t="s">
        <v>121</v>
      </c>
      <c r="BK124" s="190">
        <f>SUM(BK125:BK126)</f>
        <v>0</v>
      </c>
    </row>
    <row r="125" spans="1:65" s="2" customFormat="1" ht="16.5" customHeight="1">
      <c r="A125" s="31"/>
      <c r="B125" s="32"/>
      <c r="C125" s="205" t="s">
        <v>73</v>
      </c>
      <c r="D125" s="205" t="s">
        <v>149</v>
      </c>
      <c r="E125" s="206" t="s">
        <v>150</v>
      </c>
      <c r="F125" s="207" t="s">
        <v>151</v>
      </c>
      <c r="G125" s="208" t="s">
        <v>1</v>
      </c>
      <c r="H125" s="209">
        <v>1</v>
      </c>
      <c r="I125" s="210"/>
      <c r="J125" s="211">
        <f>ROUND(I125*H125,2)</f>
        <v>0</v>
      </c>
      <c r="K125" s="207" t="s">
        <v>1</v>
      </c>
      <c r="L125" s="36"/>
      <c r="M125" s="212" t="s">
        <v>1</v>
      </c>
      <c r="N125" s="213" t="s">
        <v>38</v>
      </c>
      <c r="O125" s="68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03" t="s">
        <v>126</v>
      </c>
      <c r="AT125" s="203" t="s">
        <v>149</v>
      </c>
      <c r="AU125" s="203" t="s">
        <v>83</v>
      </c>
      <c r="AY125" s="14" t="s">
        <v>121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4" t="s">
        <v>81</v>
      </c>
      <c r="BK125" s="204">
        <f>ROUND(I125*H125,2)</f>
        <v>0</v>
      </c>
      <c r="BL125" s="14" t="s">
        <v>126</v>
      </c>
      <c r="BM125" s="203" t="s">
        <v>132</v>
      </c>
    </row>
    <row r="126" spans="1:65" s="2" customFormat="1" ht="16.5" customHeight="1">
      <c r="A126" s="31"/>
      <c r="B126" s="32"/>
      <c r="C126" s="205" t="s">
        <v>73</v>
      </c>
      <c r="D126" s="205" t="s">
        <v>149</v>
      </c>
      <c r="E126" s="206" t="s">
        <v>153</v>
      </c>
      <c r="F126" s="207" t="s">
        <v>154</v>
      </c>
      <c r="G126" s="208" t="s">
        <v>1</v>
      </c>
      <c r="H126" s="209">
        <v>1</v>
      </c>
      <c r="I126" s="210"/>
      <c r="J126" s="211">
        <f>ROUND(I126*H126,2)</f>
        <v>0</v>
      </c>
      <c r="K126" s="207" t="s">
        <v>1</v>
      </c>
      <c r="L126" s="36"/>
      <c r="M126" s="214" t="s">
        <v>1</v>
      </c>
      <c r="N126" s="215" t="s">
        <v>38</v>
      </c>
      <c r="O126" s="216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3" t="s">
        <v>126</v>
      </c>
      <c r="AT126" s="203" t="s">
        <v>149</v>
      </c>
      <c r="AU126" s="203" t="s">
        <v>83</v>
      </c>
      <c r="AY126" s="14" t="s">
        <v>121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4" t="s">
        <v>81</v>
      </c>
      <c r="BK126" s="204">
        <f>ROUND(I126*H126,2)</f>
        <v>0</v>
      </c>
      <c r="BL126" s="14" t="s">
        <v>126</v>
      </c>
      <c r="BM126" s="203" t="s">
        <v>135</v>
      </c>
    </row>
    <row r="127" spans="1:65" s="2" customFormat="1" ht="6.95" customHeight="1">
      <c r="A127" s="31"/>
      <c r="B127" s="51"/>
      <c r="C127" s="52"/>
      <c r="D127" s="52"/>
      <c r="E127" s="52"/>
      <c r="F127" s="52"/>
      <c r="G127" s="52"/>
      <c r="H127" s="52"/>
      <c r="I127" s="149"/>
      <c r="J127" s="52"/>
      <c r="K127" s="52"/>
      <c r="L127" s="36"/>
      <c r="M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</sheetData>
  <sheetProtection algorithmName="SHA-512" hashValue="TinhVqbUWMFCErNpBg43bIVqvxPWCkBSDUolWyFXcFg/u9rgJep3iVErdh2xWDOAJjUTIVFm8TX//BSLVmV3ug==" saltValue="7/c3vqye0Aiz5zNTJuCMrWVPrN3zYC50rmpweGwjeGXcDg9qo3KqcxZfrlHWvVmh8Br6YAh1krjn9pmZ9csf6g==" spinCount="100000" sheet="1" objects="1" scenarios="1" formatColumns="0" formatRows="0" autoFilter="0"/>
  <autoFilter ref="C118:K12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002 - Učebna dílen č.101</vt:lpstr>
      <vt:lpstr>003 - Učebna dílen č.104</vt:lpstr>
      <vt:lpstr>004 - Nářadí dílny</vt:lpstr>
      <vt:lpstr>006 - Sklad č.102</vt:lpstr>
      <vt:lpstr>007 - Sklad č.103</vt:lpstr>
      <vt:lpstr>'002 - Učebna dílen č.101'!Názvy_tisku</vt:lpstr>
      <vt:lpstr>'003 - Učebna dílen č.104'!Názvy_tisku</vt:lpstr>
      <vt:lpstr>'004 - Nářadí dílny'!Názvy_tisku</vt:lpstr>
      <vt:lpstr>'006 - Sklad č.102'!Názvy_tisku</vt:lpstr>
      <vt:lpstr>'007 - Sklad č.103'!Názvy_tisku</vt:lpstr>
      <vt:lpstr>'Rekapitulace stavby'!Názvy_tisku</vt:lpstr>
      <vt:lpstr>'002 - Učebna dílen č.101'!Oblast_tisku</vt:lpstr>
      <vt:lpstr>'003 - Učebna dílen č.104'!Oblast_tisku</vt:lpstr>
      <vt:lpstr>'004 - Nářadí dílny'!Oblast_tisku</vt:lpstr>
      <vt:lpstr>'006 - Sklad č.102'!Oblast_tisku</vt:lpstr>
      <vt:lpstr>'007 - Sklad č.103'!Oblast_tisku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VERONIKA-NB\Veronika</dc:creator>
  <cp:lastModifiedBy>Josef Kuběna</cp:lastModifiedBy>
  <dcterms:created xsi:type="dcterms:W3CDTF">2021-02-10T22:34:16Z</dcterms:created>
  <dcterms:modified xsi:type="dcterms:W3CDTF">2021-03-01T14:08:22Z</dcterms:modified>
</cp:coreProperties>
</file>