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4-19-6P41 - Strojní tech..." sheetId="2" r:id="rId2"/>
    <sheet name="84-19-6P42 - Plynová odbě..." sheetId="3" r:id="rId3"/>
    <sheet name="84-19-6P43 - Elektroinsta..." sheetId="4" r:id="rId4"/>
  </sheets>
  <definedNames>
    <definedName name="_xlnm.Print_Area" localSheetId="0">'Rekapitulace stavby'!$D$4:$AO$76,'Rekapitulace stavby'!$C$82:$AQ$98</definedName>
    <definedName name="_xlnm._FilterDatabase" localSheetId="1" hidden="1">'84-19-6P41 - Strojní tech...'!$C$138:$K$482</definedName>
    <definedName name="_xlnm.Print_Area" localSheetId="1">'84-19-6P41 - Strojní tech...'!$C$4:$J$39,'84-19-6P41 - Strojní tech...'!$C$50:$J$76,'84-19-6P41 - Strojní tech...'!$C$82:$J$120,'84-19-6P41 - Strojní tech...'!$C$126:$J$482</definedName>
    <definedName name="_xlnm._FilterDatabase" localSheetId="2" hidden="1">'84-19-6P42 - Plynová odbě...'!$C$128:$K$273</definedName>
    <definedName name="_xlnm.Print_Area" localSheetId="2">'84-19-6P42 - Plynová odbě...'!$C$4:$J$39,'84-19-6P42 - Plynová odbě...'!$C$50:$J$76,'84-19-6P42 - Plynová odbě...'!$C$82:$J$110,'84-19-6P42 - Plynová odbě...'!$C$116:$J$273</definedName>
    <definedName name="_xlnm._FilterDatabase" localSheetId="3" hidden="1">'84-19-6P43 - Elektroinsta...'!$C$126:$K$322</definedName>
    <definedName name="_xlnm.Print_Area" localSheetId="3">'84-19-6P43 - Elektroinsta...'!$C$4:$J$39,'84-19-6P43 - Elektroinsta...'!$C$50:$J$76,'84-19-6P43 - Elektroinsta...'!$C$82:$J$108,'84-19-6P43 - Elektroinsta...'!$C$114:$J$322</definedName>
    <definedName name="_xlnm.Print_Titles" localSheetId="0">'Rekapitulace stavby'!$92:$92</definedName>
    <definedName name="_xlnm.Print_Titles" localSheetId="1">'84-19-6P41 - Strojní tech...'!$138:$138</definedName>
    <definedName name="_xlnm.Print_Titles" localSheetId="2">'84-19-6P42 - Plynová odbě...'!$128:$128</definedName>
    <definedName name="_xlnm.Print_Titles" localSheetId="3">'84-19-6P43 - Elektroinsta...'!$126:$126</definedName>
  </definedNames>
  <calcPr fullCalcOnLoad="1"/>
</workbook>
</file>

<file path=xl/sharedStrings.xml><?xml version="1.0" encoding="utf-8"?>
<sst xmlns="http://schemas.openxmlformats.org/spreadsheetml/2006/main" count="6261" uniqueCount="1071">
  <si>
    <t>Export Komplet</t>
  </si>
  <si>
    <t/>
  </si>
  <si>
    <t>2.0</t>
  </si>
  <si>
    <t>ZAMOK</t>
  </si>
  <si>
    <t>False</t>
  </si>
  <si>
    <t>{b2839c5c-0cd1-48e6-a8b6-96279d43d674}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</si>
  <si>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</si>
  <si>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</si>
  <si>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</si>
  <si>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</si>
  <si>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</si>
  <si>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</si>
  <si>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</si>
  <si>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</si>
  <si>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84-19-6P4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</si>
  <si>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</si>
  <si>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</si>
  <si>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Plynová kotelna K Nemocnici PK4</t>
  </si>
  <si>
    <t>KSO:</t>
  </si>
  <si>
    <t>CC-CZ:</t>
  </si>
  <si>
    <t>Místo:</t>
  </si>
  <si>
    <t>K Nemocnici 188/15, 741 01 Nový Jičín</t>
  </si>
  <si>
    <t>Datum:</t>
  </si>
  <si>
    <t>17. 9. 2020</t>
  </si>
  <si>
    <t>Zadavatel:</t>
  </si>
  <si>
    <t>IČ:</t>
  </si>
  <si>
    <t>Město Nový Jičín, Masarykovo nám. 1/1, 741 01 NJ</t>
  </si>
  <si>
    <t>DIČ:</t>
  </si>
  <si>
    <t>Uchazeč:</t>
  </si>
  <si>
    <t>Vyplň údaj</t>
  </si>
  <si>
    <t>Projektant:</t>
  </si>
  <si>
    <t>60777290</t>
  </si>
  <si>
    <t>MIOT, s.r.o., Zelená 3062/30, 702 02 Ostrava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</si>
  <si>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</si>
  <si>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</si>
  <si>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</si>
  <si>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</si>
  <si>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Zadavatel při zpracování zadávací dokumentace a položkového rozpočtu včetně projektové dokumentace postupoval v souladu se základními zásadami zadávacího řízení dle § 6 ZZVZ a s maximální snahou na vymezení technických standardů stavebních prací, jejichž splnění požaduje. Vzhledem k tomu, že běžně používané cenové soustavy mají ve svých databázích definovány i položky, u nichž je v textu použit i popis a označení reprezentativního materiálu, umožňuje zadavatel v takovém případě použít pro plnění veřejné zakázky i jiných, kvalitativně a technicky obdobných řešení, pokud zadávací podmínky výslovně nestanoví z objektivních důvodů jinak.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</si>
  <si>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</si>
  <si>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</si>
  <si>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</si>
  <si>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</si>
  <si>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</si>
  <si>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</si>
  <si>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</si>
  <si>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</si>
  <si>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</si>
  <si>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</si>
  <si>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</si>
  <si>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</si>
  <si>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</si>
  <si>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</si>
  <si>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</si>
  <si>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</si>
  <si>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</si>
  <si>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</si>
  <si>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</si>
  <si>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</si>
  <si>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</si>
  <si>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</si>
  <si>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</si>
  <si>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</si>
  <si>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</si>
  <si>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</si>
  <si>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</si>
  <si>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</si>
  <si>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</si>
  <si>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</si>
  <si>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</si>
  <si>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</si>
  <si>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</si>
  <si>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</si>
  <si>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</si>
  <si>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</si>
  <si>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</si>
  <si>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</si>
  <si>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</si>
  <si>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</si>
  <si>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</si>
  <si>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</si>
  <si>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</si>
  <si>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</si>
  <si>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</si>
  <si>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84-19-6P41</t>
  </si>
  <si>
    <t xml:space="preserve">Strojní technologie </t>
  </si>
  <si>
    <t>STA</t>
  </si>
  <si>
    <t>1</t>
  </si>
  <si>
    <t>{0b5baabe-5fa5-4aa7-a1b0-f47f3da556cc}</t>
  </si>
  <si>
    <t>2</t>
  </si>
  <si>
    <t>84-19-6P42</t>
  </si>
  <si>
    <t xml:space="preserve">Plynová odběrná zařízení </t>
  </si>
  <si>
    <t>{8aab54c1-0644-4f6d-b307-bcc01f4b21a5}</t>
  </si>
  <si>
    <t>84-19-6P43</t>
  </si>
  <si>
    <t xml:space="preserve">Elektroinstalace a MaR </t>
  </si>
  <si>
    <t>{d5391996-f758-40ee-b7ef-10d378dd6824}</t>
  </si>
  <si>
    <t>KRYCÍ LIST SOUPISU PRACÍ</t>
  </si>
  <si>
    <t>Objekt:</t>
  </si>
  <si>
    <t xml:space="preserve">84-19-6P41 - Strojní technologie </t>
  </si>
  <si>
    <t>Město Nový Jičín</t>
  </si>
  <si>
    <t>MIOT, s.r.o.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</si>
  <si>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</si>
  <si>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</si>
  <si>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</si>
  <si>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</si>
  <si>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</si>
  <si>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</si>
  <si>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61 - Úprava povrchů vnitřních</t>
  </si>
  <si>
    <t xml:space="preserve">    94 - Lešení a stavební výtahy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</si>
  <si>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</si>
  <si>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</si>
  <si>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</si>
  <si>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</si>
  <si>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</si>
  <si>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</si>
  <si>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</si>
  <si>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</si>
  <si>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</si>
  <si>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</si>
  <si>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</si>
  <si>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783 - Dokončovací práce - nátěry</t>
  </si>
  <si>
    <t>HZS - Hodinové zúčtovací sazby</t>
  </si>
  <si>
    <t>OST - Ostatní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</si>
  <si>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</si>
  <si>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</si>
  <si>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</si>
  <si>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</si>
  <si>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VRN9 - Ostatní náklady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</si>
  <si>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</si>
  <si>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</si>
  <si>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</si>
  <si>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</si>
  <si>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</si>
  <si>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</si>
  <si>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</si>
  <si>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</si>
  <si>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</si>
  <si>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</si>
  <si>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</si>
  <si>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</si>
  <si>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</si>
  <si>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</si>
  <si>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</si>
  <si>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</si>
  <si>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</si>
  <si>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61</t>
  </si>
  <si>
    <t>Úprava povrchů vnitřních</t>
  </si>
  <si>
    <t>K</t>
  </si>
  <si>
    <t>619996115</t>
  </si>
  <si>
    <t>Ochrana podlahy obedněním z řeziva</t>
  </si>
  <si>
    <t>m2</t>
  </si>
  <si>
    <t>4</t>
  </si>
  <si>
    <t>1609615094</t>
  </si>
  <si>
    <t>PP</t>
  </si>
  <si>
    <t>Ochrana stavebních konstrukcí a samostatných prvků včetně pozdějšího odstranění obedněním z řeziva podlahy</t>
  </si>
  <si>
    <t>VV</t>
  </si>
  <si>
    <t>38 "ochrana schodišť a podest při transportu kotlů (mtž+dmtž)</t>
  </si>
  <si>
    <t>Součet</t>
  </si>
  <si>
    <t>94</t>
  </si>
  <si>
    <t>Lešení a stavební výtahy</t>
  </si>
  <si>
    <t>949101111</t>
  </si>
  <si>
    <t>Lešení pomocné pro objekty pozemních staveb s lešeňovou podlahou v do 1,9 m zatížení do 150 kg/m2</t>
  </si>
  <si>
    <t>1365283800</t>
  </si>
  <si>
    <t>Lešení pomocné pracovní pro objekty pozemních staveb pro zatížení do 150 kg/m2, o výšce lešeňové podlahy do 1,9 m</t>
  </si>
  <si>
    <t>997</t>
  </si>
  <si>
    <t>Přesun sutě</t>
  </si>
  <si>
    <t>3</t>
  </si>
  <si>
    <t>997013501</t>
  </si>
  <si>
    <t>Odvoz suti a vybouraných hmot na skládku nebo meziskládku do 1 km se složením</t>
  </si>
  <si>
    <t>t</t>
  </si>
  <si>
    <t>-1430599163</t>
  </si>
  <si>
    <t>Odvoz suti a vybouraných hmot na skládku nebo meziskládku se složením, na vzdálenost do 1 km</t>
  </si>
  <si>
    <t>1 "kovový šrot</t>
  </si>
  <si>
    <t>0,5 "tepelná izolace, barvy...</t>
  </si>
  <si>
    <t>997013509</t>
  </si>
  <si>
    <t>Příplatek k odvozu suti a vybouraných hmot na skládku ZKD 1 km přes 1 km</t>
  </si>
  <si>
    <t>-518464649</t>
  </si>
  <si>
    <t>Odvoz suti a vybouraných hmot na skládku nebo meziskládku se složením, na vzdálenost Příplatek k ceně za každý další i započatý 1 km přes 1 km</t>
  </si>
  <si>
    <t>1,5*20 "Přepočtené koeficientem množství</t>
  </si>
  <si>
    <t>5</t>
  </si>
  <si>
    <t>997013814</t>
  </si>
  <si>
    <t>Poplatek za uložení na skládce (skládkovné) stavebního odpadu izolací kód odpadu 17 06 04</t>
  </si>
  <si>
    <t>289759948</t>
  </si>
  <si>
    <t>Poplatek za uložení stavebního odpadu na skládce (skládkovné) z izolačních materiálů zatříděného do Katalogu odpadů pod kódem 17 06 04</t>
  </si>
  <si>
    <t>6</t>
  </si>
  <si>
    <t>997221612</t>
  </si>
  <si>
    <t>Nakládání vybouraných hmot na dopravní prostředky pro vodorovnou dopravu</t>
  </si>
  <si>
    <t>-242506903</t>
  </si>
  <si>
    <t>Nakládání na dopravní prostředky pro vodorovnou dopravu vybouraných hmot</t>
  </si>
  <si>
    <t>PSV</t>
  </si>
  <si>
    <t>Práce a dodávky PSV</t>
  </si>
  <si>
    <t>711</t>
  </si>
  <si>
    <t>Izolace proti vodě, vlhkosti a plynům</t>
  </si>
  <si>
    <t>7</t>
  </si>
  <si>
    <t>711113115</t>
  </si>
  <si>
    <t>Izolace proti vlhkosti na vodorovné ploše za studena těsnicí hmotou dvousložkovou na bázi polymery modifikované živičné emulze</t>
  </si>
  <si>
    <t>16</t>
  </si>
  <si>
    <t>678522165</t>
  </si>
  <si>
    <t>Izolace proti zemní vlhkosti natěradly a tmely za studena na ploše vodorovné V těsnicí hmotou dvousložkovou na bázi polymery modifikované živice</t>
  </si>
  <si>
    <t>8</t>
  </si>
  <si>
    <t>998711102</t>
  </si>
  <si>
    <t>Přesun hmot tonážní pro izolace proti vodě, vlhkosti a plynům v objektech výšky do 12 m</t>
  </si>
  <si>
    <t>1568565402</t>
  </si>
  <si>
    <t>Přesun hmot pro izolace proti vodě, vlhkosti a plynům stanovený z hmotnosti přesunovaného materiálu vodorovná dopravní vzdálenost do 50 m v objektech výšky přes 6 do 12 m</t>
  </si>
  <si>
    <t>713</t>
  </si>
  <si>
    <t>Izolace tepelné</t>
  </si>
  <si>
    <t>128</t>
  </si>
  <si>
    <t>713420811</t>
  </si>
  <si>
    <t>Odstranění izolace tepelné potrubí rohožemi bez úpravy v pletivu spojenými drátem tl do 50 mm</t>
  </si>
  <si>
    <t>m</t>
  </si>
  <si>
    <t>1573549496</t>
  </si>
  <si>
    <t>129</t>
  </si>
  <si>
    <t>713420821</t>
  </si>
  <si>
    <t>Odstranění izolace tepelné ohybů rohožemi bez úpravy v pletivu spojenými drátem tl do 50 mm</t>
  </si>
  <si>
    <t>141351493</t>
  </si>
  <si>
    <t>126</t>
  </si>
  <si>
    <t>M</t>
  </si>
  <si>
    <t>63154004</t>
  </si>
  <si>
    <t>pouzdro izolační potrubní z minerální vlny s Al fólií max. 250/100°C 22/20mm</t>
  </si>
  <si>
    <t>-421408847</t>
  </si>
  <si>
    <t>102</t>
  </si>
  <si>
    <t>63154531</t>
  </si>
  <si>
    <t>pouzdro izolační potrubní z minerální vlny s Al fólií max. 250/100°C 28/30mm</t>
  </si>
  <si>
    <t>-1741972457</t>
  </si>
  <si>
    <t>103</t>
  </si>
  <si>
    <t>63154532</t>
  </si>
  <si>
    <t>pouzdro izolační potrubní z minerální vlny s Al fólií max. 250/100°C 35/30mm</t>
  </si>
  <si>
    <t>-1160630450</t>
  </si>
  <si>
    <t>104</t>
  </si>
  <si>
    <t>63154573</t>
  </si>
  <si>
    <t>pouzdro izolační potrubní z minerální vlny s Al fólií max. 250/100°C 42/40mm</t>
  </si>
  <si>
    <t>2007830044</t>
  </si>
  <si>
    <t>105</t>
  </si>
  <si>
    <t>63154574</t>
  </si>
  <si>
    <t>pouzdro izolační potrubní z minerální vlny s Al fólií max. 250/100°C 48/40mm</t>
  </si>
  <si>
    <t>-1378399619</t>
  </si>
  <si>
    <t>127</t>
  </si>
  <si>
    <t>63154608</t>
  </si>
  <si>
    <t>pouzdro izolační potrubní z minerální vlny s Al fólií max. 250/100°C 89/50mm</t>
  </si>
  <si>
    <t>1549265600</t>
  </si>
  <si>
    <t>111</t>
  </si>
  <si>
    <t>94620240</t>
  </si>
  <si>
    <t>poplatek za uložení stavebního odpadu z izolačních materiálů zatříděného kódem 17 06 04</t>
  </si>
  <si>
    <t>1534612963</t>
  </si>
  <si>
    <t>112</t>
  </si>
  <si>
    <t>713463211</t>
  </si>
  <si>
    <t>Montáž izolace tepelné potrubí potrubními pouzdry s Al fólií staženými Al páskou 1x D do 50 mm</t>
  </si>
  <si>
    <t>-821297807</t>
  </si>
  <si>
    <t>113</t>
  </si>
  <si>
    <t>713463215</t>
  </si>
  <si>
    <t>Montáž izolace tepelné ohybů potrubními pouzdry s Al fólií staženými Al páskou 1x D do 50 mm</t>
  </si>
  <si>
    <t>-112398848</t>
  </si>
  <si>
    <t>115</t>
  </si>
  <si>
    <t>713463216</t>
  </si>
  <si>
    <t>Montáž izolace tepelné ohybů potrubními pouzdry s Al fólií staženými Al páskou 1x D do 100 mm</t>
  </si>
  <si>
    <t>-411668924</t>
  </si>
  <si>
    <t>130</t>
  </si>
  <si>
    <t>997006511</t>
  </si>
  <si>
    <t>Vodorovná doprava suti s naložením a složením na skládku do 100 m</t>
  </si>
  <si>
    <t>-1294897435</t>
  </si>
  <si>
    <t>Vodorovná doprava suti na skládku s naložením na dopravní prostředek a složením do 100 m</t>
  </si>
  <si>
    <t>132</t>
  </si>
  <si>
    <t>998721102</t>
  </si>
  <si>
    <t>Přesun hmot tonážní pro vnitřní kanalizace v objektech v do 12 m</t>
  </si>
  <si>
    <t>1478244370</t>
  </si>
  <si>
    <t>Přesun hmot pro vnitřní kanalizace  stanovený z hmotnosti přesunovaného materiálu vodorovná dopravní vzdálenost do 50 m v objektech výšky přes 6 do 12 m</t>
  </si>
  <si>
    <t>124</t>
  </si>
  <si>
    <t>998713181</t>
  </si>
  <si>
    <t>Přesun hmot pro izolace tepelné stanovený z hmotnosti přesunovaného materiálu Příplatek k cenám za přesun prováděný bez použití mechanizace pro jakoukoliv výšku objektu</t>
  </si>
  <si>
    <t>-546234884</t>
  </si>
  <si>
    <t>Příplatek k přesunu hmot tonážní 713 prováděný bez použití mechanizace</t>
  </si>
  <si>
    <t>125</t>
  </si>
  <si>
    <t>998713192</t>
  </si>
  <si>
    <t>Přesun hmot pro izolace tepelné stanovený z hmotnosti přesunovaného materiálu Příplatek k cenám za zvětšený přesun přes vymezenou největší dopravní vzdálenost do 100 m</t>
  </si>
  <si>
    <t>1692534640</t>
  </si>
  <si>
    <t>721</t>
  </si>
  <si>
    <t>Zdravotechnika - vnitřní kanalizace</t>
  </si>
  <si>
    <t>93</t>
  </si>
  <si>
    <t>721174042</t>
  </si>
  <si>
    <t>Potrubí kanalizační z PP připojovací DN 40</t>
  </si>
  <si>
    <t>-10411773</t>
  </si>
  <si>
    <t>Potrubí z trub polypropylenových připojovací DN 40</t>
  </si>
  <si>
    <t>721226521</t>
  </si>
  <si>
    <t>Zápachová uzávěrka nástěnná pro pračku a myčku DN 40</t>
  </si>
  <si>
    <t>kus</t>
  </si>
  <si>
    <t>-302739368</t>
  </si>
  <si>
    <t>Zápachové uzávěrky nástěnné (PP) pro pračku a myčku DN 40</t>
  </si>
  <si>
    <t>131</t>
  </si>
  <si>
    <t>1002224395</t>
  </si>
  <si>
    <t>722</t>
  </si>
  <si>
    <t>Zdravotechnika - vnitřní vodovod</t>
  </si>
  <si>
    <t>14</t>
  </si>
  <si>
    <t>722176114</t>
  </si>
  <si>
    <t>Montáž potrubí plastové spojované svary polyfuzně do D 32 mm</t>
  </si>
  <si>
    <t>-2033625762</t>
  </si>
  <si>
    <t>Montáž potrubí z plastových trub svařovaných polyfuzně D přes 25 do 32 mm</t>
  </si>
  <si>
    <t>P</t>
  </si>
  <si>
    <t>Poznámka k položce:
Poznámka k položce: - včetně tvarovek a uložení</t>
  </si>
  <si>
    <t>28615105</t>
  </si>
  <si>
    <t>trubka tlaková PPR řada PN 10 25x2,3x4000mm</t>
  </si>
  <si>
    <t>32</t>
  </si>
  <si>
    <t>-1521132948</t>
  </si>
  <si>
    <t>18*1,1 "Přepočtené koeficientem množství</t>
  </si>
  <si>
    <t>722176115</t>
  </si>
  <si>
    <t>Montáž potrubí plastové spojované svary polyfuzně do D 40 mm</t>
  </si>
  <si>
    <t>-288979606</t>
  </si>
  <si>
    <t>Montáž potrubí z plastových trub svařovaných polyfuzně D přes 32 do 40 mm</t>
  </si>
  <si>
    <t>17</t>
  </si>
  <si>
    <t>28615111</t>
  </si>
  <si>
    <t>trubka tlaková PPR řada PN 10 40x3,7x4000mm</t>
  </si>
  <si>
    <t>1261015128</t>
  </si>
  <si>
    <t>16*1,1 "Přepočtené koeficientem množství</t>
  </si>
  <si>
    <t>18</t>
  </si>
  <si>
    <t>722179191</t>
  </si>
  <si>
    <t>Příplatek k rozvodu vody z plastů za malý rozsah prací na zakázce do 20 m</t>
  </si>
  <si>
    <t>soubor</t>
  </si>
  <si>
    <t>-1722503314</t>
  </si>
  <si>
    <t>Příplatek k ceně rozvody vody z plastů za práce malého rozsahu na zakázce do 20 m rozvodu</t>
  </si>
  <si>
    <t>19</t>
  </si>
  <si>
    <t>722181232</t>
  </si>
  <si>
    <t>Ochrana vodovodního potrubí přilepenými termoizolačními trubicemi z PE tl do 13 mm DN do 45 mm</t>
  </si>
  <si>
    <t>-667468921</t>
  </si>
  <si>
    <t>Ochrana potrubí termoizolačními trubicemi z pěnového polyetylenu PE přilepenými v příčných a podélných spojích, tloušťky izolace přes 9 do 13 mm, vnitřního průměru izolace DN přes 22 do 45 mm</t>
  </si>
  <si>
    <t>6 "DN 25</t>
  </si>
  <si>
    <t>4 "DN 40</t>
  </si>
  <si>
    <t>20</t>
  </si>
  <si>
    <t>722181252</t>
  </si>
  <si>
    <t>Ochrana vodovodního potrubí přilepenými termoizolačními trubicemi z PE tl do 25 mm DN do 45 mm</t>
  </si>
  <si>
    <t>1877326561</t>
  </si>
  <si>
    <t>Ochrana potrubí termoizolačními trubicemi z pěnového polyetylenu PE přilepenými v příčných a podélných spojích, tloušťky izolace přes 20 do 25 mm, vnitřního průměru izolace DN přes 22 do 45 mm</t>
  </si>
  <si>
    <t>12 "DN 25</t>
  </si>
  <si>
    <t>12 "DN 40</t>
  </si>
  <si>
    <t>722290215</t>
  </si>
  <si>
    <t>Zkouška těsnosti vodovodního potrubí hrdlového nebo přírubového do DN 100</t>
  </si>
  <si>
    <t>1678066401</t>
  </si>
  <si>
    <t>Zkoušky, proplach a desinfekce vodovodního potrubí zkoušky těsnosti vodovodního potrubí hrdlového nebo přírubového do DN 100</t>
  </si>
  <si>
    <t>18 "DN 25</t>
  </si>
  <si>
    <t>16 "DN 40</t>
  </si>
  <si>
    <t>22</t>
  </si>
  <si>
    <t>722290234</t>
  </si>
  <si>
    <t>Proplach a dezinfekce vodovodního potrubí do DN 80</t>
  </si>
  <si>
    <t>678795332</t>
  </si>
  <si>
    <t>Zkoušky, proplach a desinfekce vodovodního potrubí proplach a desinfekce vodovodního potrubí do DN 80</t>
  </si>
  <si>
    <t>23</t>
  </si>
  <si>
    <t>72299001R</t>
  </si>
  <si>
    <t>Napouštění vodovodu dle ČSN EN 806-4</t>
  </si>
  <si>
    <t>975511271</t>
  </si>
  <si>
    <t>24</t>
  </si>
  <si>
    <t>998722102</t>
  </si>
  <si>
    <t>Přesun hmot tonážní pro vnitřní vodovod v objektech v do 12 m</t>
  </si>
  <si>
    <t>-840695056</t>
  </si>
  <si>
    <t>Přesun hmot pro vnitřní vodovod stanovený z hmotnosti přesunovaného materiálu vodorovná dopravní vzdálenost do 50 m v objektech výšky přes 6 do 12 m</t>
  </si>
  <si>
    <t>731</t>
  </si>
  <si>
    <t>Ústřední vytápění - kotelny</t>
  </si>
  <si>
    <t>137</t>
  </si>
  <si>
    <t>731200825</t>
  </si>
  <si>
    <t>Demontáž kotle ocelového na plynná nebo kapalná paliva výkon do 40 kW</t>
  </si>
  <si>
    <t>-278200683</t>
  </si>
  <si>
    <t>Demontáž kotlů ocelových  na kapalná nebo plynná paliva, o výkonu přes 25 do 40 kW</t>
  </si>
  <si>
    <t>25</t>
  </si>
  <si>
    <t>731244493</t>
  </si>
  <si>
    <t>Montáž kotle ocelového závěsného na plyn kondenzačního o výkonu do 28 kW</t>
  </si>
  <si>
    <t>2061665467</t>
  </si>
  <si>
    <t>Kotle ocelové teplovodní plynové závěsné kondenzační montáž kotlů kondenzačních ostatních typů o výkonu přes 20 do 28 kW</t>
  </si>
  <si>
    <t>26</t>
  </si>
  <si>
    <t>731spec-001</t>
  </si>
  <si>
    <t>Teplovodní závěsný plynový kondenzační kotel</t>
  </si>
  <si>
    <t>ks</t>
  </si>
  <si>
    <t>-1337601816</t>
  </si>
  <si>
    <t>Poznámka k položce:
Poznámka k položce: Teplovodní závěsný plynový kondenzační kotel                                                                                 VÝKONOVÉ PARAMETRY: - Rozměry(dl., š., v.): 440/378/790 mm - Jmenovitý tepelný výkon při 80/60°C: 18,9 kW - Jmenovitý výkon při 50/30°C: 20,4 kW - Normovaný stupeň využití při spádu 75/60°C: 107% - Připojovací tlak plynu: 2 kPa - Přípustní provozní tlak: 3 bar - Jmenovitá spotřeba plynu: 2,06 m3/h (zemní plyn H) - Teplota spalin při 50/30°C: 50°C, při 80/60°C: 70°C - Dopravní tlak ventilátoru při Qmax 135Pa                                                                                       - Emise NOx: &lt;56mg/kWh - Elektrické údaje: silové napětí 230V, frekvence 50Hz, příkon maximální 63W - Membránová expanzní nádoba o objemu 10l                                                                                  - Elektronické oběhové čerpadlo                                                                                                        - Součástí dodávky kotlů bude modul pro řízení kaskády kotlů s hydraulickým oddělovačem, omezovač max. tlaku, omezovač teploty, omezovač min. tlaku a spalinovod ∅60/100mm PP (2x koleno 45°, 2m potrubí, ukončovací hlavice)</t>
  </si>
  <si>
    <t>142</t>
  </si>
  <si>
    <t>73199010R</t>
  </si>
  <si>
    <t>Demontáž expanzních nádob</t>
  </si>
  <si>
    <t>-726114930</t>
  </si>
  <si>
    <t>143</t>
  </si>
  <si>
    <t>73199011R</t>
  </si>
  <si>
    <t>Demontáž potrubí včetně armatur</t>
  </si>
  <si>
    <t>1584924875</t>
  </si>
  <si>
    <t>732</t>
  </si>
  <si>
    <t>Ústřední vytápění - strojovny</t>
  </si>
  <si>
    <t>27</t>
  </si>
  <si>
    <t>73211310R</t>
  </si>
  <si>
    <t>Hydraulický vyrovnávač dynamických tlaků DN80 (88,9x3,2mm)</t>
  </si>
  <si>
    <t>832498562</t>
  </si>
  <si>
    <t>Poznámka k položce:
Poznámka k položce: Hydraulický vyrovnávač dynamických tlaků DN80 (88,9x3,2mm)                                                         - hrdla G5/4", vypoustěcí ventil a automatický odvzdušňovací ventil                                                   - průtok 2,55 m3/h                                                                                                                                - výška 400mm, ukončení klenutými dny DN80</t>
  </si>
  <si>
    <t>28</t>
  </si>
  <si>
    <t>732199100</t>
  </si>
  <si>
    <t>Montáž orientačních štítků</t>
  </si>
  <si>
    <t>1480947216</t>
  </si>
  <si>
    <t>Montáž štítků orientačních</t>
  </si>
  <si>
    <t>29</t>
  </si>
  <si>
    <t>732spec-001</t>
  </si>
  <si>
    <t>štítky na potrubí dle ČSN 13 0072</t>
  </si>
  <si>
    <t>-1567656630</t>
  </si>
  <si>
    <t>138</t>
  </si>
  <si>
    <t>732212815</t>
  </si>
  <si>
    <t>Demontáž ohříváku zásobníkového stojatého obsah do 1600 litrů</t>
  </si>
  <si>
    <t>-256454928</t>
  </si>
  <si>
    <t>Demontáž ohříváků zásobníkových  stojatých o obsahu do 1 600 l</t>
  </si>
  <si>
    <t>30</t>
  </si>
  <si>
    <t>732219114</t>
  </si>
  <si>
    <t>Montáž ohříváku vody ležatého PN 0,6/0,6,PN 1,6/1,0,PN 1,6/1,6 o obsahu 630 litrů</t>
  </si>
  <si>
    <t>784460885</t>
  </si>
  <si>
    <t>Montáž ohříváků vody zásobníkových ležatých PN 0,6/0,6, PN 1,6/1,0, PN 1,6/1,6 o obsahu 630 l</t>
  </si>
  <si>
    <t>31</t>
  </si>
  <si>
    <t>732spec-005</t>
  </si>
  <si>
    <t>Nerezový zásobník TeV se snímatelnou izolací, objem 600L, PN10, Tmax=90°C, ochranná anoda, tepelná izolace tl. 80mm, vložený trubkový výměník 1m2</t>
  </si>
  <si>
    <t>-69272712</t>
  </si>
  <si>
    <t>732331714</t>
  </si>
  <si>
    <t>Nádoba tlaková expanzní s membránou závitové připojení PN 10 o objemu 25 l</t>
  </si>
  <si>
    <t>426410108</t>
  </si>
  <si>
    <t>Nádoby expanzní tlakové s membránou bez pojistného ventilu se závitovým připojením PN 10 o objemu 25 l</t>
  </si>
  <si>
    <t>Poznámka k položce:
Poznámka k položce: Tlaková průtočná expanzní nádoba s membránou pro pitnou vodu o objemu 25L, PN10, připojení na průtočnou armaturu flowjet 5/4"</t>
  </si>
  <si>
    <t>33</t>
  </si>
  <si>
    <t>732332111</t>
  </si>
  <si>
    <t>Expanzní automaty kompresorové základní expanzní nádoby bez řídící jednotky kompresoru PN 6 o objemu 200 l</t>
  </si>
  <si>
    <t>-1609686328</t>
  </si>
  <si>
    <t>Poznámka k položce:
Poznámka k položce: Tlaková expanzní nádoba s membránou o objemu 200l, PN6, připojení na systém R 3/4", včetně servisního ventilu se zajištěním 3/4"                                                                                                      Tlakové poměry v soustavě:  - Statický tlak pst  0,2 bar - Minimální provozní tlak po  1,2 bar - Tlak soustavy pe  2,0 bar - Otevírací tlak pojistného ventilu psv  3,0 bar</t>
  </si>
  <si>
    <t>140</t>
  </si>
  <si>
    <t>732420814</t>
  </si>
  <si>
    <t>Demontáž čerpadla oběhového spirálního DN 65</t>
  </si>
  <si>
    <t>1673355595</t>
  </si>
  <si>
    <t>Demontáž čerpadel  oběhových spirálních (do potrubí) DN 65</t>
  </si>
  <si>
    <t>34</t>
  </si>
  <si>
    <t>732429133</t>
  </si>
  <si>
    <t>Montáž čerpadla oběhového suchoběžného přírubového DN 40 in-line jednodílné</t>
  </si>
  <si>
    <t>1812723264</t>
  </si>
  <si>
    <t>Čerpadla teplovodní montáž čerpadel (do potrubí) ostatních typů suchoběžných přírubových s přípojkami v jedné rovině (in-line) jednodílných DN 40</t>
  </si>
  <si>
    <t>35</t>
  </si>
  <si>
    <t>732spec-003</t>
  </si>
  <si>
    <t>Oběhové elektronické čerpadlo 25-50 180</t>
  </si>
  <si>
    <t>-834010851</t>
  </si>
  <si>
    <t>Poznámka k položce:
Poznámka k položce: Oběhové elektronické čerpadlo 25-50 180 - Q=1,39 m3/h, H=2,5 m - připojení G 6/4", PN10, napětí 230V, příkon 3 - 26 W, spojitě řízené otáčky (integrovaný FM), komunikace pře IR rozhraní, snímatelná tepelná izolace</t>
  </si>
  <si>
    <t>36</t>
  </si>
  <si>
    <t>-570318088</t>
  </si>
  <si>
    <t>37</t>
  </si>
  <si>
    <t>732spec-004</t>
  </si>
  <si>
    <t>Oběhové elektronické čerpadlo 25-60 N180</t>
  </si>
  <si>
    <t>1785906782</t>
  </si>
  <si>
    <t>Poznámka k položce:
Poznámka k položce: Oběhové elektronické čerpadlo 25-60 N180 - Q=0,67 m3/h, H=6 m - připojení G 6/4", PN10, napětí 230V, příkon 3 - 34 W, spojitě řízené otáčky (integrovaný FM), komunikace pře IR rozhraní, snímatelná tepelná izolace, provedení z korozivzdorné oceli</t>
  </si>
  <si>
    <t>38</t>
  </si>
  <si>
    <t>732429134</t>
  </si>
  <si>
    <t>Montáž čerpadla oběhového suchoběžného přírubového DN 50 in-line jednodílné</t>
  </si>
  <si>
    <t>-1935917086</t>
  </si>
  <si>
    <t>Čerpadla teplovodní montáž čerpadel (do potrubí) ostatních typů suchoběžných přírubových s přípojkami v jedné rovině (in-line) jednodílných DN 50</t>
  </si>
  <si>
    <t>39</t>
  </si>
  <si>
    <t>732spec-002</t>
  </si>
  <si>
    <t>Oběhové elektronické čerpadlo 25-40 180</t>
  </si>
  <si>
    <t>956728907</t>
  </si>
  <si>
    <t>Poznámka k položce:
Poznámka k položce: Oběhové elektronické čerpadlo 25-40 180                                                                                        - Q=1,16 m3/h, H=7,5 m - připojení příruba DN50, PN10, napětí 230V, příkon 3 - 18 W, spojitě řízené otáčky (integrovaný FM), komunikace pře IR rozhraní, snímatelná tepelná izolace</t>
  </si>
  <si>
    <t>141</t>
  </si>
  <si>
    <t>732890802</t>
  </si>
  <si>
    <t>Přesun demontovaných strojoven vodorovně 100 m v objektech výšky do 12 m</t>
  </si>
  <si>
    <t>-390297901</t>
  </si>
  <si>
    <t>Vnitrostaveništní přemístění vybouraných (demontovaných) hmot strojoven  vodorovně do 100 m v objektech výšky přes 6 do 12 m</t>
  </si>
  <si>
    <t>40</t>
  </si>
  <si>
    <t>73299001R</t>
  </si>
  <si>
    <t>Napouštění systému, včetně odvzdušnění</t>
  </si>
  <si>
    <t>1596203548</t>
  </si>
  <si>
    <t>41</t>
  </si>
  <si>
    <t>73299002R</t>
  </si>
  <si>
    <t>Změkčovací filtr doplňovací vody, PN 8bar, Tmax=40°C, max průtok 0,4m3/h</t>
  </si>
  <si>
    <t>-625448494</t>
  </si>
  <si>
    <t>42</t>
  </si>
  <si>
    <t>73299003R</t>
  </si>
  <si>
    <t>Automatické doplňovací zařízení se systémovým oddělovačem</t>
  </si>
  <si>
    <t>-306513899</t>
  </si>
  <si>
    <t>43</t>
  </si>
  <si>
    <t>998732102</t>
  </si>
  <si>
    <t>Přesun hmot tonážní pro strojovny v objektech v do 12 m</t>
  </si>
  <si>
    <t>401662896</t>
  </si>
  <si>
    <t>Přesun hmot pro strojovny stanovený z hmotnosti přesunovaného materiálu vodorovná dopravní vzdálenost do 50 m v objektech výšky přes 6 do 12 m</t>
  </si>
  <si>
    <t>733</t>
  </si>
  <si>
    <t>Ústřední vytápění - rozvodné potrubí</t>
  </si>
  <si>
    <t>44</t>
  </si>
  <si>
    <t>733111113</t>
  </si>
  <si>
    <t>Potrubí ocelové závitové bezešvé běžné v kotelnách nebo strojovnách DN 15</t>
  </si>
  <si>
    <t>675739877</t>
  </si>
  <si>
    <t>Potrubí z trubek ocelových závitových bezešvých běžných nízkotlakých v kotelnách a strojovnách DN 15</t>
  </si>
  <si>
    <t>4*1,05 "Přepočtené koeficientem množství</t>
  </si>
  <si>
    <t>45</t>
  </si>
  <si>
    <t>733111114</t>
  </si>
  <si>
    <t>Potrubí ocelové závitové bezešvé běžné v kotelnách nebo strojovnách DN 20</t>
  </si>
  <si>
    <t>906244278</t>
  </si>
  <si>
    <t>Potrubí z trubek ocelových závitových bezešvých běžných nízkotlakých v kotelnách a strojovnách DN 20</t>
  </si>
  <si>
    <t>46</t>
  </si>
  <si>
    <t>733111115</t>
  </si>
  <si>
    <t>Potrubí ocelové závitové bezešvé běžné v kotelnách nebo strojovnách DN 25</t>
  </si>
  <si>
    <t>-1813592343</t>
  </si>
  <si>
    <t>Potrubí z trubek ocelových závitových bezešvých běžných nízkotlakých v kotelnách a strojovnách DN 25</t>
  </si>
  <si>
    <t>6*1,05 "Přepočtené koeficientem množství</t>
  </si>
  <si>
    <t>47</t>
  </si>
  <si>
    <t>733111116</t>
  </si>
  <si>
    <t>Potrubí ocelové závitové bezešvé běžné v kotelnách nebo strojovnách DN 32</t>
  </si>
  <si>
    <t>497172582</t>
  </si>
  <si>
    <t>Potrubí z trubek ocelových závitových bezešvých běžných nízkotlakých v kotelnách a strojovnách DN 32</t>
  </si>
  <si>
    <t>24*1,05 "Přepočtené koeficientem množství</t>
  </si>
  <si>
    <t>48</t>
  </si>
  <si>
    <t>733111117</t>
  </si>
  <si>
    <t>Potrubí ocelové závitové bezešvé běžné v kotelnách nebo strojovnách DN 40</t>
  </si>
  <si>
    <t>-127428853</t>
  </si>
  <si>
    <t>Potrubí z trubek ocelových závitových bezešvých běžných nízkotlakých v kotelnách a strojovnách DN 40</t>
  </si>
  <si>
    <t>49</t>
  </si>
  <si>
    <t>733190107</t>
  </si>
  <si>
    <t>Zkouška těsnosti potrubí ocelové závitové do DN 40</t>
  </si>
  <si>
    <t>892405718</t>
  </si>
  <si>
    <t>Zkoušky těsnosti potrubí, manžety prostupové z trubek ocelových zkoušky těsnosti potrubí (za provozu) z trubek ocelových závitových DN do 40</t>
  </si>
  <si>
    <t>(6+24+6+4+4)</t>
  </si>
  <si>
    <t>50</t>
  </si>
  <si>
    <t>73399001R</t>
  </si>
  <si>
    <t>Proplach potrubních rozvodů, včetně vyčištění všech filtrů</t>
  </si>
  <si>
    <t>-282767015</t>
  </si>
  <si>
    <t>51</t>
  </si>
  <si>
    <t>998733102</t>
  </si>
  <si>
    <t>Přesun hmot tonážní pro rozvody potrubí v objektech v do 12 m</t>
  </si>
  <si>
    <t>507811319</t>
  </si>
  <si>
    <t>Přesun hmot pro rozvody potrubí stanovený z hmotnosti přesunovaného materiálu vodorovná dopravní vzdálenost do 50 m v objektech výšky přes 6 do 12 m</t>
  </si>
  <si>
    <t>133</t>
  </si>
  <si>
    <t>HZS3112</t>
  </si>
  <si>
    <t>Demontáže - Hodinové zúčtovací sazby montáží technologických zařízení při externích montážích montér potrubí odborný</t>
  </si>
  <si>
    <t>hod</t>
  </si>
  <si>
    <t>262144</t>
  </si>
  <si>
    <t>-115984315</t>
  </si>
  <si>
    <t>Hodinové zúčtovací sazby montáží technologických zařízení při externích montážích montér potrubí odborný</t>
  </si>
  <si>
    <t>734</t>
  </si>
  <si>
    <t>Ústřední vytápění - armatury</t>
  </si>
  <si>
    <t>91</t>
  </si>
  <si>
    <t>734211127</t>
  </si>
  <si>
    <t>Ventil závitový odvzdušňovací G 1/2 PN 14 do 120°C automatický se zpětnou klapkou</t>
  </si>
  <si>
    <t>-1301125075</t>
  </si>
  <si>
    <t>Ventily odvzdušňovací závitové automatické se zpětnou klapkou PN 14 do 120°C G 1/2</t>
  </si>
  <si>
    <t>52</t>
  </si>
  <si>
    <t>734242415</t>
  </si>
  <si>
    <t>Ventil závitový zpětný přímý G 5/4 PN 16 do 110°C</t>
  </si>
  <si>
    <t>-1490173529</t>
  </si>
  <si>
    <t>Ventily zpětné závitové PN 16 do 110°C přímé G 5/4</t>
  </si>
  <si>
    <t>53</t>
  </si>
  <si>
    <t>734291265</t>
  </si>
  <si>
    <t>Filtr závitový přímý G 1 1/4 PN 30 do 110°C s vnitřními závity</t>
  </si>
  <si>
    <t>-461827701</t>
  </si>
  <si>
    <t>Ostatní armatury filtry závitové PN 30 do 110°C přímé s vnitřními závity G 1 1/4</t>
  </si>
  <si>
    <t>54</t>
  </si>
  <si>
    <t>734292726</t>
  </si>
  <si>
    <t>Kohout kulový přímý G 5/4 PN 42 do 185°C vnitřní závit s vypouštěním</t>
  </si>
  <si>
    <t>-1787003724</t>
  </si>
  <si>
    <t>Ostatní armatury kulové kohouty PN 42 do 185°C přímé vnitřní závit s vypouštěním G 5/4</t>
  </si>
  <si>
    <t>92</t>
  </si>
  <si>
    <t>734292763</t>
  </si>
  <si>
    <t>Kohout kulový přímý G 1/2 PN 42 do 185°C vnější a vnitřní závit</t>
  </si>
  <si>
    <t>1949983980</t>
  </si>
  <si>
    <t>Ostatní armatury kulové kohouty PN 42 do 185°C přímé vnější a vnitřní závit G 1/2</t>
  </si>
  <si>
    <t>55</t>
  </si>
  <si>
    <t>734292766</t>
  </si>
  <si>
    <t>Kohout kulový přímý G 1 1/4 PN 42 do 185°C vnější a vnitřní závit</t>
  </si>
  <si>
    <t>1264214127</t>
  </si>
  <si>
    <t>Ostatní armatury kulové kohouty PN 42 do 185°C přímé vnější a vnitřní závit G 1 1/4</t>
  </si>
  <si>
    <t>56</t>
  </si>
  <si>
    <t>734292767</t>
  </si>
  <si>
    <t>Kohout kulový přímý G 1 1/2 PN 42 do 185°C vnější a vnitřní závit</t>
  </si>
  <si>
    <t>-2040416083</t>
  </si>
  <si>
    <t>Ostatní armatury kulové kohouty PN 42 do 185°C přímé vnější a vnitřní závit G 1 1/2</t>
  </si>
  <si>
    <t>57</t>
  </si>
  <si>
    <t>73429502R</t>
  </si>
  <si>
    <t>Směšovací armatura závitová trojcestná DN 25 se servomotorem</t>
  </si>
  <si>
    <t>-1692642004</t>
  </si>
  <si>
    <t>Směšovací armatury závitové trojcestné se servomotorem DN 25</t>
  </si>
  <si>
    <t>58</t>
  </si>
  <si>
    <t>73441211R</t>
  </si>
  <si>
    <t>Měřič tepla kompaktní Qn 2,5 G 3/4</t>
  </si>
  <si>
    <t>-1608215977</t>
  </si>
  <si>
    <t>Měřič tepla DN 20, PN16, závitový (R3/4") pro topnou vodu, teplotní rozsah 5-130°C, měřící rozsah 0,015-3 m3/h, Qp=1,5m3/h, komunikace s impulsními vstupy, M-Bus, 230VAC</t>
  </si>
  <si>
    <t>59</t>
  </si>
  <si>
    <t>73499001R</t>
  </si>
  <si>
    <t>Manometr ukazovací:typ 03312-AZ, ∅100 mm, rozsah 0-0,6 MPa, spodní připojení, 1,6% třída přesnosti, připojení M20x1,5</t>
  </si>
  <si>
    <t>1422281350</t>
  </si>
  <si>
    <t>Poznámka k položce:
Poznámka k položce: Manometr ukazovací: - typ 03312-AZ, ∅100 mm, rozsah 0-0,6 MPa, spodní připojení, 1,6% třída přesnosti, připojení M20x1,5 Kohout dvoucestný tlakoměrový uzavírací: M20x1,5, PN16</t>
  </si>
  <si>
    <t>60</t>
  </si>
  <si>
    <t>73499002R</t>
  </si>
  <si>
    <t>Bimetalový teploměr: axiální, ∅60mm, 0-120°C, příložný</t>
  </si>
  <si>
    <t>48876585</t>
  </si>
  <si>
    <t>Poznámka k položce:
Poznámka k položce: Bimetalový teploměr: - axiální, ∅60mm, 0-120°C, příložný Jímka: - M20x1,5, PN40, TS=160°C délka 100 mm Návarek: - M20x1,5, PN40, délka 60 mm, P265GH</t>
  </si>
  <si>
    <t>73499003R</t>
  </si>
  <si>
    <t>Pojistný ventil 1/2" x 3/4", otevírací tlak po=3bar, výtokový součinitel 0,444, dimenzováno pro kotle výkon 20 kW</t>
  </si>
  <si>
    <t>-1063081909</t>
  </si>
  <si>
    <t>Pojistný ventil 1/2" x 3/4", otevírací tlak po=3bar, výtokový součinitel 0,444, dimenzováno pro kotle výkon 20 kW, zavést do stávající kanalizace</t>
  </si>
  <si>
    <t>62</t>
  </si>
  <si>
    <t>73499004R</t>
  </si>
  <si>
    <t>Třícestný regulační kohout (směšovací funkce) s elektropohonem</t>
  </si>
  <si>
    <t>-514843614</t>
  </si>
  <si>
    <t>Třícestný regulační kohout (směšovací funkce) s elektropohonem - ventil 1", PN16, Ts=110°C, kvs=10m3/h, lineární charakteristika - pohon: spojité řízení, 5Nm, napájení 24V AC/DC, řídící signál 0-10V DC</t>
  </si>
  <si>
    <t>Poznámka k položce:
Třícestný regulační kohout (směšovací funkce) s elektropohonem - ventil 1", PN16, Ts=110°C, kvs=10m3/h, lineární charakteristika - pohon: spojité řízení, 5Nm, napájení 24V AC/DC, řídící signál 0-10V DC</t>
  </si>
  <si>
    <t>63</t>
  </si>
  <si>
    <t>998734102</t>
  </si>
  <si>
    <t>Přesun hmot tonážní pro armatury v objektech v do 12 m</t>
  </si>
  <si>
    <t>-1477256850</t>
  </si>
  <si>
    <t>Přesun hmot pro armatury stanovený z hmotnosti přesunovaného materiálu vodorovná dopravní vzdálenost do 50 m v objektech výšky přes 6 do 12 m</t>
  </si>
  <si>
    <t>767</t>
  </si>
  <si>
    <t>Konstrukce zámečnické</t>
  </si>
  <si>
    <t>64</t>
  </si>
  <si>
    <t>76799001R</t>
  </si>
  <si>
    <t>Roznášecí ocelová konstrukce (viz výkres č. 84-19-6P41-11)</t>
  </si>
  <si>
    <t>-1962505144</t>
  </si>
  <si>
    <t>65</t>
  </si>
  <si>
    <t>767995112</t>
  </si>
  <si>
    <t>Montáž atypických zámečnických konstrukcí hmotnosti do 10 kg</t>
  </si>
  <si>
    <t>kg</t>
  </si>
  <si>
    <t>1922306056</t>
  </si>
  <si>
    <t>Montáž ostatních atypických zámečnických konstrukcí hmotnosti přes 5 do 10 kg</t>
  </si>
  <si>
    <t>"Drobné pomocná ocelová konstrukce pro uložení potrubí, včetně kotvícího materiálu</t>
  </si>
  <si>
    <t>200</t>
  </si>
  <si>
    <t>66</t>
  </si>
  <si>
    <t>767spec-001</t>
  </si>
  <si>
    <t>dodávka pomocných oc. kcí vč. kotvícího materiálu</t>
  </si>
  <si>
    <t>1587626082</t>
  </si>
  <si>
    <t>67</t>
  </si>
  <si>
    <t>998767101</t>
  </si>
  <si>
    <t>Přesun hmot tonážní pro zámečnické konstrukce v objektech v do 6 m</t>
  </si>
  <si>
    <t>935509640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</si>
  <si>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</si>
  <si>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</si>
  <si>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</si>
  <si>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68</t>
  </si>
  <si>
    <t>783314203</t>
  </si>
  <si>
    <t>Základní antikorozní jednonásobný syntetický samozákladující nátěr zámečnických konstrukcí</t>
  </si>
  <si>
    <t>920540341</t>
  </si>
  <si>
    <t>Základní antikorozní nátěr zámečnických konstrukcí jednonásobný syntetický samozákladující</t>
  </si>
  <si>
    <t>69</t>
  </si>
  <si>
    <t>783315101</t>
  </si>
  <si>
    <t>Mezinátěr jednonásobný syntetický standardní zámečnických konstrukcí</t>
  </si>
  <si>
    <t>-1765372554</t>
  </si>
  <si>
    <t>Mezinátěr zámečnických konstrukcí jednonásobný syntetický standardní</t>
  </si>
  <si>
    <t>70</t>
  </si>
  <si>
    <t>783317101</t>
  </si>
  <si>
    <t>Krycí jednonásobný syntetický standardní nátěr zámečnických konstrukcí</t>
  </si>
  <si>
    <t>-1188638880</t>
  </si>
  <si>
    <t>Krycí nátěr (email) zámečnických konstrukcí jednonásobný syntetický standardní</t>
  </si>
  <si>
    <t>71</t>
  </si>
  <si>
    <t>783614653</t>
  </si>
  <si>
    <t>Základní antikorozní jednonásobný syntetický samozákladující potrubí DN do 50 mm</t>
  </si>
  <si>
    <t>-652103267</t>
  </si>
  <si>
    <t>Základní antikorozní nátěr armatur a kovových potrubí jednonásobný potrubí do DN 50 mm syntetický samozákladující</t>
  </si>
  <si>
    <t>4 "DN 15</t>
  </si>
  <si>
    <t>4 "DN 20</t>
  </si>
  <si>
    <t>24 "DN 32</t>
  </si>
  <si>
    <t>6 "DN 40</t>
  </si>
  <si>
    <t>72</t>
  </si>
  <si>
    <t>783615551</t>
  </si>
  <si>
    <t>Mezinátěr jednonásobný syntetický nátěr potrubí DN do 50 mm</t>
  </si>
  <si>
    <t>-319193135</t>
  </si>
  <si>
    <t>Mezinátěr armatur a kovových potrubí potrubí do DN 50 mm syntetický standardní</t>
  </si>
  <si>
    <t>73</t>
  </si>
  <si>
    <t>783617611</t>
  </si>
  <si>
    <t>Krycí dvojnásobný syntetický nátěr potrubí DN do 50 mm</t>
  </si>
  <si>
    <t>1043252934</t>
  </si>
  <si>
    <t>Krycí nátěr (email) armatur a kovových potrubí potrubí do DN 50 mm dvojnásobný syntetický standardní</t>
  </si>
  <si>
    <t>HZS</t>
  </si>
  <si>
    <t>Hodinové zúčtovací sazby</t>
  </si>
  <si>
    <t>74</t>
  </si>
  <si>
    <t>HZS2212</t>
  </si>
  <si>
    <t>Hodinová zúčtovací sazba instalatér odborný</t>
  </si>
  <si>
    <t>-2065491013</t>
  </si>
  <si>
    <t>Hodinové zúčtovací sazby profesí PSV provádění stavebních instalací instalatér odborný</t>
  </si>
  <si>
    <t>100 "demontáž stávajícího vybavení kotelny</t>
  </si>
  <si>
    <t>75</t>
  </si>
  <si>
    <t>HZS2491</t>
  </si>
  <si>
    <t>Hodinová zúčtovací sazba dělník zednických výpomocí</t>
  </si>
  <si>
    <t>-1681444829</t>
  </si>
  <si>
    <t>Hodinové zúčtovací sazby profesí PSV zednické výpomoci a pomocné práce PSV dělník zednických výpomocí</t>
  </si>
  <si>
    <t>OST</t>
  </si>
  <si>
    <t>Ostatní</t>
  </si>
  <si>
    <t>76</t>
  </si>
  <si>
    <t>INFO-01</t>
  </si>
  <si>
    <t>Stanovení nabídkové ceny za dílo</t>
  </si>
  <si>
    <t>INFO</t>
  </si>
  <si>
    <t>-1367529400</t>
  </si>
  <si>
    <t>Poznámka k položce:
Poznámka k položce: Pro stanovení nabídkové ceny za dílo, nebo jeho část, je rozhodující veškerá výkresová dokumentace výkazy, výpisy materiálů, technická zpráva, statický výpočet. Dodavatel si musí provést vlastní specifikaci pro stanovení nákladů. V případě nejasností možno kontaktovat projektanta, který doplní  se souhlasem zadavatele veškeré potřebné informace, nutné pro zodpovědné stanovení nabídkové ceny.</t>
  </si>
  <si>
    <t>77</t>
  </si>
  <si>
    <t>INFO-02</t>
  </si>
  <si>
    <t>Nabídková cena musí zahrnovat nejen přípravu, dodávku, dopravu a montáž, ale i veškeré související náklady, spojené s realizací</t>
  </si>
  <si>
    <t>1045317395</t>
  </si>
  <si>
    <t>Poznámka k položce:
Poznámka k položce: Nabídková cena musí zahrnovat nejen přípravu, dodávku, dopravu a montáž, ale i veškeré související náklady, spojené s realizací, od zadání po předání stavby do užívání, včetně nákladů na koordinaci, uvedení do provozu, dokončovací práce, údržbu do doby předání, potřebné zkoušky a atesty, odstranění závad, předání dokladů o skutečném provedení, dokladů nutných pro kolaudační řízení aj.</t>
  </si>
  <si>
    <t>78</t>
  </si>
  <si>
    <t>INFO-03</t>
  </si>
  <si>
    <t>Součástí nabídkové ceny je rovněž tzv. dodavatelská příprava stavby a dodavatelská dokumentace</t>
  </si>
  <si>
    <t>-457381370</t>
  </si>
  <si>
    <t>Poznámka k položce:
Poznámka k položce: Součástí nabídkové ceny je rovněž tzv. dodavatelská příprava stavby a dodavatelská dokumentace, kterou je nutno předložit technickému dozoru investora, případně zástupci projektanta.</t>
  </si>
  <si>
    <t>79</t>
  </si>
  <si>
    <t>INFO-04</t>
  </si>
  <si>
    <t>Bude-li dodavatel poskytovat projektovou dokumentaci k ocenění svým subdodavatelům, je nutno jej seznámit se všemi skutečnostmi a podmínkami, určenými pro stanovení celkových nákladů i jednotkové ceny.</t>
  </si>
  <si>
    <t>940417463</t>
  </si>
  <si>
    <t>80</t>
  </si>
  <si>
    <t>INFO-05</t>
  </si>
  <si>
    <t>Dodavatel je povinen podrobně prostudovat předloženou projektovou dokumentaci</t>
  </si>
  <si>
    <t>1437195904</t>
  </si>
  <si>
    <t>Poznámka k položce:
Poznámka k položce: Dodavatel je povinen podrobně prostudovat předloženou projektovou dokumentaci. Pokud dodavatel na základě svých odborných zkušeností zjistí, že v projektové dokumentaci není některá činnost či položka nutná pro dokončení předmětného díla uvedena, je povinen ji doplnit  do nabídky a ocenit ji.</t>
  </si>
  <si>
    <t>VRN</t>
  </si>
  <si>
    <t>Vedlejší rozpočtové náklady</t>
  </si>
  <si>
    <t>81</t>
  </si>
  <si>
    <t>VRN-03</t>
  </si>
  <si>
    <t>Vizuální kontrola svarů 100% dle EN 970 a EN 13018</t>
  </si>
  <si>
    <t>3232438</t>
  </si>
  <si>
    <t>82</t>
  </si>
  <si>
    <t>VRN-09</t>
  </si>
  <si>
    <t>Požární hlídka - po ukončení sváření po pracovní době</t>
  </si>
  <si>
    <t>230999598</t>
  </si>
  <si>
    <t>83</t>
  </si>
  <si>
    <t>VRN-10</t>
  </si>
  <si>
    <t>Návrh provozního řádu</t>
  </si>
  <si>
    <t>1675604970</t>
  </si>
  <si>
    <t>VRN1</t>
  </si>
  <si>
    <t>Průzkumné, geodetické a projektové práce</t>
  </si>
  <si>
    <t>84</t>
  </si>
  <si>
    <t>013244000</t>
  </si>
  <si>
    <t>Dokumentace pro provádění stavby</t>
  </si>
  <si>
    <t>-1995790940</t>
  </si>
  <si>
    <t>Poznámka k položce:
Poznámka k položce: - dodavatelská dokumentace</t>
  </si>
  <si>
    <t>85</t>
  </si>
  <si>
    <t>013254000</t>
  </si>
  <si>
    <t>Dokumentace skutečného provedení stavby</t>
  </si>
  <si>
    <t>Ks</t>
  </si>
  <si>
    <t>909788750</t>
  </si>
  <si>
    <t>VRN4</t>
  </si>
  <si>
    <t>Inženýrská činnost</t>
  </si>
  <si>
    <t>86</t>
  </si>
  <si>
    <t>043194000</t>
  </si>
  <si>
    <t>Ostatní zkoušky</t>
  </si>
  <si>
    <t>2003893155</t>
  </si>
  <si>
    <t>Poznámka k položce:
Poznámka k položce: - funkční zkoušky</t>
  </si>
  <si>
    <t>87</t>
  </si>
  <si>
    <t>045002000</t>
  </si>
  <si>
    <t>Kompletační a koordinační činnost</t>
  </si>
  <si>
    <t>516294889</t>
  </si>
  <si>
    <t>VRN6</t>
  </si>
  <si>
    <t>Územní vlivy</t>
  </si>
  <si>
    <t>88</t>
  </si>
  <si>
    <t>065002000</t>
  </si>
  <si>
    <t>Mimostaveništní doprava materiálů</t>
  </si>
  <si>
    <t>kpl</t>
  </si>
  <si>
    <t>-977549420</t>
  </si>
  <si>
    <t>VRN9</t>
  </si>
  <si>
    <t>Ostatní náklady</t>
  </si>
  <si>
    <t>89</t>
  </si>
  <si>
    <t>092103001</t>
  </si>
  <si>
    <t>Náklady na zkušební provoz</t>
  </si>
  <si>
    <t>231863433</t>
  </si>
  <si>
    <t>90</t>
  </si>
  <si>
    <t>092203000</t>
  </si>
  <si>
    <t>Náklady na zaškolení</t>
  </si>
  <si>
    <t>-1735013742</t>
  </si>
  <si>
    <t>VP</t>
  </si>
  <si>
    <t xml:space="preserve">  Vícepráce</t>
  </si>
  <si>
    <t>PN</t>
  </si>
  <si>
    <t xml:space="preserve">84-19-6P42 - Plynová odběrná zařízení </t>
  </si>
  <si>
    <t xml:space="preserve">    723 - Zdravotechnika - vnitřní plynovod</t>
  </si>
  <si>
    <t>723</t>
  </si>
  <si>
    <t>Zdravotechnika - vnitřní plynovod</t>
  </si>
  <si>
    <t>723190901</t>
  </si>
  <si>
    <t>Uzavření,otevření plynovodního potrubí při opravě</t>
  </si>
  <si>
    <t>-839490572</t>
  </si>
  <si>
    <t>Opravy plynovodního potrubí uzavření nebo otevření potrubí</t>
  </si>
  <si>
    <t>723190907</t>
  </si>
  <si>
    <t>Odvzdušnění nebo napuštění plynovodního potrubí</t>
  </si>
  <si>
    <t>-556066199</t>
  </si>
  <si>
    <t>Opravy plynovodního potrubí odvzdušnění a napuštění potrubí</t>
  </si>
  <si>
    <t>(4+6+6)</t>
  </si>
  <si>
    <t>723214136</t>
  </si>
  <si>
    <t>Filtr plynový DN 50 PN 16 do 300°C těleso uhlíková ocel s vypouštěcí zátkou</t>
  </si>
  <si>
    <t>-2123461181</t>
  </si>
  <si>
    <t>Armatury přírubové plynové filtry těleso uhlíková ocel s čístícím víkem nebo vypouštěcí zátkou PN 16 do 300°C (D 71 118 616) DN 50</t>
  </si>
  <si>
    <t>723219102</t>
  </si>
  <si>
    <t>Montáž armatur plynovodních přírubových DN 50 ostatní typ</t>
  </si>
  <si>
    <t>-1854678277</t>
  </si>
  <si>
    <t>Armatury přírubové montáž armatur přírubových ostatních typů DN 50</t>
  </si>
  <si>
    <t>723spec-001</t>
  </si>
  <si>
    <t>Elektromagnetický havarijní plynový ventil, DN50</t>
  </si>
  <si>
    <t>1060087175</t>
  </si>
  <si>
    <t>Elektromagnetický havarijní plynový ventil, DN50, připojení R 2", max. přetlak 50 kPa, tlaková diference Δp 0-50 kPa, NC (normally closed), bez přívodu zavřeno, napájení 24V DC</t>
  </si>
  <si>
    <t>723231162</t>
  </si>
  <si>
    <t>Kohout kulový přímý G 1/2 PN 42 do 185°C plnoprůtokový vnitřní závit těžká řada</t>
  </si>
  <si>
    <t>2048870151</t>
  </si>
  <si>
    <t>Armatury se dvěma závity kohouty kulové PN 42 do 185°C plnoprůtokové vnitřní závit těžká řada G 1/2</t>
  </si>
  <si>
    <t>723231167</t>
  </si>
  <si>
    <t>Kohout kulový přímý G 2 PN 42 do 185°C plnoprůtokový vnitřní závit těžká řada</t>
  </si>
  <si>
    <t>-1188603767</t>
  </si>
  <si>
    <t>Armatury se dvěma závity kohouty kulové PN 42 do 185°C plnoprůtokové vnitřní závit těžká řada G 2</t>
  </si>
  <si>
    <t>72399001R</t>
  </si>
  <si>
    <t>Manometr ukazovací: typ 03398-S/MM, ∅100 mm</t>
  </si>
  <si>
    <t>741245760</t>
  </si>
  <si>
    <t>Poznámka k položce:
Poznámka k položce: Manometr ukazovací: - typ 03398-S/MM, ∅100 mm, rozsah 0-6 kPa, spodní připojení, 1,6% třída přesnosti, připojení M20x1,5 Kohout dvoucestný tlakoměrový uzavírací: - M20x1,5, PN16</t>
  </si>
  <si>
    <t>9</t>
  </si>
  <si>
    <t>72399002R</t>
  </si>
  <si>
    <t>Čištění a odplynění potrubí profukem</t>
  </si>
  <si>
    <t>-601452169</t>
  </si>
  <si>
    <t>10</t>
  </si>
  <si>
    <t>998723102</t>
  </si>
  <si>
    <t>Přesun hmot tonážní pro vnitřní plynovod v objektech v do 12 m</t>
  </si>
  <si>
    <t>177477170</t>
  </si>
  <si>
    <t>Přesun hmot pro vnitřní plynovod stanovený z hmotnosti přesunovaného materiálu vodorovná dopravní vzdálenost do 50 m v objektech výšky přes 6 do 12 m</t>
  </si>
  <si>
    <t>11</t>
  </si>
  <si>
    <t>-998538584</t>
  </si>
  <si>
    <t>12</t>
  </si>
  <si>
    <t>-1009782767</t>
  </si>
  <si>
    <t>13</t>
  </si>
  <si>
    <t>-1508082257</t>
  </si>
  <si>
    <t>-1022222952</t>
  </si>
  <si>
    <t>733111118</t>
  </si>
  <si>
    <t>Potrubí ocelové závitové bezešvé běžné v kotelnách nebo strojovnách DN 50</t>
  </si>
  <si>
    <t>-356667174</t>
  </si>
  <si>
    <t>Potrubí z trubek ocelových závitových bezešvých běžných nízkotlakých v kotelnách a strojovnách DN 50</t>
  </si>
  <si>
    <t>405000068</t>
  </si>
  <si>
    <t>6 "DN 32</t>
  </si>
  <si>
    <t>6 "DN 15</t>
  </si>
  <si>
    <t>733190108</t>
  </si>
  <si>
    <t>Zkouška těsnosti potrubí ocelové závitové do DN 50</t>
  </si>
  <si>
    <t>-186633004</t>
  </si>
  <si>
    <t>Zkoušky těsnosti potrubí, manžety prostupové z trubek ocelových zkoušky těsnosti potrubí (za provozu) z trubek ocelových závitových DN 40 do 50</t>
  </si>
  <si>
    <t>4 "DN 50</t>
  </si>
  <si>
    <t>1697662938</t>
  </si>
  <si>
    <t>-1003821592</t>
  </si>
  <si>
    <t>100</t>
  </si>
  <si>
    <t>283664760</t>
  </si>
  <si>
    <t>-1611405261</t>
  </si>
  <si>
    <t>-179116742</t>
  </si>
  <si>
    <t>1751139061</t>
  </si>
  <si>
    <t>1813289951</t>
  </si>
  <si>
    <t>-953925854</t>
  </si>
  <si>
    <t>-1850723520</t>
  </si>
  <si>
    <t>1575229861</t>
  </si>
  <si>
    <t>1184971551</t>
  </si>
  <si>
    <t>-1886914021</t>
  </si>
  <si>
    <t>1399339152</t>
  </si>
  <si>
    <t>-1475125118</t>
  </si>
  <si>
    <t>1762937720</t>
  </si>
  <si>
    <t>-761437140</t>
  </si>
  <si>
    <t>h</t>
  </si>
  <si>
    <t>-2025498802</t>
  </si>
  <si>
    <t>-905162208</t>
  </si>
  <si>
    <t>VRN-11</t>
  </si>
  <si>
    <t>Ekologická likvidace odpadů (tepelná izolace, barvy,...)</t>
  </si>
  <si>
    <t>75257454</t>
  </si>
  <si>
    <t>Kč</t>
  </si>
  <si>
    <t>1279572240</t>
  </si>
  <si>
    <t>1203404371</t>
  </si>
  <si>
    <t>043114000</t>
  </si>
  <si>
    <t>Zkoušky tlakové</t>
  </si>
  <si>
    <t>575913227</t>
  </si>
  <si>
    <t>044002000</t>
  </si>
  <si>
    <t>Revize</t>
  </si>
  <si>
    <t>-403059361</t>
  </si>
  <si>
    <t>Poznámka k položce:
Poznámka k položce: - výchozí revize plynovodu</t>
  </si>
  <si>
    <t>%</t>
  </si>
  <si>
    <t>1224703464</t>
  </si>
  <si>
    <t>1532767017</t>
  </si>
  <si>
    <t>1683869993</t>
  </si>
  <si>
    <t xml:space="preserve">84-19-6P43 - Elektroinstalace a MaR </t>
  </si>
  <si>
    <t xml:space="preserve">    742-01 - ŘÍDICÍ STANICE</t>
  </si>
  <si>
    <t xml:space="preserve">      742-01-01 - Rozvaděč DMR1 (AI 13; DI 19; AO 2; DO 6)</t>
  </si>
  <si>
    <t xml:space="preserve">    742-02 - ROZVADĚČE A SKŘÍNKY </t>
  </si>
  <si>
    <t xml:space="preserve">    742-03 - KABELY</t>
  </si>
  <si>
    <t xml:space="preserve">    742-04 - MONTÁŽNÍ MATERIÁL</t>
  </si>
  <si>
    <t xml:space="preserve">    742-05 - POLNÍ INSTRUMENTACE</t>
  </si>
  <si>
    <t xml:space="preserve">    742-06 - SOFTWARE</t>
  </si>
  <si>
    <t xml:space="preserve">    742-07 - OSTATNÍ</t>
  </si>
  <si>
    <t>742-01</t>
  </si>
  <si>
    <t>ŘÍDICÍ STANICE</t>
  </si>
  <si>
    <t>742-01-01</t>
  </si>
  <si>
    <t>Rozvaděč DMR1 (AI 13; DI 19; AO 2; DO 6)</t>
  </si>
  <si>
    <t>74299001R</t>
  </si>
  <si>
    <t>Modulární podstanice, 52x I/O, BACnet/IP</t>
  </si>
  <si>
    <t>1532748417</t>
  </si>
  <si>
    <t>Modulární podstanice, 52x I/O, BACnet/IP, např. PXC50-E.D</t>
  </si>
  <si>
    <t>74299001R1</t>
  </si>
  <si>
    <t>Adresovací kolíčky, 1 ... 12, +2 resetovací</t>
  </si>
  <si>
    <t>-1717115430</t>
  </si>
  <si>
    <t>74299001R2</t>
  </si>
  <si>
    <t>Napájecí modul 1.2A</t>
  </si>
  <si>
    <t>-1521656668</t>
  </si>
  <si>
    <t>74299001R3</t>
  </si>
  <si>
    <t>Sběrnicový modul</t>
  </si>
  <si>
    <t>-1247099537</t>
  </si>
  <si>
    <t>74299001R4</t>
  </si>
  <si>
    <t>Modul digitálních vstupů, 16x DI</t>
  </si>
  <si>
    <t>2004226858</t>
  </si>
  <si>
    <t>1*2 'Přepočtené koeficientem množství</t>
  </si>
  <si>
    <t>74299001R5</t>
  </si>
  <si>
    <t>Univerzální modul, 8x UIO</t>
  </si>
  <si>
    <t>938834850</t>
  </si>
  <si>
    <t>74299001R6</t>
  </si>
  <si>
    <t>Modul digitálních výstupů, 6x DO</t>
  </si>
  <si>
    <t>-1875292170</t>
  </si>
  <si>
    <t>74299001R7</t>
  </si>
  <si>
    <t>Datový koncentrátor, vhodný pro připojení komunikujícíh zařízení k vizualizačnímu systému ProCop</t>
  </si>
  <si>
    <t>1289045805</t>
  </si>
  <si>
    <t>74299001R8</t>
  </si>
  <si>
    <t>Modul rozhraní MBus vhodný do datového koncentrátoru (max 20 zařízení)</t>
  </si>
  <si>
    <t>451020932</t>
  </si>
  <si>
    <t>74299001R9</t>
  </si>
  <si>
    <t>Modul rozhraní GSM vhodný do datového koncentrátoru</t>
  </si>
  <si>
    <t>2079372088</t>
  </si>
  <si>
    <t>74299004R</t>
  </si>
  <si>
    <t>Operátorský panel s kapacitním dotykovým displejem 7“, 800x480, ARM, 256MB RAM, Ethernet, mikroSD (není součástí dodávky), Linux, 24 V ss, bez zdroje</t>
  </si>
  <si>
    <t>477564663</t>
  </si>
  <si>
    <t>Poznámka k položce:
Poznámka k položce: Operátorský dotykový panel</t>
  </si>
  <si>
    <t>742-02</t>
  </si>
  <si>
    <t xml:space="preserve">ROZVADĚČE A SKŘÍNKY </t>
  </si>
  <si>
    <t>74299005R</t>
  </si>
  <si>
    <t>Rozvaděč DMR1</t>
  </si>
  <si>
    <t>-585171085</t>
  </si>
  <si>
    <t>Poznámka k položce:
Poznámka k položce: Rozvaděč +DMR1 bude tvořen oceloplechovou skříní o rozměrech 2000x800x400 (v x š x h), IP54/20 s kapsou na dokumentaci. Ventilace rozvaděče bude navržena v závislosti na ztrátovém výkonu rozvaděče. Rozvaděč bude vyzbrojen hlavním jističem, zdrojem 230VAC/24VDC, transformátorem 230VAC/24VAC, jisticími obvody zdroje, jistícími (prvky jističe, chrániče a pojistky) pro jištění napájených zařízení, jistícími a ovládacími obvody, přepěťovou ochranou typ 1+2 a typu 3, ovládacími a signalizačními prvky na panelu rozvaděče, svorkovnicemi pro připojení všech vstupních a výstupních kabelů. Rozvaděč bude obsahovat řídící systém dle požadované konfigurace vstupů a výstupů, komunikačních rozhraní a dalších zařízení v závislosti na typu řídícího systému. Průchodky budou umístěné nahoře.</t>
  </si>
  <si>
    <t>info-01</t>
  </si>
  <si>
    <t>V položkách jsou započteny i náklady na případné sestavení dílců dříve demontovaných z důvodů dopravy, a dále usazení, vyvážení, upevnění montáž a zapojení demontovaných přístrojů a víka, kontrolu spojů a jejich dotažení</t>
  </si>
  <si>
    <t>1539803895</t>
  </si>
  <si>
    <t>742-03</t>
  </si>
  <si>
    <t>KABELY</t>
  </si>
  <si>
    <t>74299006R</t>
  </si>
  <si>
    <t>CYKY-J 3x1,5</t>
  </si>
  <si>
    <t>-346664857</t>
  </si>
  <si>
    <t>Poznámka k položce:
Poznámka k položce: Kabel</t>
  </si>
  <si>
    <t>74299007R</t>
  </si>
  <si>
    <t>CYKY-J 3x2,5</t>
  </si>
  <si>
    <t>1162696574</t>
  </si>
  <si>
    <t>74299008R</t>
  </si>
  <si>
    <t>CYKY-O 2x1,5</t>
  </si>
  <si>
    <t>-472866375</t>
  </si>
  <si>
    <t>74299009R</t>
  </si>
  <si>
    <t>J-Y(st)Y 2x2x0,8</t>
  </si>
  <si>
    <t>386323767</t>
  </si>
  <si>
    <t>74299010R</t>
  </si>
  <si>
    <t>J-Y(st)Y 4x2x0,8</t>
  </si>
  <si>
    <t>-1472606148</t>
  </si>
  <si>
    <t>74299011R</t>
  </si>
  <si>
    <t>JYTY-O 2x1</t>
  </si>
  <si>
    <t>83370864</t>
  </si>
  <si>
    <t>74299012R</t>
  </si>
  <si>
    <t>JYTY-O 4x1</t>
  </si>
  <si>
    <t>1150341787</t>
  </si>
  <si>
    <t>74299013R</t>
  </si>
  <si>
    <t>JYTY-O 7x1</t>
  </si>
  <si>
    <t>268403302</t>
  </si>
  <si>
    <t>74299014R</t>
  </si>
  <si>
    <t>CYY 4</t>
  </si>
  <si>
    <t>1705777277</t>
  </si>
  <si>
    <t>74299015R</t>
  </si>
  <si>
    <t>CYY 6</t>
  </si>
  <si>
    <t>-1342183800</t>
  </si>
  <si>
    <t>info-02</t>
  </si>
  <si>
    <t>V položkách jsou započteny i náklady na naznačení trasy vedení, přípravu svitků a bubnů, položení přip. protahování vodičů, šňůr a kabelů, vyrovnání a vytvarování ohybů, zajištění konců proti poškození izolace, označení štítky a vyzkoušení izolačního stav</t>
  </si>
  <si>
    <t>575039560</t>
  </si>
  <si>
    <t>V položkách jsou započteny i náklady na naznačení trasy vedení, přípravu svitků a bubnů, položení přip. protahování vodičů, šňůr a kabelů, vyrovnání a vytvarování ohybů, zajištění konců proti poškození izolace, označení štítky a vyzkoušení izolačního stavu, spolu s pomocnými montážními pracemi a materiálem, ukončením kabelů na svorkovnici zařízení a v rozvaděči</t>
  </si>
  <si>
    <t>742-04</t>
  </si>
  <si>
    <t>MONTÁŽNÍ MATERIÁL</t>
  </si>
  <si>
    <t>74299016R</t>
  </si>
  <si>
    <t>Kabelový žlab, pozinkovaný s víkem 125x50 mm, včetně nosných konstrukcí a spojovacích dílů, dělící přepážka</t>
  </si>
  <si>
    <t>-718669418</t>
  </si>
  <si>
    <t>Poznámka k položce:
Poznámka k položce: Kabelový žlab</t>
  </si>
  <si>
    <t>74299017R</t>
  </si>
  <si>
    <t>Trubka instalační plastová ohebná průměr 32mm, včetně upevňovacího a instalačního materiálu</t>
  </si>
  <si>
    <t>-1174083310</t>
  </si>
  <si>
    <t>Poznámka k položce:
Poznámka k položce: Instalační trubka</t>
  </si>
  <si>
    <t>74299018R</t>
  </si>
  <si>
    <t>Trubka instalační plastová pevná průměr 32mm, včetně upevňovacího a montážního materiálu</t>
  </si>
  <si>
    <t>1874972942</t>
  </si>
  <si>
    <t>74299019R</t>
  </si>
  <si>
    <t>Kabelová krabicová rozvodka 88x88x53 mm (šxvxh),skříň s předlisy, 5x svorka 1,5-2,5mm2, povrch stěny lze použít pro kabelové vývodky max. M 20, pro chráněné instalace, IP 65, RAL 7035, Materiál - termoplast</t>
  </si>
  <si>
    <t>1674954312</t>
  </si>
  <si>
    <t>Poznámka k položce:
Poznámka k položce: Instalační materiál</t>
  </si>
  <si>
    <t>info-03</t>
  </si>
  <si>
    <t>V položkách jsou započteny i náklady na naznačení trasy vedení, přípravu svitků a bubnů, označení štítky, spolu s pomocnými montážními pracemi a materiálem</t>
  </si>
  <si>
    <t>86733627</t>
  </si>
  <si>
    <t>742-05</t>
  </si>
  <si>
    <t>POLNÍ INSTRUMENTACE</t>
  </si>
  <si>
    <t>74299020R</t>
  </si>
  <si>
    <t>Odporový snímač teploty, příložný s plastovou hlavicí, 0÷100°C, včetně upevňovacích pásků</t>
  </si>
  <si>
    <t>97045877</t>
  </si>
  <si>
    <t>Poznámka k položce:
Poznámka k položce: Polní instumentace</t>
  </si>
  <si>
    <t>74299021R</t>
  </si>
  <si>
    <t>Odporový snímač teploty, se stonkem a s plastovou hlavicí , délka stonku 180mm, rozsah 0÷100°C, včetně jímky</t>
  </si>
  <si>
    <t>-1843045530</t>
  </si>
  <si>
    <t>74299022R</t>
  </si>
  <si>
    <t>Odporový snímač teploty, se stonkem a s plastovou hlavicí , délka stonku 360 mm, rozsah 0÷100°C, včetně držáku</t>
  </si>
  <si>
    <t>-256410742</t>
  </si>
  <si>
    <t>74299023R</t>
  </si>
  <si>
    <t>Odporový snímač teploty, prostorový plastový, 0÷60°C, včetně držáku na zeď</t>
  </si>
  <si>
    <t>1862265299</t>
  </si>
  <si>
    <t>74299024R</t>
  </si>
  <si>
    <t>Odporový snímač teploty, venkovní plastový, -30÷60°C, IP65, včetně držáku na zeď</t>
  </si>
  <si>
    <t>432113662</t>
  </si>
  <si>
    <t>74299025R</t>
  </si>
  <si>
    <t>Snímač tlaku, pro kapaliny, relativní tlak, 0÷10 bar, 0÷10VDC/3-vodič, přesnost 0,25% (Pn&gt;0.4bar), médium -45÷125°C, napájení v rozsahu 14-30VDC, elektrické připojení - konektor DIN 43650 (ISO 4400) IP65, mechanické připojení G1/2" DIN 3852, těsnění Viton</t>
  </si>
  <si>
    <t>462152470</t>
  </si>
  <si>
    <t>74299026R</t>
  </si>
  <si>
    <t>Návarek ocelový přímý, vnitřní závit G 1/2", délka 50 mm</t>
  </si>
  <si>
    <t>795340401</t>
  </si>
  <si>
    <t>74299027R</t>
  </si>
  <si>
    <t>Snímač zaplavení určený k signalizaci poruchových stavů, napájení 24 V AC nebo 24 V DC, 1 VA. IP54, relový výstup a otevřený kolektor.</t>
  </si>
  <si>
    <t>1320671278</t>
  </si>
  <si>
    <t>74299028R</t>
  </si>
  <si>
    <t>Termostat kapilárový příložný, 15°C÷95°C s přepínacím kontaktem 250V/2,5 A , časová konstanta ve schodě s DIN 3440, včetně stahovacích pasku pro montáž na potrubí.</t>
  </si>
  <si>
    <t>-506738053</t>
  </si>
  <si>
    <t>74299029R</t>
  </si>
  <si>
    <t>Detektor CO, 0÷150ppm CO, elektrochemický senzor, 2x poplachový stupeň, 1x porucha snímání, napájení 24V/50Hz, spojitý výstupní signál 4÷20mA</t>
  </si>
  <si>
    <t>-601369575</t>
  </si>
  <si>
    <t>74299030R</t>
  </si>
  <si>
    <t>Detektor hořlavých plynů plyny, 2x poplachový stupeň, katalytický senzor, 3x výstupní relé (ALARM1 +ALARM2 +FAULT), napájení 24Vss</t>
  </si>
  <si>
    <t>-57898629</t>
  </si>
  <si>
    <t>74299031R</t>
  </si>
  <si>
    <t>Houkačka s optickou signalizací, 240VAC, trv. tón, oranžová, LED</t>
  </si>
  <si>
    <t>763953824</t>
  </si>
  <si>
    <t>74299032R</t>
  </si>
  <si>
    <t>TOTAL Stop tlačítko kompletní ve skříňce (skříňka pro řadovou zástavbu ovládacích a signalizačních prvků 1 pozice, s vývodkou, včetně NOT-AUS tlačítka - hřibové červené na žlutém podkladu, 2 rozpínací kontakty; včetně vývode, IP66)</t>
  </si>
  <si>
    <t>479082049</t>
  </si>
  <si>
    <t>742-06</t>
  </si>
  <si>
    <t>SOFTWARE</t>
  </si>
  <si>
    <t>74299033R</t>
  </si>
  <si>
    <t>Rozšíření ALFA-základ o 1 typovou podstanice</t>
  </si>
  <si>
    <t>-2032017161</t>
  </si>
  <si>
    <t>Poznámka k položce:
Poznámka k položce: Software</t>
  </si>
  <si>
    <t>74299033R1</t>
  </si>
  <si>
    <t>Rozšíření ALFA-základ o 1 MBus, impulsní vstup, Eesa, Eatherm, Calor nebo Inmat</t>
  </si>
  <si>
    <t>2094173234</t>
  </si>
  <si>
    <t>74299033R2</t>
  </si>
  <si>
    <t>Zpracování uživatelských programů</t>
  </si>
  <si>
    <t>-971402961</t>
  </si>
  <si>
    <t>74299033R3</t>
  </si>
  <si>
    <t>Oživení a provedení zkoušek</t>
  </si>
  <si>
    <t>-1670034597</t>
  </si>
  <si>
    <t>742-07</t>
  </si>
  <si>
    <t>OSTATNÍ</t>
  </si>
  <si>
    <t>74299037R</t>
  </si>
  <si>
    <t>Informační systém - štítky</t>
  </si>
  <si>
    <t>kpt</t>
  </si>
  <si>
    <t>357270736</t>
  </si>
  <si>
    <t>Poznámka k položce:
Poznámka k položce: Ostatní</t>
  </si>
  <si>
    <t>74299038R</t>
  </si>
  <si>
    <t>Oživení a zprovoznění systému, zaregulování systému, požadované funkční zkoušky, nastavení parametrů regulovaných okruhů po vyhodnocení zkušebního provozu</t>
  </si>
  <si>
    <t>1527585967</t>
  </si>
  <si>
    <t>74299039R</t>
  </si>
  <si>
    <t>Parametrizace polní instrumentace, požadované funkční zkoušky</t>
  </si>
  <si>
    <t>974178557</t>
  </si>
  <si>
    <t>74299040R</t>
  </si>
  <si>
    <t>Zkoušky a prohlídky elektrických rozvodů a zařízení, celková prohlídka a vyhotovení revizní zprávy pro objem montážních prací</t>
  </si>
  <si>
    <t>-348075783</t>
  </si>
  <si>
    <t>74299041R</t>
  </si>
  <si>
    <t>-1237025997</t>
  </si>
  <si>
    <t>74299042R</t>
  </si>
  <si>
    <t>Koordinace s ostatními profesemi</t>
  </si>
  <si>
    <t>2019553888</t>
  </si>
  <si>
    <t>74299043R</t>
  </si>
  <si>
    <t>Zaškolení obsluhy, včetně předání katalogových listů a montážních návodů</t>
  </si>
  <si>
    <t>-139503044</t>
  </si>
  <si>
    <t>74299044R</t>
  </si>
  <si>
    <t>Zkoušky komunikace</t>
  </si>
  <si>
    <t>-82982244</t>
  </si>
  <si>
    <t>74299045R</t>
  </si>
  <si>
    <t>Dílenská dokumentace</t>
  </si>
  <si>
    <t>1206067216</t>
  </si>
  <si>
    <t>74299046R</t>
  </si>
  <si>
    <t>Dodavatelská dokumentace</t>
  </si>
  <si>
    <t>-2105618809</t>
  </si>
  <si>
    <t>74299047R</t>
  </si>
  <si>
    <t>320828575</t>
  </si>
  <si>
    <t>74299048R</t>
  </si>
  <si>
    <t>Jiné materiály, montáž, atd., neuvedené výše, ale které je nutné zahrnout do celkového rozsahu prací podle výkresů a praxe dodavatele. Prosím, uveďte podrobný technický popis a cenovou kalkulaci.</t>
  </si>
  <si>
    <t>-1237991072</t>
  </si>
  <si>
    <t>INFO-01.1</t>
  </si>
  <si>
    <t>1841666562</t>
  </si>
  <si>
    <t>INFO-02.1</t>
  </si>
  <si>
    <t>388385052</t>
  </si>
  <si>
    <t>INFO-03.1</t>
  </si>
  <si>
    <t>-1495494210</t>
  </si>
  <si>
    <t>-1054345275</t>
  </si>
  <si>
    <t>-672625939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</si>
</sst>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2" fillId="2" borderId="22" xfId="0" applyFont="1" applyFill="1" applyBorder="1" applyAlignment="1" applyProtection="1">
      <alignment horizontal="left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19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84-19-6P4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Plynová kotelna K Nemocnici PK4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 Nemocnici 188/15, 741 01 Nový Jičín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17. 9. 2020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Nový Jičín, Masarykovo nám. 1/1, 741 01 NJ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MIOT, s.r.o., Zelená 3062/30, 702 02 Ostrava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24.7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'84-19-6P41 - Strojní tech...'!J30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'84-19-6P41 - Strojní tech...'!P139</f>
        <v>0</v>
      </c>
      <c r="AV95" s="128">
        <f>'84-19-6P41 - Strojní tech...'!J33</f>
        <v>0</v>
      </c>
      <c r="AW95" s="128">
        <f>'84-19-6P41 - Strojní tech...'!J34</f>
        <v>0</v>
      </c>
      <c r="AX95" s="128">
        <f>'84-19-6P41 - Strojní tech...'!J35</f>
        <v>0</v>
      </c>
      <c r="AY95" s="128">
        <f>'84-19-6P41 - Strojní tech...'!J36</f>
        <v>0</v>
      </c>
      <c r="AZ95" s="128">
        <f>'84-19-6P41 - Strojní tech...'!F33</f>
        <v>0</v>
      </c>
      <c r="BA95" s="128">
        <f>'84-19-6P41 - Strojní tech...'!F34</f>
        <v>0</v>
      </c>
      <c r="BB95" s="128">
        <f>'84-19-6P41 - Strojní tech...'!F35</f>
        <v>0</v>
      </c>
      <c r="BC95" s="128">
        <f>'84-19-6P41 - Strojní tech...'!F36</f>
        <v>0</v>
      </c>
      <c r="BD95" s="130">
        <f>'84-19-6P41 - Strojní tech...'!F37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24.7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'84-19-6P42 - Plynová odbě...'!J30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'84-19-6P42 - Plynová odbě...'!P129</f>
        <v>0</v>
      </c>
      <c r="AV96" s="128">
        <f>'84-19-6P42 - Plynová odbě...'!J33</f>
        <v>0</v>
      </c>
      <c r="AW96" s="128">
        <f>'84-19-6P42 - Plynová odbě...'!J34</f>
        <v>0</v>
      </c>
      <c r="AX96" s="128">
        <f>'84-19-6P42 - Plynová odbě...'!J35</f>
        <v>0</v>
      </c>
      <c r="AY96" s="128">
        <f>'84-19-6P42 - Plynová odbě...'!J36</f>
        <v>0</v>
      </c>
      <c r="AZ96" s="128">
        <f>'84-19-6P42 - Plynová odbě...'!F33</f>
        <v>0</v>
      </c>
      <c r="BA96" s="128">
        <f>'84-19-6P42 - Plynová odbě...'!F34</f>
        <v>0</v>
      </c>
      <c r="BB96" s="128">
        <f>'84-19-6P42 - Plynová odbě...'!F35</f>
        <v>0</v>
      </c>
      <c r="BC96" s="128">
        <f>'84-19-6P42 - Plynová odbě...'!F36</f>
        <v>0</v>
      </c>
      <c r="BD96" s="130">
        <f>'84-19-6P42 - Plynová odbě...'!F37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91" s="7" customFormat="1" ht="24.7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'84-19-6P43 - Elektroinsta...'!J30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32">
        <v>0</v>
      </c>
      <c r="AT97" s="133">
        <f>ROUND(SUM(AV97:AW97),2)</f>
        <v>0</v>
      </c>
      <c r="AU97" s="134">
        <f>'84-19-6P43 - Elektroinsta...'!P127</f>
        <v>0</v>
      </c>
      <c r="AV97" s="133">
        <f>'84-19-6P43 - Elektroinsta...'!J33</f>
        <v>0</v>
      </c>
      <c r="AW97" s="133">
        <f>'84-19-6P43 - Elektroinsta...'!J34</f>
        <v>0</v>
      </c>
      <c r="AX97" s="133">
        <f>'84-19-6P43 - Elektroinsta...'!J35</f>
        <v>0</v>
      </c>
      <c r="AY97" s="133">
        <f>'84-19-6P43 - Elektroinsta...'!J36</f>
        <v>0</v>
      </c>
      <c r="AZ97" s="133">
        <f>'84-19-6P43 - Elektroinsta...'!F33</f>
        <v>0</v>
      </c>
      <c r="BA97" s="133">
        <f>'84-19-6P43 - Elektroinsta...'!F34</f>
        <v>0</v>
      </c>
      <c r="BB97" s="133">
        <f>'84-19-6P43 - Elektroinsta...'!F35</f>
        <v>0</v>
      </c>
      <c r="BC97" s="133">
        <f>'84-19-6P43 - Elektroinsta...'!F36</f>
        <v>0</v>
      </c>
      <c r="BD97" s="135">
        <f>'84-19-6P43 - Elektroinsta...'!F37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84-19-6P41 - Strojní tech...'!C2" display="/"/>
    <hyperlink ref="A96" location="'84-19-6P42 - Plynová odbě...'!C2" display="/"/>
    <hyperlink ref="A97" location="'84-19-6P43 - Elektroin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Plynová kotelna K Nemocnici PK4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17. 9. 2020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98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99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19.25" customHeight="1">
      <c r="A27" s="145"/>
      <c r="B27" s="146"/>
      <c r="C27" s="145"/>
      <c r="D27" s="145"/>
      <c r="E27" s="147" t="s">
        <v>37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ROUND(J139,2)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ROUND((ROUND((SUM(BE139:BE471)),2)+SUM(BE473:BE482)),2)</f>
        <v>0</v>
      </c>
      <c r="G33" s="38"/>
      <c r="H33" s="38"/>
      <c r="I33" s="155">
        <v>0.21</v>
      </c>
      <c r="J33" s="154">
        <f>ROUND((ROUND(((SUM(BE139:BE471))*I33),2)+(SUM(BE473:BE482)*I33)),2)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ROUND((ROUND((SUM(BF139:BF471)),2)+SUM(BF473:BF482)),2)</f>
        <v>0</v>
      </c>
      <c r="G34" s="38"/>
      <c r="H34" s="38"/>
      <c r="I34" s="155">
        <v>0.15</v>
      </c>
      <c r="J34" s="154">
        <f>ROUND((ROUND(((SUM(BF139:BF471))*I34),2)+(SUM(BF473:BF482)*I34)),2)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ROUND((ROUND((SUM(BG139:BG471)),2)+SUM(BG473:BG482)),2)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ROUND((ROUND((SUM(BH139:BH471)),2)+SUM(BH473:BH482)),2)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ROUND((ROUND((SUM(BI139:BI471)),2)+SUM(BI473:BI482)),2)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Plynová kotelna K Nemocnici PK4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84-19-6P41 - Strojní technologie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 Nemocnici 188/15, 741 01 Nový Jičín</v>
      </c>
      <c r="G89" s="40"/>
      <c r="H89" s="40"/>
      <c r="I89" s="32" t="s">
        <v>22</v>
      </c>
      <c r="J89" s="79" t="str">
        <f>IF(J12="","",J12)</f>
        <v>17. 9. 2020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Nový Jičín</v>
      </c>
      <c r="G91" s="40"/>
      <c r="H91" s="40"/>
      <c r="I91" s="32" t="s">
        <v>30</v>
      </c>
      <c r="J91" s="36" t="str">
        <f>E21</f>
        <v>MIOT,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101</v>
      </c>
      <c r="D94" s="176"/>
      <c r="E94" s="176"/>
      <c r="F94" s="176"/>
      <c r="G94" s="176"/>
      <c r="H94" s="176"/>
      <c r="I94" s="176"/>
      <c r="J94" s="177" t="s">
        <v>102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103</v>
      </c>
      <c r="D96" s="40"/>
      <c r="E96" s="40"/>
      <c r="F96" s="40"/>
      <c r="G96" s="40"/>
      <c r="H96" s="40"/>
      <c r="I96" s="40"/>
      <c r="J96" s="110">
        <f>J139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104</v>
      </c>
    </row>
    <row r="97" spans="1:31" s="9" customFormat="1" ht="24.95" customHeight="1">
      <c r="A97" s="9"/>
      <c r="B97" s="179"/>
      <c r="C97" s="180"/>
      <c r="D97" s="181" t="s">
        <v>105</v>
      </c>
      <c r="E97" s="182"/>
      <c r="F97" s="182"/>
      <c r="G97" s="182"/>
      <c r="H97" s="182"/>
      <c r="I97" s="182"/>
      <c r="J97" s="183">
        <f>J140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106</v>
      </c>
      <c r="E98" s="188"/>
      <c r="F98" s="188"/>
      <c r="G98" s="188"/>
      <c r="H98" s="188"/>
      <c r="I98" s="188"/>
      <c r="J98" s="189">
        <f>J141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107</v>
      </c>
      <c r="E99" s="188"/>
      <c r="F99" s="188"/>
      <c r="G99" s="188"/>
      <c r="H99" s="188"/>
      <c r="I99" s="188"/>
      <c r="J99" s="189">
        <f>J146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108</v>
      </c>
      <c r="E100" s="188"/>
      <c r="F100" s="188"/>
      <c r="G100" s="188"/>
      <c r="H100" s="188"/>
      <c r="I100" s="188"/>
      <c r="J100" s="189">
        <f>J149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9"/>
      <c r="C101" s="180"/>
      <c r="D101" s="181" t="s">
        <v>109</v>
      </c>
      <c r="E101" s="182"/>
      <c r="F101" s="182"/>
      <c r="G101" s="182"/>
      <c r="H101" s="182"/>
      <c r="I101" s="182"/>
      <c r="J101" s="183">
        <f>J169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5"/>
      <c r="C102" s="186"/>
      <c r="D102" s="187" t="s">
        <v>110</v>
      </c>
      <c r="E102" s="188"/>
      <c r="F102" s="188"/>
      <c r="G102" s="188"/>
      <c r="H102" s="188"/>
      <c r="I102" s="188"/>
      <c r="J102" s="189">
        <f>J170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111</v>
      </c>
      <c r="E103" s="188"/>
      <c r="F103" s="188"/>
      <c r="G103" s="188"/>
      <c r="H103" s="188"/>
      <c r="I103" s="188"/>
      <c r="J103" s="189">
        <f>J175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112</v>
      </c>
      <c r="E104" s="188"/>
      <c r="F104" s="188"/>
      <c r="G104" s="188"/>
      <c r="H104" s="188"/>
      <c r="I104" s="188"/>
      <c r="J104" s="189">
        <f>J208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113</v>
      </c>
      <c r="E105" s="188"/>
      <c r="F105" s="188"/>
      <c r="G105" s="188"/>
      <c r="H105" s="188"/>
      <c r="I105" s="188"/>
      <c r="J105" s="189">
        <f>J215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114</v>
      </c>
      <c r="E106" s="188"/>
      <c r="F106" s="188"/>
      <c r="G106" s="188"/>
      <c r="H106" s="188"/>
      <c r="I106" s="188"/>
      <c r="J106" s="189">
        <f>J256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115</v>
      </c>
      <c r="E107" s="188"/>
      <c r="F107" s="188"/>
      <c r="G107" s="188"/>
      <c r="H107" s="188"/>
      <c r="I107" s="188"/>
      <c r="J107" s="189">
        <f>J268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116</v>
      </c>
      <c r="E108" s="188"/>
      <c r="F108" s="188"/>
      <c r="G108" s="188"/>
      <c r="H108" s="188"/>
      <c r="I108" s="188"/>
      <c r="J108" s="189">
        <f>J315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117</v>
      </c>
      <c r="E109" s="188"/>
      <c r="F109" s="188"/>
      <c r="G109" s="188"/>
      <c r="H109" s="188"/>
      <c r="I109" s="188"/>
      <c r="J109" s="189">
        <f>J346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118</v>
      </c>
      <c r="E110" s="188"/>
      <c r="F110" s="188"/>
      <c r="G110" s="188"/>
      <c r="H110" s="188"/>
      <c r="I110" s="188"/>
      <c r="J110" s="189">
        <f>J378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119</v>
      </c>
      <c r="E111" s="188"/>
      <c r="F111" s="188"/>
      <c r="G111" s="188"/>
      <c r="H111" s="188"/>
      <c r="I111" s="188"/>
      <c r="J111" s="189">
        <f>J390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79"/>
      <c r="C112" s="180"/>
      <c r="D112" s="181" t="s">
        <v>120</v>
      </c>
      <c r="E112" s="182"/>
      <c r="F112" s="182"/>
      <c r="G112" s="182"/>
      <c r="H112" s="182"/>
      <c r="I112" s="182"/>
      <c r="J112" s="183">
        <f>J421</f>
        <v>0</v>
      </c>
      <c r="K112" s="180"/>
      <c r="L112" s="18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79"/>
      <c r="C113" s="180"/>
      <c r="D113" s="181" t="s">
        <v>121</v>
      </c>
      <c r="E113" s="182"/>
      <c r="F113" s="182"/>
      <c r="G113" s="182"/>
      <c r="H113" s="182"/>
      <c r="I113" s="182"/>
      <c r="J113" s="183">
        <f>J430</f>
        <v>0</v>
      </c>
      <c r="K113" s="180"/>
      <c r="L113" s="18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79"/>
      <c r="C114" s="180"/>
      <c r="D114" s="181" t="s">
        <v>122</v>
      </c>
      <c r="E114" s="182"/>
      <c r="F114" s="182"/>
      <c r="G114" s="182"/>
      <c r="H114" s="182"/>
      <c r="I114" s="182"/>
      <c r="J114" s="183">
        <f>J445</f>
        <v>0</v>
      </c>
      <c r="K114" s="180"/>
      <c r="L114" s="18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85"/>
      <c r="C115" s="186"/>
      <c r="D115" s="187" t="s">
        <v>123</v>
      </c>
      <c r="E115" s="188"/>
      <c r="F115" s="188"/>
      <c r="G115" s="188"/>
      <c r="H115" s="188"/>
      <c r="I115" s="188"/>
      <c r="J115" s="189">
        <f>J452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5"/>
      <c r="C116" s="186"/>
      <c r="D116" s="187" t="s">
        <v>124</v>
      </c>
      <c r="E116" s="188"/>
      <c r="F116" s="188"/>
      <c r="G116" s="188"/>
      <c r="H116" s="188"/>
      <c r="I116" s="188"/>
      <c r="J116" s="189">
        <f>J458</f>
        <v>0</v>
      </c>
      <c r="K116" s="186"/>
      <c r="L116" s="19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5"/>
      <c r="C117" s="186"/>
      <c r="D117" s="187" t="s">
        <v>125</v>
      </c>
      <c r="E117" s="188"/>
      <c r="F117" s="188"/>
      <c r="G117" s="188"/>
      <c r="H117" s="188"/>
      <c r="I117" s="188"/>
      <c r="J117" s="189">
        <f>J464</f>
        <v>0</v>
      </c>
      <c r="K117" s="186"/>
      <c r="L117" s="19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5"/>
      <c r="C118" s="186"/>
      <c r="D118" s="187" t="s">
        <v>126</v>
      </c>
      <c r="E118" s="188"/>
      <c r="F118" s="188"/>
      <c r="G118" s="188"/>
      <c r="H118" s="188"/>
      <c r="I118" s="188"/>
      <c r="J118" s="189">
        <f>J467</f>
        <v>0</v>
      </c>
      <c r="K118" s="186"/>
      <c r="L118" s="19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1.8" customHeight="1">
      <c r="A119" s="9"/>
      <c r="B119" s="179"/>
      <c r="C119" s="180"/>
      <c r="D119" s="191" t="s">
        <v>127</v>
      </c>
      <c r="E119" s="180"/>
      <c r="F119" s="180"/>
      <c r="G119" s="180"/>
      <c r="H119" s="180"/>
      <c r="I119" s="180"/>
      <c r="J119" s="192">
        <f>J472</f>
        <v>0</v>
      </c>
      <c r="K119" s="180"/>
      <c r="L119" s="184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128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174" t="str">
        <f>E7</f>
        <v>Plynová kotelna K Nemocnici PK4</v>
      </c>
      <c r="F129" s="32"/>
      <c r="G129" s="32"/>
      <c r="H129" s="32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96</v>
      </c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6.5" customHeight="1">
      <c r="A131" s="38"/>
      <c r="B131" s="39"/>
      <c r="C131" s="40"/>
      <c r="D131" s="40"/>
      <c r="E131" s="76" t="str">
        <f>E9</f>
        <v xml:space="preserve">84-19-6P41 - Strojní technologie </v>
      </c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2" customHeight="1">
      <c r="A133" s="38"/>
      <c r="B133" s="39"/>
      <c r="C133" s="32" t="s">
        <v>20</v>
      </c>
      <c r="D133" s="40"/>
      <c r="E133" s="40"/>
      <c r="F133" s="27" t="str">
        <f>F12</f>
        <v>K Nemocnici 188/15, 741 01 Nový Jičín</v>
      </c>
      <c r="G133" s="40"/>
      <c r="H133" s="40"/>
      <c r="I133" s="32" t="s">
        <v>22</v>
      </c>
      <c r="J133" s="79" t="str">
        <f>IF(J12="","",J12)</f>
        <v>17. 9. 2020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24</v>
      </c>
      <c r="D135" s="40"/>
      <c r="E135" s="40"/>
      <c r="F135" s="27" t="str">
        <f>E15</f>
        <v>Město Nový Jičín</v>
      </c>
      <c r="G135" s="40"/>
      <c r="H135" s="40"/>
      <c r="I135" s="32" t="s">
        <v>30</v>
      </c>
      <c r="J135" s="36" t="str">
        <f>E21</f>
        <v>MIOT, s.r.o.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5.15" customHeight="1">
      <c r="A136" s="38"/>
      <c r="B136" s="39"/>
      <c r="C136" s="32" t="s">
        <v>28</v>
      </c>
      <c r="D136" s="40"/>
      <c r="E136" s="40"/>
      <c r="F136" s="27" t="str">
        <f>IF(E18="","",E18)</f>
        <v>Vyplň údaj</v>
      </c>
      <c r="G136" s="40"/>
      <c r="H136" s="40"/>
      <c r="I136" s="32" t="s">
        <v>34</v>
      </c>
      <c r="J136" s="36" t="str">
        <f>E24</f>
        <v xml:space="preserve"> </v>
      </c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0.3" customHeight="1">
      <c r="A137" s="38"/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11" customFormat="1" ht="29.25" customHeight="1">
      <c r="A138" s="193"/>
      <c r="B138" s="194"/>
      <c r="C138" s="195" t="s">
        <v>129</v>
      </c>
      <c r="D138" s="196" t="s">
        <v>63</v>
      </c>
      <c r="E138" s="196" t="s">
        <v>59</v>
      </c>
      <c r="F138" s="196" t="s">
        <v>60</v>
      </c>
      <c r="G138" s="196" t="s">
        <v>130</v>
      </c>
      <c r="H138" s="196" t="s">
        <v>131</v>
      </c>
      <c r="I138" s="196" t="s">
        <v>132</v>
      </c>
      <c r="J138" s="197" t="s">
        <v>102</v>
      </c>
      <c r="K138" s="198" t="s">
        <v>133</v>
      </c>
      <c r="L138" s="199"/>
      <c r="M138" s="100" t="s">
        <v>1</v>
      </c>
      <c r="N138" s="101" t="s">
        <v>42</v>
      </c>
      <c r="O138" s="101" t="s">
        <v>134</v>
      </c>
      <c r="P138" s="101" t="s">
        <v>135</v>
      </c>
      <c r="Q138" s="101" t="s">
        <v>136</v>
      </c>
      <c r="R138" s="101" t="s">
        <v>137</v>
      </c>
      <c r="S138" s="101" t="s">
        <v>138</v>
      </c>
      <c r="T138" s="102" t="s">
        <v>139</v>
      </c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</row>
    <row r="139" spans="1:63" s="2" customFormat="1" ht="22.8" customHeight="1">
      <c r="A139" s="38"/>
      <c r="B139" s="39"/>
      <c r="C139" s="107" t="s">
        <v>140</v>
      </c>
      <c r="D139" s="40"/>
      <c r="E139" s="40"/>
      <c r="F139" s="40"/>
      <c r="G139" s="40"/>
      <c r="H139" s="40"/>
      <c r="I139" s="40"/>
      <c r="J139" s="200">
        <f>BK139</f>
        <v>0</v>
      </c>
      <c r="K139" s="40"/>
      <c r="L139" s="44"/>
      <c r="M139" s="103"/>
      <c r="N139" s="201"/>
      <c r="O139" s="104"/>
      <c r="P139" s="202">
        <f>P140+P169+P421+P430+P445+P472</f>
        <v>0</v>
      </c>
      <c r="Q139" s="104"/>
      <c r="R139" s="202">
        <f>R140+R169+R421+R430+R445+R472</f>
        <v>0.044906</v>
      </c>
      <c r="S139" s="104"/>
      <c r="T139" s="203">
        <f>T140+T169+T421+T430+T445+T472</f>
        <v>1.43046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77</v>
      </c>
      <c r="AU139" s="17" t="s">
        <v>104</v>
      </c>
      <c r="BK139" s="204">
        <f>BK140+BK169+BK421+BK430+BK445+BK472</f>
        <v>0</v>
      </c>
    </row>
    <row r="140" spans="1:63" s="12" customFormat="1" ht="25.9" customHeight="1">
      <c r="A140" s="12"/>
      <c r="B140" s="205"/>
      <c r="C140" s="206"/>
      <c r="D140" s="207" t="s">
        <v>77</v>
      </c>
      <c r="E140" s="208" t="s">
        <v>141</v>
      </c>
      <c r="F140" s="208" t="s">
        <v>142</v>
      </c>
      <c r="G140" s="206"/>
      <c r="H140" s="206"/>
      <c r="I140" s="209"/>
      <c r="J140" s="192">
        <f>BK140</f>
        <v>0</v>
      </c>
      <c r="K140" s="206"/>
      <c r="L140" s="210"/>
      <c r="M140" s="211"/>
      <c r="N140" s="212"/>
      <c r="O140" s="212"/>
      <c r="P140" s="213">
        <f>P141+P146+P149</f>
        <v>0</v>
      </c>
      <c r="Q140" s="212"/>
      <c r="R140" s="213">
        <f>R141+R146+R149</f>
        <v>0</v>
      </c>
      <c r="S140" s="212"/>
      <c r="T140" s="214">
        <f>T141+T146+T149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5" t="s">
        <v>86</v>
      </c>
      <c r="AT140" s="216" t="s">
        <v>77</v>
      </c>
      <c r="AU140" s="216" t="s">
        <v>78</v>
      </c>
      <c r="AY140" s="215" t="s">
        <v>143</v>
      </c>
      <c r="BK140" s="217">
        <f>BK141+BK146+BK149</f>
        <v>0</v>
      </c>
    </row>
    <row r="141" spans="1:63" s="12" customFormat="1" ht="22.8" customHeight="1">
      <c r="A141" s="12"/>
      <c r="B141" s="205"/>
      <c r="C141" s="206"/>
      <c r="D141" s="207" t="s">
        <v>77</v>
      </c>
      <c r="E141" s="218" t="s">
        <v>144</v>
      </c>
      <c r="F141" s="218" t="s">
        <v>145</v>
      </c>
      <c r="G141" s="206"/>
      <c r="H141" s="206"/>
      <c r="I141" s="209"/>
      <c r="J141" s="219">
        <f>BK141</f>
        <v>0</v>
      </c>
      <c r="K141" s="206"/>
      <c r="L141" s="210"/>
      <c r="M141" s="211"/>
      <c r="N141" s="212"/>
      <c r="O141" s="212"/>
      <c r="P141" s="213">
        <f>SUM(P142:P145)</f>
        <v>0</v>
      </c>
      <c r="Q141" s="212"/>
      <c r="R141" s="213">
        <f>SUM(R142:R145)</f>
        <v>0</v>
      </c>
      <c r="S141" s="212"/>
      <c r="T141" s="214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5" t="s">
        <v>86</v>
      </c>
      <c r="AT141" s="216" t="s">
        <v>77</v>
      </c>
      <c r="AU141" s="216" t="s">
        <v>86</v>
      </c>
      <c r="AY141" s="215" t="s">
        <v>143</v>
      </c>
      <c r="BK141" s="217">
        <f>SUM(BK142:BK145)</f>
        <v>0</v>
      </c>
    </row>
    <row r="142" spans="1:65" s="2" customFormat="1" ht="16.5" customHeight="1">
      <c r="A142" s="38"/>
      <c r="B142" s="39"/>
      <c r="C142" s="220" t="s">
        <v>86</v>
      </c>
      <c r="D142" s="220" t="s">
        <v>146</v>
      </c>
      <c r="E142" s="221" t="s">
        <v>147</v>
      </c>
      <c r="F142" s="222" t="s">
        <v>148</v>
      </c>
      <c r="G142" s="223" t="s">
        <v>149</v>
      </c>
      <c r="H142" s="224">
        <v>38</v>
      </c>
      <c r="I142" s="225"/>
      <c r="J142" s="226">
        <f>ROUND(I142*H142,2)</f>
        <v>0</v>
      </c>
      <c r="K142" s="227"/>
      <c r="L142" s="44"/>
      <c r="M142" s="228" t="s">
        <v>1</v>
      </c>
      <c r="N142" s="229" t="s">
        <v>43</v>
      </c>
      <c r="O142" s="91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2" t="s">
        <v>150</v>
      </c>
      <c r="AT142" s="232" t="s">
        <v>146</v>
      </c>
      <c r="AU142" s="232" t="s">
        <v>88</v>
      </c>
      <c r="AY142" s="17" t="s">
        <v>143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7" t="s">
        <v>86</v>
      </c>
      <c r="BK142" s="233">
        <f>ROUND(I142*H142,2)</f>
        <v>0</v>
      </c>
      <c r="BL142" s="17" t="s">
        <v>150</v>
      </c>
      <c r="BM142" s="232" t="s">
        <v>151</v>
      </c>
    </row>
    <row r="143" spans="1:47" s="2" customFormat="1" ht="12">
      <c r="A143" s="38"/>
      <c r="B143" s="39"/>
      <c r="C143" s="40"/>
      <c r="D143" s="234" t="s">
        <v>152</v>
      </c>
      <c r="E143" s="40"/>
      <c r="F143" s="235" t="s">
        <v>153</v>
      </c>
      <c r="G143" s="40"/>
      <c r="H143" s="40"/>
      <c r="I143" s="236"/>
      <c r="J143" s="40"/>
      <c r="K143" s="40"/>
      <c r="L143" s="44"/>
      <c r="M143" s="237"/>
      <c r="N143" s="238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152</v>
      </c>
      <c r="AU143" s="17" t="s">
        <v>88</v>
      </c>
    </row>
    <row r="144" spans="1:51" s="13" customFormat="1" ht="12">
      <c r="A144" s="13"/>
      <c r="B144" s="239"/>
      <c r="C144" s="240"/>
      <c r="D144" s="234" t="s">
        <v>154</v>
      </c>
      <c r="E144" s="241" t="s">
        <v>1</v>
      </c>
      <c r="F144" s="242" t="s">
        <v>155</v>
      </c>
      <c r="G144" s="240"/>
      <c r="H144" s="243">
        <v>38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154</v>
      </c>
      <c r="AU144" s="249" t="s">
        <v>88</v>
      </c>
      <c r="AV144" s="13" t="s">
        <v>88</v>
      </c>
      <c r="AW144" s="13" t="s">
        <v>33</v>
      </c>
      <c r="AX144" s="13" t="s">
        <v>78</v>
      </c>
      <c r="AY144" s="249" t="s">
        <v>143</v>
      </c>
    </row>
    <row r="145" spans="1:51" s="14" customFormat="1" ht="12">
      <c r="A145" s="14"/>
      <c r="B145" s="250"/>
      <c r="C145" s="251"/>
      <c r="D145" s="234" t="s">
        <v>154</v>
      </c>
      <c r="E145" s="252" t="s">
        <v>1</v>
      </c>
      <c r="F145" s="253" t="s">
        <v>156</v>
      </c>
      <c r="G145" s="251"/>
      <c r="H145" s="254">
        <v>38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154</v>
      </c>
      <c r="AU145" s="260" t="s">
        <v>88</v>
      </c>
      <c r="AV145" s="14" t="s">
        <v>150</v>
      </c>
      <c r="AW145" s="14" t="s">
        <v>33</v>
      </c>
      <c r="AX145" s="14" t="s">
        <v>86</v>
      </c>
      <c r="AY145" s="260" t="s">
        <v>143</v>
      </c>
    </row>
    <row r="146" spans="1:63" s="12" customFormat="1" ht="22.8" customHeight="1">
      <c r="A146" s="12"/>
      <c r="B146" s="205"/>
      <c r="C146" s="206"/>
      <c r="D146" s="207" t="s">
        <v>77</v>
      </c>
      <c r="E146" s="218" t="s">
        <v>157</v>
      </c>
      <c r="F146" s="218" t="s">
        <v>158</v>
      </c>
      <c r="G146" s="206"/>
      <c r="H146" s="206"/>
      <c r="I146" s="209"/>
      <c r="J146" s="219">
        <f>BK146</f>
        <v>0</v>
      </c>
      <c r="K146" s="206"/>
      <c r="L146" s="210"/>
      <c r="M146" s="211"/>
      <c r="N146" s="212"/>
      <c r="O146" s="212"/>
      <c r="P146" s="213">
        <f>SUM(P147:P148)</f>
        <v>0</v>
      </c>
      <c r="Q146" s="212"/>
      <c r="R146" s="213">
        <f>SUM(R147:R148)</f>
        <v>0</v>
      </c>
      <c r="S146" s="212"/>
      <c r="T146" s="214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86</v>
      </c>
      <c r="AT146" s="216" t="s">
        <v>77</v>
      </c>
      <c r="AU146" s="216" t="s">
        <v>86</v>
      </c>
      <c r="AY146" s="215" t="s">
        <v>143</v>
      </c>
      <c r="BK146" s="217">
        <f>SUM(BK147:BK148)</f>
        <v>0</v>
      </c>
    </row>
    <row r="147" spans="1:65" s="2" customFormat="1" ht="21.75" customHeight="1">
      <c r="A147" s="38"/>
      <c r="B147" s="39"/>
      <c r="C147" s="220" t="s">
        <v>88</v>
      </c>
      <c r="D147" s="220" t="s">
        <v>146</v>
      </c>
      <c r="E147" s="221" t="s">
        <v>159</v>
      </c>
      <c r="F147" s="222" t="s">
        <v>160</v>
      </c>
      <c r="G147" s="223" t="s">
        <v>149</v>
      </c>
      <c r="H147" s="224">
        <v>4</v>
      </c>
      <c r="I147" s="225"/>
      <c r="J147" s="226">
        <f>ROUND(I147*H147,2)</f>
        <v>0</v>
      </c>
      <c r="K147" s="227"/>
      <c r="L147" s="44"/>
      <c r="M147" s="228" t="s">
        <v>1</v>
      </c>
      <c r="N147" s="229" t="s">
        <v>43</v>
      </c>
      <c r="O147" s="91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2" t="s">
        <v>150</v>
      </c>
      <c r="AT147" s="232" t="s">
        <v>146</v>
      </c>
      <c r="AU147" s="232" t="s">
        <v>88</v>
      </c>
      <c r="AY147" s="17" t="s">
        <v>143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86</v>
      </c>
      <c r="BK147" s="233">
        <f>ROUND(I147*H147,2)</f>
        <v>0</v>
      </c>
      <c r="BL147" s="17" t="s">
        <v>150</v>
      </c>
      <c r="BM147" s="232" t="s">
        <v>161</v>
      </c>
    </row>
    <row r="148" spans="1:47" s="2" customFormat="1" ht="12">
      <c r="A148" s="38"/>
      <c r="B148" s="39"/>
      <c r="C148" s="40"/>
      <c r="D148" s="234" t="s">
        <v>152</v>
      </c>
      <c r="E148" s="40"/>
      <c r="F148" s="235" t="s">
        <v>162</v>
      </c>
      <c r="G148" s="40"/>
      <c r="H148" s="40"/>
      <c r="I148" s="236"/>
      <c r="J148" s="40"/>
      <c r="K148" s="40"/>
      <c r="L148" s="44"/>
      <c r="M148" s="237"/>
      <c r="N148" s="238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88</v>
      </c>
    </row>
    <row r="149" spans="1:63" s="12" customFormat="1" ht="22.8" customHeight="1">
      <c r="A149" s="12"/>
      <c r="B149" s="205"/>
      <c r="C149" s="206"/>
      <c r="D149" s="207" t="s">
        <v>77</v>
      </c>
      <c r="E149" s="218" t="s">
        <v>163</v>
      </c>
      <c r="F149" s="218" t="s">
        <v>164</v>
      </c>
      <c r="G149" s="206"/>
      <c r="H149" s="206"/>
      <c r="I149" s="209"/>
      <c r="J149" s="219">
        <f>BK149</f>
        <v>0</v>
      </c>
      <c r="K149" s="206"/>
      <c r="L149" s="210"/>
      <c r="M149" s="211"/>
      <c r="N149" s="212"/>
      <c r="O149" s="212"/>
      <c r="P149" s="213">
        <f>SUM(P150:P168)</f>
        <v>0</v>
      </c>
      <c r="Q149" s="212"/>
      <c r="R149" s="213">
        <f>SUM(R150:R168)</f>
        <v>0</v>
      </c>
      <c r="S149" s="212"/>
      <c r="T149" s="214">
        <f>SUM(T150:T168)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86</v>
      </c>
      <c r="AT149" s="216" t="s">
        <v>77</v>
      </c>
      <c r="AU149" s="216" t="s">
        <v>86</v>
      </c>
      <c r="AY149" s="215" t="s">
        <v>143</v>
      </c>
      <c r="BK149" s="217">
        <f>SUM(BK150:BK168)</f>
        <v>0</v>
      </c>
    </row>
    <row r="150" spans="1:65" s="2" customFormat="1" ht="16.5" customHeight="1">
      <c r="A150" s="38"/>
      <c r="B150" s="39"/>
      <c r="C150" s="220" t="s">
        <v>165</v>
      </c>
      <c r="D150" s="220" t="s">
        <v>146</v>
      </c>
      <c r="E150" s="221" t="s">
        <v>166</v>
      </c>
      <c r="F150" s="222" t="s">
        <v>167</v>
      </c>
      <c r="G150" s="223" t="s">
        <v>168</v>
      </c>
      <c r="H150" s="224">
        <v>1.5</v>
      </c>
      <c r="I150" s="225"/>
      <c r="J150" s="226">
        <f>ROUND(I150*H150,2)</f>
        <v>0</v>
      </c>
      <c r="K150" s="227"/>
      <c r="L150" s="44"/>
      <c r="M150" s="228" t="s">
        <v>1</v>
      </c>
      <c r="N150" s="229" t="s">
        <v>43</v>
      </c>
      <c r="O150" s="91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2" t="s">
        <v>150</v>
      </c>
      <c r="AT150" s="232" t="s">
        <v>146</v>
      </c>
      <c r="AU150" s="232" t="s">
        <v>88</v>
      </c>
      <c r="AY150" s="17" t="s">
        <v>143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7" t="s">
        <v>86</v>
      </c>
      <c r="BK150" s="233">
        <f>ROUND(I150*H150,2)</f>
        <v>0</v>
      </c>
      <c r="BL150" s="17" t="s">
        <v>150</v>
      </c>
      <c r="BM150" s="232" t="s">
        <v>169</v>
      </c>
    </row>
    <row r="151" spans="1:47" s="2" customFormat="1" ht="12">
      <c r="A151" s="38"/>
      <c r="B151" s="39"/>
      <c r="C151" s="40"/>
      <c r="D151" s="234" t="s">
        <v>152</v>
      </c>
      <c r="E151" s="40"/>
      <c r="F151" s="235" t="s">
        <v>170</v>
      </c>
      <c r="G151" s="40"/>
      <c r="H151" s="40"/>
      <c r="I151" s="236"/>
      <c r="J151" s="40"/>
      <c r="K151" s="40"/>
      <c r="L151" s="44"/>
      <c r="M151" s="237"/>
      <c r="N151" s="238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152</v>
      </c>
      <c r="AU151" s="17" t="s">
        <v>88</v>
      </c>
    </row>
    <row r="152" spans="1:51" s="13" customFormat="1" ht="12">
      <c r="A152" s="13"/>
      <c r="B152" s="239"/>
      <c r="C152" s="240"/>
      <c r="D152" s="234" t="s">
        <v>154</v>
      </c>
      <c r="E152" s="241" t="s">
        <v>1</v>
      </c>
      <c r="F152" s="242" t="s">
        <v>171</v>
      </c>
      <c r="G152" s="240"/>
      <c r="H152" s="243">
        <v>1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154</v>
      </c>
      <c r="AU152" s="249" t="s">
        <v>88</v>
      </c>
      <c r="AV152" s="13" t="s">
        <v>88</v>
      </c>
      <c r="AW152" s="13" t="s">
        <v>33</v>
      </c>
      <c r="AX152" s="13" t="s">
        <v>78</v>
      </c>
      <c r="AY152" s="249" t="s">
        <v>143</v>
      </c>
    </row>
    <row r="153" spans="1:51" s="13" customFormat="1" ht="12">
      <c r="A153" s="13"/>
      <c r="B153" s="239"/>
      <c r="C153" s="240"/>
      <c r="D153" s="234" t="s">
        <v>154</v>
      </c>
      <c r="E153" s="241" t="s">
        <v>1</v>
      </c>
      <c r="F153" s="242" t="s">
        <v>172</v>
      </c>
      <c r="G153" s="240"/>
      <c r="H153" s="243">
        <v>0.5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154</v>
      </c>
      <c r="AU153" s="249" t="s">
        <v>88</v>
      </c>
      <c r="AV153" s="13" t="s">
        <v>88</v>
      </c>
      <c r="AW153" s="13" t="s">
        <v>33</v>
      </c>
      <c r="AX153" s="13" t="s">
        <v>78</v>
      </c>
      <c r="AY153" s="249" t="s">
        <v>143</v>
      </c>
    </row>
    <row r="154" spans="1:51" s="14" customFormat="1" ht="12">
      <c r="A154" s="14"/>
      <c r="B154" s="250"/>
      <c r="C154" s="251"/>
      <c r="D154" s="234" t="s">
        <v>154</v>
      </c>
      <c r="E154" s="252" t="s">
        <v>1</v>
      </c>
      <c r="F154" s="253" t="s">
        <v>156</v>
      </c>
      <c r="G154" s="251"/>
      <c r="H154" s="254">
        <v>1.5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154</v>
      </c>
      <c r="AU154" s="260" t="s">
        <v>88</v>
      </c>
      <c r="AV154" s="14" t="s">
        <v>150</v>
      </c>
      <c r="AW154" s="14" t="s">
        <v>33</v>
      </c>
      <c r="AX154" s="14" t="s">
        <v>86</v>
      </c>
      <c r="AY154" s="260" t="s">
        <v>143</v>
      </c>
    </row>
    <row r="155" spans="1:65" s="2" customFormat="1" ht="16.5" customHeight="1">
      <c r="A155" s="38"/>
      <c r="B155" s="39"/>
      <c r="C155" s="220" t="s">
        <v>150</v>
      </c>
      <c r="D155" s="220" t="s">
        <v>146</v>
      </c>
      <c r="E155" s="221" t="s">
        <v>173</v>
      </c>
      <c r="F155" s="222" t="s">
        <v>174</v>
      </c>
      <c r="G155" s="223" t="s">
        <v>168</v>
      </c>
      <c r="H155" s="224">
        <v>30</v>
      </c>
      <c r="I155" s="225"/>
      <c r="J155" s="226">
        <f>ROUND(I155*H155,2)</f>
        <v>0</v>
      </c>
      <c r="K155" s="227"/>
      <c r="L155" s="44"/>
      <c r="M155" s="228" t="s">
        <v>1</v>
      </c>
      <c r="N155" s="229" t="s">
        <v>43</v>
      </c>
      <c r="O155" s="91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2" t="s">
        <v>150</v>
      </c>
      <c r="AT155" s="232" t="s">
        <v>146</v>
      </c>
      <c r="AU155" s="232" t="s">
        <v>88</v>
      </c>
      <c r="AY155" s="17" t="s">
        <v>143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7" t="s">
        <v>86</v>
      </c>
      <c r="BK155" s="233">
        <f>ROUND(I155*H155,2)</f>
        <v>0</v>
      </c>
      <c r="BL155" s="17" t="s">
        <v>150</v>
      </c>
      <c r="BM155" s="232" t="s">
        <v>175</v>
      </c>
    </row>
    <row r="156" spans="1:47" s="2" customFormat="1" ht="12">
      <c r="A156" s="38"/>
      <c r="B156" s="39"/>
      <c r="C156" s="40"/>
      <c r="D156" s="234" t="s">
        <v>152</v>
      </c>
      <c r="E156" s="40"/>
      <c r="F156" s="235" t="s">
        <v>176</v>
      </c>
      <c r="G156" s="40"/>
      <c r="H156" s="40"/>
      <c r="I156" s="236"/>
      <c r="J156" s="40"/>
      <c r="K156" s="40"/>
      <c r="L156" s="44"/>
      <c r="M156" s="237"/>
      <c r="N156" s="238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152</v>
      </c>
      <c r="AU156" s="17" t="s">
        <v>88</v>
      </c>
    </row>
    <row r="157" spans="1:51" s="13" customFormat="1" ht="12">
      <c r="A157" s="13"/>
      <c r="B157" s="239"/>
      <c r="C157" s="240"/>
      <c r="D157" s="234" t="s">
        <v>154</v>
      </c>
      <c r="E157" s="241" t="s">
        <v>1</v>
      </c>
      <c r="F157" s="242" t="s">
        <v>171</v>
      </c>
      <c r="G157" s="240"/>
      <c r="H157" s="243">
        <v>1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154</v>
      </c>
      <c r="AU157" s="249" t="s">
        <v>88</v>
      </c>
      <c r="AV157" s="13" t="s">
        <v>88</v>
      </c>
      <c r="AW157" s="13" t="s">
        <v>33</v>
      </c>
      <c r="AX157" s="13" t="s">
        <v>78</v>
      </c>
      <c r="AY157" s="249" t="s">
        <v>143</v>
      </c>
    </row>
    <row r="158" spans="1:51" s="13" customFormat="1" ht="12">
      <c r="A158" s="13"/>
      <c r="B158" s="239"/>
      <c r="C158" s="240"/>
      <c r="D158" s="234" t="s">
        <v>154</v>
      </c>
      <c r="E158" s="241" t="s">
        <v>1</v>
      </c>
      <c r="F158" s="242" t="s">
        <v>172</v>
      </c>
      <c r="G158" s="240"/>
      <c r="H158" s="243">
        <v>0.5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154</v>
      </c>
      <c r="AU158" s="249" t="s">
        <v>88</v>
      </c>
      <c r="AV158" s="13" t="s">
        <v>88</v>
      </c>
      <c r="AW158" s="13" t="s">
        <v>33</v>
      </c>
      <c r="AX158" s="13" t="s">
        <v>78</v>
      </c>
      <c r="AY158" s="249" t="s">
        <v>143</v>
      </c>
    </row>
    <row r="159" spans="1:51" s="14" customFormat="1" ht="12">
      <c r="A159" s="14"/>
      <c r="B159" s="250"/>
      <c r="C159" s="251"/>
      <c r="D159" s="234" t="s">
        <v>154</v>
      </c>
      <c r="E159" s="252" t="s">
        <v>1</v>
      </c>
      <c r="F159" s="253" t="s">
        <v>156</v>
      </c>
      <c r="G159" s="251"/>
      <c r="H159" s="254">
        <v>1.5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154</v>
      </c>
      <c r="AU159" s="260" t="s">
        <v>88</v>
      </c>
      <c r="AV159" s="14" t="s">
        <v>150</v>
      </c>
      <c r="AW159" s="14" t="s">
        <v>33</v>
      </c>
      <c r="AX159" s="14" t="s">
        <v>78</v>
      </c>
      <c r="AY159" s="260" t="s">
        <v>143</v>
      </c>
    </row>
    <row r="160" spans="1:51" s="13" customFormat="1" ht="12">
      <c r="A160" s="13"/>
      <c r="B160" s="239"/>
      <c r="C160" s="240"/>
      <c r="D160" s="234" t="s">
        <v>154</v>
      </c>
      <c r="E160" s="241" t="s">
        <v>1</v>
      </c>
      <c r="F160" s="242" t="s">
        <v>177</v>
      </c>
      <c r="G160" s="240"/>
      <c r="H160" s="243">
        <v>30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154</v>
      </c>
      <c r="AU160" s="249" t="s">
        <v>88</v>
      </c>
      <c r="AV160" s="13" t="s">
        <v>88</v>
      </c>
      <c r="AW160" s="13" t="s">
        <v>33</v>
      </c>
      <c r="AX160" s="13" t="s">
        <v>78</v>
      </c>
      <c r="AY160" s="249" t="s">
        <v>143</v>
      </c>
    </row>
    <row r="161" spans="1:51" s="14" customFormat="1" ht="12">
      <c r="A161" s="14"/>
      <c r="B161" s="250"/>
      <c r="C161" s="251"/>
      <c r="D161" s="234" t="s">
        <v>154</v>
      </c>
      <c r="E161" s="252" t="s">
        <v>1</v>
      </c>
      <c r="F161" s="253" t="s">
        <v>156</v>
      </c>
      <c r="G161" s="251"/>
      <c r="H161" s="254">
        <v>30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154</v>
      </c>
      <c r="AU161" s="260" t="s">
        <v>88</v>
      </c>
      <c r="AV161" s="14" t="s">
        <v>150</v>
      </c>
      <c r="AW161" s="14" t="s">
        <v>33</v>
      </c>
      <c r="AX161" s="14" t="s">
        <v>86</v>
      </c>
      <c r="AY161" s="260" t="s">
        <v>143</v>
      </c>
    </row>
    <row r="162" spans="1:65" s="2" customFormat="1" ht="16.5" customHeight="1">
      <c r="A162" s="38"/>
      <c r="B162" s="39"/>
      <c r="C162" s="220" t="s">
        <v>178</v>
      </c>
      <c r="D162" s="220" t="s">
        <v>146</v>
      </c>
      <c r="E162" s="221" t="s">
        <v>179</v>
      </c>
      <c r="F162" s="222" t="s">
        <v>180</v>
      </c>
      <c r="G162" s="223" t="s">
        <v>168</v>
      </c>
      <c r="H162" s="224">
        <v>0.5</v>
      </c>
      <c r="I162" s="225"/>
      <c r="J162" s="226">
        <f>ROUND(I162*H162,2)</f>
        <v>0</v>
      </c>
      <c r="K162" s="227"/>
      <c r="L162" s="44"/>
      <c r="M162" s="228" t="s">
        <v>1</v>
      </c>
      <c r="N162" s="229" t="s">
        <v>43</v>
      </c>
      <c r="O162" s="91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2" t="s">
        <v>150</v>
      </c>
      <c r="AT162" s="232" t="s">
        <v>146</v>
      </c>
      <c r="AU162" s="232" t="s">
        <v>88</v>
      </c>
      <c r="AY162" s="17" t="s">
        <v>143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7" t="s">
        <v>86</v>
      </c>
      <c r="BK162" s="233">
        <f>ROUND(I162*H162,2)</f>
        <v>0</v>
      </c>
      <c r="BL162" s="17" t="s">
        <v>150</v>
      </c>
      <c r="BM162" s="232" t="s">
        <v>181</v>
      </c>
    </row>
    <row r="163" spans="1:47" s="2" customFormat="1" ht="12">
      <c r="A163" s="38"/>
      <c r="B163" s="39"/>
      <c r="C163" s="40"/>
      <c r="D163" s="234" t="s">
        <v>152</v>
      </c>
      <c r="E163" s="40"/>
      <c r="F163" s="235" t="s">
        <v>182</v>
      </c>
      <c r="G163" s="40"/>
      <c r="H163" s="40"/>
      <c r="I163" s="236"/>
      <c r="J163" s="40"/>
      <c r="K163" s="40"/>
      <c r="L163" s="44"/>
      <c r="M163" s="237"/>
      <c r="N163" s="238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152</v>
      </c>
      <c r="AU163" s="17" t="s">
        <v>88</v>
      </c>
    </row>
    <row r="164" spans="1:65" s="2" customFormat="1" ht="16.5" customHeight="1">
      <c r="A164" s="38"/>
      <c r="B164" s="39"/>
      <c r="C164" s="220" t="s">
        <v>183</v>
      </c>
      <c r="D164" s="220" t="s">
        <v>146</v>
      </c>
      <c r="E164" s="221" t="s">
        <v>184</v>
      </c>
      <c r="F164" s="222" t="s">
        <v>185</v>
      </c>
      <c r="G164" s="223" t="s">
        <v>168</v>
      </c>
      <c r="H164" s="224">
        <v>1.5</v>
      </c>
      <c r="I164" s="225"/>
      <c r="J164" s="226">
        <f>ROUND(I164*H164,2)</f>
        <v>0</v>
      </c>
      <c r="K164" s="227"/>
      <c r="L164" s="44"/>
      <c r="M164" s="228" t="s">
        <v>1</v>
      </c>
      <c r="N164" s="229" t="s">
        <v>43</v>
      </c>
      <c r="O164" s="91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2" t="s">
        <v>150</v>
      </c>
      <c r="AT164" s="232" t="s">
        <v>146</v>
      </c>
      <c r="AU164" s="232" t="s">
        <v>88</v>
      </c>
      <c r="AY164" s="17" t="s">
        <v>143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7" t="s">
        <v>86</v>
      </c>
      <c r="BK164" s="233">
        <f>ROUND(I164*H164,2)</f>
        <v>0</v>
      </c>
      <c r="BL164" s="17" t="s">
        <v>150</v>
      </c>
      <c r="BM164" s="232" t="s">
        <v>186</v>
      </c>
    </row>
    <row r="165" spans="1:47" s="2" customFormat="1" ht="12">
      <c r="A165" s="38"/>
      <c r="B165" s="39"/>
      <c r="C165" s="40"/>
      <c r="D165" s="234" t="s">
        <v>152</v>
      </c>
      <c r="E165" s="40"/>
      <c r="F165" s="235" t="s">
        <v>187</v>
      </c>
      <c r="G165" s="40"/>
      <c r="H165" s="40"/>
      <c r="I165" s="236"/>
      <c r="J165" s="40"/>
      <c r="K165" s="40"/>
      <c r="L165" s="44"/>
      <c r="M165" s="237"/>
      <c r="N165" s="238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152</v>
      </c>
      <c r="AU165" s="17" t="s">
        <v>88</v>
      </c>
    </row>
    <row r="166" spans="1:51" s="13" customFormat="1" ht="12">
      <c r="A166" s="13"/>
      <c r="B166" s="239"/>
      <c r="C166" s="240"/>
      <c r="D166" s="234" t="s">
        <v>154</v>
      </c>
      <c r="E166" s="241" t="s">
        <v>1</v>
      </c>
      <c r="F166" s="242" t="s">
        <v>171</v>
      </c>
      <c r="G166" s="240"/>
      <c r="H166" s="243">
        <v>1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154</v>
      </c>
      <c r="AU166" s="249" t="s">
        <v>88</v>
      </c>
      <c r="AV166" s="13" t="s">
        <v>88</v>
      </c>
      <c r="AW166" s="13" t="s">
        <v>33</v>
      </c>
      <c r="AX166" s="13" t="s">
        <v>78</v>
      </c>
      <c r="AY166" s="249" t="s">
        <v>143</v>
      </c>
    </row>
    <row r="167" spans="1:51" s="13" customFormat="1" ht="12">
      <c r="A167" s="13"/>
      <c r="B167" s="239"/>
      <c r="C167" s="240"/>
      <c r="D167" s="234" t="s">
        <v>154</v>
      </c>
      <c r="E167" s="241" t="s">
        <v>1</v>
      </c>
      <c r="F167" s="242" t="s">
        <v>172</v>
      </c>
      <c r="G167" s="240"/>
      <c r="H167" s="243">
        <v>0.5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154</v>
      </c>
      <c r="AU167" s="249" t="s">
        <v>88</v>
      </c>
      <c r="AV167" s="13" t="s">
        <v>88</v>
      </c>
      <c r="AW167" s="13" t="s">
        <v>33</v>
      </c>
      <c r="AX167" s="13" t="s">
        <v>78</v>
      </c>
      <c r="AY167" s="249" t="s">
        <v>143</v>
      </c>
    </row>
    <row r="168" spans="1:51" s="14" customFormat="1" ht="12">
      <c r="A168" s="14"/>
      <c r="B168" s="250"/>
      <c r="C168" s="251"/>
      <c r="D168" s="234" t="s">
        <v>154</v>
      </c>
      <c r="E168" s="252" t="s">
        <v>1</v>
      </c>
      <c r="F168" s="253" t="s">
        <v>156</v>
      </c>
      <c r="G168" s="251"/>
      <c r="H168" s="254">
        <v>1.5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154</v>
      </c>
      <c r="AU168" s="260" t="s">
        <v>88</v>
      </c>
      <c r="AV168" s="14" t="s">
        <v>150</v>
      </c>
      <c r="AW168" s="14" t="s">
        <v>33</v>
      </c>
      <c r="AX168" s="14" t="s">
        <v>86</v>
      </c>
      <c r="AY168" s="260" t="s">
        <v>143</v>
      </c>
    </row>
    <row r="169" spans="1:63" s="12" customFormat="1" ht="25.9" customHeight="1">
      <c r="A169" s="12"/>
      <c r="B169" s="205"/>
      <c r="C169" s="206"/>
      <c r="D169" s="207" t="s">
        <v>77</v>
      </c>
      <c r="E169" s="208" t="s">
        <v>188</v>
      </c>
      <c r="F169" s="208" t="s">
        <v>189</v>
      </c>
      <c r="G169" s="206"/>
      <c r="H169" s="206"/>
      <c r="I169" s="209"/>
      <c r="J169" s="192">
        <f>BK169</f>
        <v>0</v>
      </c>
      <c r="K169" s="206"/>
      <c r="L169" s="210"/>
      <c r="M169" s="211"/>
      <c r="N169" s="212"/>
      <c r="O169" s="212"/>
      <c r="P169" s="213">
        <f>P170+P175+P208+P215+P256+P268+P315+P346+P378+P390</f>
        <v>0</v>
      </c>
      <c r="Q169" s="212"/>
      <c r="R169" s="213">
        <f>R170+R175+R208+R215+R256+R268+R315+R346+R378+R390</f>
        <v>0.044906</v>
      </c>
      <c r="S169" s="212"/>
      <c r="T169" s="214">
        <f>T170+T175+T208+T215+T256+T268+T315+T346+T378+T390</f>
        <v>1.43046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88</v>
      </c>
      <c r="AT169" s="216" t="s">
        <v>77</v>
      </c>
      <c r="AU169" s="216" t="s">
        <v>78</v>
      </c>
      <c r="AY169" s="215" t="s">
        <v>143</v>
      </c>
      <c r="BK169" s="217">
        <f>BK170+BK175+BK208+BK215+BK256+BK268+BK315+BK346+BK378+BK390</f>
        <v>0</v>
      </c>
    </row>
    <row r="170" spans="1:63" s="12" customFormat="1" ht="22.8" customHeight="1">
      <c r="A170" s="12"/>
      <c r="B170" s="205"/>
      <c r="C170" s="206"/>
      <c r="D170" s="207" t="s">
        <v>77</v>
      </c>
      <c r="E170" s="218" t="s">
        <v>190</v>
      </c>
      <c r="F170" s="218" t="s">
        <v>191</v>
      </c>
      <c r="G170" s="206"/>
      <c r="H170" s="206"/>
      <c r="I170" s="209"/>
      <c r="J170" s="219">
        <f>BK170</f>
        <v>0</v>
      </c>
      <c r="K170" s="206"/>
      <c r="L170" s="210"/>
      <c r="M170" s="211"/>
      <c r="N170" s="212"/>
      <c r="O170" s="212"/>
      <c r="P170" s="213">
        <f>SUM(P171:P174)</f>
        <v>0</v>
      </c>
      <c r="Q170" s="212"/>
      <c r="R170" s="213">
        <f>SUM(R171:R174)</f>
        <v>0</v>
      </c>
      <c r="S170" s="212"/>
      <c r="T170" s="214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5" t="s">
        <v>88</v>
      </c>
      <c r="AT170" s="216" t="s">
        <v>77</v>
      </c>
      <c r="AU170" s="216" t="s">
        <v>86</v>
      </c>
      <c r="AY170" s="215" t="s">
        <v>143</v>
      </c>
      <c r="BK170" s="217">
        <f>SUM(BK171:BK174)</f>
        <v>0</v>
      </c>
    </row>
    <row r="171" spans="1:65" s="2" customFormat="1" ht="21.75" customHeight="1">
      <c r="A171" s="38"/>
      <c r="B171" s="39"/>
      <c r="C171" s="220" t="s">
        <v>192</v>
      </c>
      <c r="D171" s="220" t="s">
        <v>146</v>
      </c>
      <c r="E171" s="221" t="s">
        <v>193</v>
      </c>
      <c r="F171" s="222" t="s">
        <v>194</v>
      </c>
      <c r="G171" s="223" t="s">
        <v>149</v>
      </c>
      <c r="H171" s="224">
        <v>16</v>
      </c>
      <c r="I171" s="225"/>
      <c r="J171" s="226">
        <f>ROUND(I171*H171,2)</f>
        <v>0</v>
      </c>
      <c r="K171" s="227"/>
      <c r="L171" s="44"/>
      <c r="M171" s="228" t="s">
        <v>1</v>
      </c>
      <c r="N171" s="229" t="s">
        <v>43</v>
      </c>
      <c r="O171" s="91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2" t="s">
        <v>195</v>
      </c>
      <c r="AT171" s="232" t="s">
        <v>146</v>
      </c>
      <c r="AU171" s="232" t="s">
        <v>88</v>
      </c>
      <c r="AY171" s="17" t="s">
        <v>143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7" t="s">
        <v>86</v>
      </c>
      <c r="BK171" s="233">
        <f>ROUND(I171*H171,2)</f>
        <v>0</v>
      </c>
      <c r="BL171" s="17" t="s">
        <v>195</v>
      </c>
      <c r="BM171" s="232" t="s">
        <v>196</v>
      </c>
    </row>
    <row r="172" spans="1:47" s="2" customFormat="1" ht="12">
      <c r="A172" s="38"/>
      <c r="B172" s="39"/>
      <c r="C172" s="40"/>
      <c r="D172" s="234" t="s">
        <v>152</v>
      </c>
      <c r="E172" s="40"/>
      <c r="F172" s="235" t="s">
        <v>197</v>
      </c>
      <c r="G172" s="40"/>
      <c r="H172" s="40"/>
      <c r="I172" s="236"/>
      <c r="J172" s="40"/>
      <c r="K172" s="40"/>
      <c r="L172" s="44"/>
      <c r="M172" s="237"/>
      <c r="N172" s="238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152</v>
      </c>
      <c r="AU172" s="17" t="s">
        <v>88</v>
      </c>
    </row>
    <row r="173" spans="1:65" s="2" customFormat="1" ht="16.5" customHeight="1">
      <c r="A173" s="38"/>
      <c r="B173" s="39"/>
      <c r="C173" s="220" t="s">
        <v>198</v>
      </c>
      <c r="D173" s="220" t="s">
        <v>146</v>
      </c>
      <c r="E173" s="221" t="s">
        <v>199</v>
      </c>
      <c r="F173" s="222" t="s">
        <v>200</v>
      </c>
      <c r="G173" s="223" t="s">
        <v>168</v>
      </c>
      <c r="H173" s="224">
        <v>0.064</v>
      </c>
      <c r="I173" s="225"/>
      <c r="J173" s="226">
        <f>ROUND(I173*H173,2)</f>
        <v>0</v>
      </c>
      <c r="K173" s="227"/>
      <c r="L173" s="44"/>
      <c r="M173" s="228" t="s">
        <v>1</v>
      </c>
      <c r="N173" s="229" t="s">
        <v>43</v>
      </c>
      <c r="O173" s="91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2" t="s">
        <v>195</v>
      </c>
      <c r="AT173" s="232" t="s">
        <v>146</v>
      </c>
      <c r="AU173" s="232" t="s">
        <v>88</v>
      </c>
      <c r="AY173" s="17" t="s">
        <v>143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7" t="s">
        <v>86</v>
      </c>
      <c r="BK173" s="233">
        <f>ROUND(I173*H173,2)</f>
        <v>0</v>
      </c>
      <c r="BL173" s="17" t="s">
        <v>195</v>
      </c>
      <c r="BM173" s="232" t="s">
        <v>201</v>
      </c>
    </row>
    <row r="174" spans="1:47" s="2" customFormat="1" ht="12">
      <c r="A174" s="38"/>
      <c r="B174" s="39"/>
      <c r="C174" s="40"/>
      <c r="D174" s="234" t="s">
        <v>152</v>
      </c>
      <c r="E174" s="40"/>
      <c r="F174" s="235" t="s">
        <v>202</v>
      </c>
      <c r="G174" s="40"/>
      <c r="H174" s="40"/>
      <c r="I174" s="236"/>
      <c r="J174" s="40"/>
      <c r="K174" s="40"/>
      <c r="L174" s="44"/>
      <c r="M174" s="237"/>
      <c r="N174" s="238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152</v>
      </c>
      <c r="AU174" s="17" t="s">
        <v>88</v>
      </c>
    </row>
    <row r="175" spans="1:63" s="12" customFormat="1" ht="22.8" customHeight="1">
      <c r="A175" s="12"/>
      <c r="B175" s="205"/>
      <c r="C175" s="206"/>
      <c r="D175" s="207" t="s">
        <v>77</v>
      </c>
      <c r="E175" s="218" t="s">
        <v>203</v>
      </c>
      <c r="F175" s="218" t="s">
        <v>204</v>
      </c>
      <c r="G175" s="206"/>
      <c r="H175" s="206"/>
      <c r="I175" s="209"/>
      <c r="J175" s="219">
        <f>BK175</f>
        <v>0</v>
      </c>
      <c r="K175" s="206"/>
      <c r="L175" s="210"/>
      <c r="M175" s="211"/>
      <c r="N175" s="212"/>
      <c r="O175" s="212"/>
      <c r="P175" s="213">
        <f>SUM(P176:P207)</f>
        <v>0</v>
      </c>
      <c r="Q175" s="212"/>
      <c r="R175" s="213">
        <f>SUM(R176:R207)</f>
        <v>0.041216</v>
      </c>
      <c r="S175" s="212"/>
      <c r="T175" s="214">
        <f>SUM(T176:T207)</f>
        <v>0.282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5" t="s">
        <v>88</v>
      </c>
      <c r="AT175" s="216" t="s">
        <v>77</v>
      </c>
      <c r="AU175" s="216" t="s">
        <v>86</v>
      </c>
      <c r="AY175" s="215" t="s">
        <v>143</v>
      </c>
      <c r="BK175" s="217">
        <f>SUM(BK176:BK207)</f>
        <v>0</v>
      </c>
    </row>
    <row r="176" spans="1:65" s="2" customFormat="1" ht="16.5" customHeight="1">
      <c r="A176" s="38"/>
      <c r="B176" s="39"/>
      <c r="C176" s="220" t="s">
        <v>205</v>
      </c>
      <c r="D176" s="220" t="s">
        <v>146</v>
      </c>
      <c r="E176" s="221" t="s">
        <v>206</v>
      </c>
      <c r="F176" s="222" t="s">
        <v>207</v>
      </c>
      <c r="G176" s="223" t="s">
        <v>208</v>
      </c>
      <c r="H176" s="224">
        <v>25</v>
      </c>
      <c r="I176" s="225"/>
      <c r="J176" s="226">
        <f>ROUND(I176*H176,2)</f>
        <v>0</v>
      </c>
      <c r="K176" s="227"/>
      <c r="L176" s="44"/>
      <c r="M176" s="228" t="s">
        <v>1</v>
      </c>
      <c r="N176" s="229" t="s">
        <v>43</v>
      </c>
      <c r="O176" s="91"/>
      <c r="P176" s="230">
        <f>O176*H176</f>
        <v>0</v>
      </c>
      <c r="Q176" s="230">
        <v>0</v>
      </c>
      <c r="R176" s="230">
        <f>Q176*H176</f>
        <v>0</v>
      </c>
      <c r="S176" s="230">
        <v>0.00531</v>
      </c>
      <c r="T176" s="231">
        <f>S176*H176</f>
        <v>0.13274999999999998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2" t="s">
        <v>150</v>
      </c>
      <c r="AT176" s="232" t="s">
        <v>146</v>
      </c>
      <c r="AU176" s="232" t="s">
        <v>88</v>
      </c>
      <c r="AY176" s="17" t="s">
        <v>143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7" t="s">
        <v>86</v>
      </c>
      <c r="BK176" s="233">
        <f>ROUND(I176*H176,2)</f>
        <v>0</v>
      </c>
      <c r="BL176" s="17" t="s">
        <v>150</v>
      </c>
      <c r="BM176" s="232" t="s">
        <v>209</v>
      </c>
    </row>
    <row r="177" spans="1:47" s="2" customFormat="1" ht="12">
      <c r="A177" s="38"/>
      <c r="B177" s="39"/>
      <c r="C177" s="40"/>
      <c r="D177" s="234" t="s">
        <v>152</v>
      </c>
      <c r="E177" s="40"/>
      <c r="F177" s="235" t="s">
        <v>207</v>
      </c>
      <c r="G177" s="40"/>
      <c r="H177" s="40"/>
      <c r="I177" s="236"/>
      <c r="J177" s="40"/>
      <c r="K177" s="40"/>
      <c r="L177" s="44"/>
      <c r="M177" s="237"/>
      <c r="N177" s="238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152</v>
      </c>
      <c r="AU177" s="17" t="s">
        <v>88</v>
      </c>
    </row>
    <row r="178" spans="1:65" s="2" customFormat="1" ht="16.5" customHeight="1">
      <c r="A178" s="38"/>
      <c r="B178" s="39"/>
      <c r="C178" s="220" t="s">
        <v>210</v>
      </c>
      <c r="D178" s="220" t="s">
        <v>146</v>
      </c>
      <c r="E178" s="221" t="s">
        <v>211</v>
      </c>
      <c r="F178" s="222" t="s">
        <v>212</v>
      </c>
      <c r="G178" s="223" t="s">
        <v>208</v>
      </c>
      <c r="H178" s="224">
        <v>25</v>
      </c>
      <c r="I178" s="225"/>
      <c r="J178" s="226">
        <f>ROUND(I178*H178,2)</f>
        <v>0</v>
      </c>
      <c r="K178" s="227"/>
      <c r="L178" s="44"/>
      <c r="M178" s="228" t="s">
        <v>1</v>
      </c>
      <c r="N178" s="229" t="s">
        <v>43</v>
      </c>
      <c r="O178" s="91"/>
      <c r="P178" s="230">
        <f>O178*H178</f>
        <v>0</v>
      </c>
      <c r="Q178" s="230">
        <v>0</v>
      </c>
      <c r="R178" s="230">
        <f>Q178*H178</f>
        <v>0</v>
      </c>
      <c r="S178" s="230">
        <v>0.00597</v>
      </c>
      <c r="T178" s="231">
        <f>S178*H178</f>
        <v>0.14925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2" t="s">
        <v>150</v>
      </c>
      <c r="AT178" s="232" t="s">
        <v>146</v>
      </c>
      <c r="AU178" s="232" t="s">
        <v>88</v>
      </c>
      <c r="AY178" s="17" t="s">
        <v>143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7" t="s">
        <v>86</v>
      </c>
      <c r="BK178" s="233">
        <f>ROUND(I178*H178,2)</f>
        <v>0</v>
      </c>
      <c r="BL178" s="17" t="s">
        <v>150</v>
      </c>
      <c r="BM178" s="232" t="s">
        <v>213</v>
      </c>
    </row>
    <row r="179" spans="1:47" s="2" customFormat="1" ht="12">
      <c r="A179" s="38"/>
      <c r="B179" s="39"/>
      <c r="C179" s="40"/>
      <c r="D179" s="234" t="s">
        <v>152</v>
      </c>
      <c r="E179" s="40"/>
      <c r="F179" s="235" t="s">
        <v>212</v>
      </c>
      <c r="G179" s="40"/>
      <c r="H179" s="40"/>
      <c r="I179" s="236"/>
      <c r="J179" s="40"/>
      <c r="K179" s="40"/>
      <c r="L179" s="44"/>
      <c r="M179" s="237"/>
      <c r="N179" s="238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152</v>
      </c>
      <c r="AU179" s="17" t="s">
        <v>88</v>
      </c>
    </row>
    <row r="180" spans="1:65" s="2" customFormat="1" ht="16.5" customHeight="1">
      <c r="A180" s="38"/>
      <c r="B180" s="39"/>
      <c r="C180" s="261" t="s">
        <v>214</v>
      </c>
      <c r="D180" s="261" t="s">
        <v>215</v>
      </c>
      <c r="E180" s="262" t="s">
        <v>216</v>
      </c>
      <c r="F180" s="263" t="s">
        <v>217</v>
      </c>
      <c r="G180" s="264" t="s">
        <v>208</v>
      </c>
      <c r="H180" s="265">
        <v>4.2</v>
      </c>
      <c r="I180" s="266"/>
      <c r="J180" s="267">
        <f>ROUND(I180*H180,2)</f>
        <v>0</v>
      </c>
      <c r="K180" s="268"/>
      <c r="L180" s="269"/>
      <c r="M180" s="270" t="s">
        <v>1</v>
      </c>
      <c r="N180" s="271" t="s">
        <v>43</v>
      </c>
      <c r="O180" s="91"/>
      <c r="P180" s="230">
        <f>O180*H180</f>
        <v>0</v>
      </c>
      <c r="Q180" s="230">
        <v>0.00027</v>
      </c>
      <c r="R180" s="230">
        <f>Q180*H180</f>
        <v>0.001134</v>
      </c>
      <c r="S180" s="230">
        <v>0</v>
      </c>
      <c r="T180" s="23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2" t="s">
        <v>198</v>
      </c>
      <c r="AT180" s="232" t="s">
        <v>215</v>
      </c>
      <c r="AU180" s="232" t="s">
        <v>88</v>
      </c>
      <c r="AY180" s="17" t="s">
        <v>143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7" t="s">
        <v>86</v>
      </c>
      <c r="BK180" s="233">
        <f>ROUND(I180*H180,2)</f>
        <v>0</v>
      </c>
      <c r="BL180" s="17" t="s">
        <v>150</v>
      </c>
      <c r="BM180" s="232" t="s">
        <v>218</v>
      </c>
    </row>
    <row r="181" spans="1:47" s="2" customFormat="1" ht="12">
      <c r="A181" s="38"/>
      <c r="B181" s="39"/>
      <c r="C181" s="40"/>
      <c r="D181" s="234" t="s">
        <v>152</v>
      </c>
      <c r="E181" s="40"/>
      <c r="F181" s="235" t="s">
        <v>217</v>
      </c>
      <c r="G181" s="40"/>
      <c r="H181" s="40"/>
      <c r="I181" s="236"/>
      <c r="J181" s="40"/>
      <c r="K181" s="40"/>
      <c r="L181" s="44"/>
      <c r="M181" s="237"/>
      <c r="N181" s="238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152</v>
      </c>
      <c r="AU181" s="17" t="s">
        <v>88</v>
      </c>
    </row>
    <row r="182" spans="1:65" s="2" customFormat="1" ht="16.5" customHeight="1">
      <c r="A182" s="38"/>
      <c r="B182" s="39"/>
      <c r="C182" s="261" t="s">
        <v>219</v>
      </c>
      <c r="D182" s="261" t="s">
        <v>215</v>
      </c>
      <c r="E182" s="262" t="s">
        <v>220</v>
      </c>
      <c r="F182" s="263" t="s">
        <v>221</v>
      </c>
      <c r="G182" s="264" t="s">
        <v>208</v>
      </c>
      <c r="H182" s="265">
        <v>4.2</v>
      </c>
      <c r="I182" s="266"/>
      <c r="J182" s="267">
        <f>ROUND(I182*H182,2)</f>
        <v>0</v>
      </c>
      <c r="K182" s="268"/>
      <c r="L182" s="269"/>
      <c r="M182" s="270" t="s">
        <v>1</v>
      </c>
      <c r="N182" s="271" t="s">
        <v>43</v>
      </c>
      <c r="O182" s="91"/>
      <c r="P182" s="230">
        <f>O182*H182</f>
        <v>0</v>
      </c>
      <c r="Q182" s="230">
        <v>0.00029</v>
      </c>
      <c r="R182" s="230">
        <f>Q182*H182</f>
        <v>0.0012180000000000001</v>
      </c>
      <c r="S182" s="230">
        <v>0</v>
      </c>
      <c r="T182" s="23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2" t="s">
        <v>198</v>
      </c>
      <c r="AT182" s="232" t="s">
        <v>215</v>
      </c>
      <c r="AU182" s="232" t="s">
        <v>88</v>
      </c>
      <c r="AY182" s="17" t="s">
        <v>143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7" t="s">
        <v>86</v>
      </c>
      <c r="BK182" s="233">
        <f>ROUND(I182*H182,2)</f>
        <v>0</v>
      </c>
      <c r="BL182" s="17" t="s">
        <v>150</v>
      </c>
      <c r="BM182" s="232" t="s">
        <v>222</v>
      </c>
    </row>
    <row r="183" spans="1:47" s="2" customFormat="1" ht="12">
      <c r="A183" s="38"/>
      <c r="B183" s="39"/>
      <c r="C183" s="40"/>
      <c r="D183" s="234" t="s">
        <v>152</v>
      </c>
      <c r="E183" s="40"/>
      <c r="F183" s="235" t="s">
        <v>221</v>
      </c>
      <c r="G183" s="40"/>
      <c r="H183" s="40"/>
      <c r="I183" s="236"/>
      <c r="J183" s="40"/>
      <c r="K183" s="40"/>
      <c r="L183" s="44"/>
      <c r="M183" s="237"/>
      <c r="N183" s="238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152</v>
      </c>
      <c r="AU183" s="17" t="s">
        <v>88</v>
      </c>
    </row>
    <row r="184" spans="1:65" s="2" customFormat="1" ht="16.5" customHeight="1">
      <c r="A184" s="38"/>
      <c r="B184" s="39"/>
      <c r="C184" s="261" t="s">
        <v>223</v>
      </c>
      <c r="D184" s="261" t="s">
        <v>215</v>
      </c>
      <c r="E184" s="262" t="s">
        <v>224</v>
      </c>
      <c r="F184" s="263" t="s">
        <v>225</v>
      </c>
      <c r="G184" s="264" t="s">
        <v>208</v>
      </c>
      <c r="H184" s="265">
        <v>6.3</v>
      </c>
      <c r="I184" s="266"/>
      <c r="J184" s="267">
        <f>ROUND(I184*H184,2)</f>
        <v>0</v>
      </c>
      <c r="K184" s="268"/>
      <c r="L184" s="269"/>
      <c r="M184" s="270" t="s">
        <v>1</v>
      </c>
      <c r="N184" s="271" t="s">
        <v>43</v>
      </c>
      <c r="O184" s="91"/>
      <c r="P184" s="230">
        <f>O184*H184</f>
        <v>0</v>
      </c>
      <c r="Q184" s="230">
        <v>0.00032</v>
      </c>
      <c r="R184" s="230">
        <f>Q184*H184</f>
        <v>0.002016</v>
      </c>
      <c r="S184" s="230">
        <v>0</v>
      </c>
      <c r="T184" s="231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2" t="s">
        <v>198</v>
      </c>
      <c r="AT184" s="232" t="s">
        <v>215</v>
      </c>
      <c r="AU184" s="232" t="s">
        <v>88</v>
      </c>
      <c r="AY184" s="17" t="s">
        <v>143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7" t="s">
        <v>86</v>
      </c>
      <c r="BK184" s="233">
        <f>ROUND(I184*H184,2)</f>
        <v>0</v>
      </c>
      <c r="BL184" s="17" t="s">
        <v>150</v>
      </c>
      <c r="BM184" s="232" t="s">
        <v>226</v>
      </c>
    </row>
    <row r="185" spans="1:47" s="2" customFormat="1" ht="12">
      <c r="A185" s="38"/>
      <c r="B185" s="39"/>
      <c r="C185" s="40"/>
      <c r="D185" s="234" t="s">
        <v>152</v>
      </c>
      <c r="E185" s="40"/>
      <c r="F185" s="235" t="s">
        <v>225</v>
      </c>
      <c r="G185" s="40"/>
      <c r="H185" s="40"/>
      <c r="I185" s="236"/>
      <c r="J185" s="40"/>
      <c r="K185" s="40"/>
      <c r="L185" s="44"/>
      <c r="M185" s="237"/>
      <c r="N185" s="238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152</v>
      </c>
      <c r="AU185" s="17" t="s">
        <v>88</v>
      </c>
    </row>
    <row r="186" spans="1:65" s="2" customFormat="1" ht="16.5" customHeight="1">
      <c r="A186" s="38"/>
      <c r="B186" s="39"/>
      <c r="C186" s="261" t="s">
        <v>227</v>
      </c>
      <c r="D186" s="261" t="s">
        <v>215</v>
      </c>
      <c r="E186" s="262" t="s">
        <v>228</v>
      </c>
      <c r="F186" s="263" t="s">
        <v>229</v>
      </c>
      <c r="G186" s="264" t="s">
        <v>208</v>
      </c>
      <c r="H186" s="265">
        <v>25.2</v>
      </c>
      <c r="I186" s="266"/>
      <c r="J186" s="267">
        <f>ROUND(I186*H186,2)</f>
        <v>0</v>
      </c>
      <c r="K186" s="268"/>
      <c r="L186" s="269"/>
      <c r="M186" s="270" t="s">
        <v>1</v>
      </c>
      <c r="N186" s="271" t="s">
        <v>43</v>
      </c>
      <c r="O186" s="91"/>
      <c r="P186" s="230">
        <f>O186*H186</f>
        <v>0</v>
      </c>
      <c r="Q186" s="230">
        <v>0.00072</v>
      </c>
      <c r="R186" s="230">
        <f>Q186*H186</f>
        <v>0.018144</v>
      </c>
      <c r="S186" s="230">
        <v>0</v>
      </c>
      <c r="T186" s="231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2" t="s">
        <v>198</v>
      </c>
      <c r="AT186" s="232" t="s">
        <v>215</v>
      </c>
      <c r="AU186" s="232" t="s">
        <v>88</v>
      </c>
      <c r="AY186" s="17" t="s">
        <v>143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7" t="s">
        <v>86</v>
      </c>
      <c r="BK186" s="233">
        <f>ROUND(I186*H186,2)</f>
        <v>0</v>
      </c>
      <c r="BL186" s="17" t="s">
        <v>150</v>
      </c>
      <c r="BM186" s="232" t="s">
        <v>230</v>
      </c>
    </row>
    <row r="187" spans="1:47" s="2" customFormat="1" ht="12">
      <c r="A187" s="38"/>
      <c r="B187" s="39"/>
      <c r="C187" s="40"/>
      <c r="D187" s="234" t="s">
        <v>152</v>
      </c>
      <c r="E187" s="40"/>
      <c r="F187" s="235" t="s">
        <v>229</v>
      </c>
      <c r="G187" s="40"/>
      <c r="H187" s="40"/>
      <c r="I187" s="236"/>
      <c r="J187" s="40"/>
      <c r="K187" s="40"/>
      <c r="L187" s="44"/>
      <c r="M187" s="237"/>
      <c r="N187" s="238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152</v>
      </c>
      <c r="AU187" s="17" t="s">
        <v>88</v>
      </c>
    </row>
    <row r="188" spans="1:65" s="2" customFormat="1" ht="16.5" customHeight="1">
      <c r="A188" s="38"/>
      <c r="B188" s="39"/>
      <c r="C188" s="261" t="s">
        <v>231</v>
      </c>
      <c r="D188" s="261" t="s">
        <v>215</v>
      </c>
      <c r="E188" s="262" t="s">
        <v>232</v>
      </c>
      <c r="F188" s="263" t="s">
        <v>233</v>
      </c>
      <c r="G188" s="264" t="s">
        <v>208</v>
      </c>
      <c r="H188" s="265">
        <v>6.3</v>
      </c>
      <c r="I188" s="266"/>
      <c r="J188" s="267">
        <f>ROUND(I188*H188,2)</f>
        <v>0</v>
      </c>
      <c r="K188" s="268"/>
      <c r="L188" s="269"/>
      <c r="M188" s="270" t="s">
        <v>1</v>
      </c>
      <c r="N188" s="271" t="s">
        <v>43</v>
      </c>
      <c r="O188" s="91"/>
      <c r="P188" s="230">
        <f>O188*H188</f>
        <v>0</v>
      </c>
      <c r="Q188" s="230">
        <v>0.00078</v>
      </c>
      <c r="R188" s="230">
        <f>Q188*H188</f>
        <v>0.004914</v>
      </c>
      <c r="S188" s="230">
        <v>0</v>
      </c>
      <c r="T188" s="23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2" t="s">
        <v>198</v>
      </c>
      <c r="AT188" s="232" t="s">
        <v>215</v>
      </c>
      <c r="AU188" s="232" t="s">
        <v>88</v>
      </c>
      <c r="AY188" s="17" t="s">
        <v>143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7" t="s">
        <v>86</v>
      </c>
      <c r="BK188" s="233">
        <f>ROUND(I188*H188,2)</f>
        <v>0</v>
      </c>
      <c r="BL188" s="17" t="s">
        <v>150</v>
      </c>
      <c r="BM188" s="232" t="s">
        <v>234</v>
      </c>
    </row>
    <row r="189" spans="1:47" s="2" customFormat="1" ht="12">
      <c r="A189" s="38"/>
      <c r="B189" s="39"/>
      <c r="C189" s="40"/>
      <c r="D189" s="234" t="s">
        <v>152</v>
      </c>
      <c r="E189" s="40"/>
      <c r="F189" s="235" t="s">
        <v>233</v>
      </c>
      <c r="G189" s="40"/>
      <c r="H189" s="40"/>
      <c r="I189" s="236"/>
      <c r="J189" s="40"/>
      <c r="K189" s="40"/>
      <c r="L189" s="44"/>
      <c r="M189" s="237"/>
      <c r="N189" s="238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152</v>
      </c>
      <c r="AU189" s="17" t="s">
        <v>88</v>
      </c>
    </row>
    <row r="190" spans="1:65" s="2" customFormat="1" ht="16.5" customHeight="1">
      <c r="A190" s="38"/>
      <c r="B190" s="39"/>
      <c r="C190" s="261" t="s">
        <v>235</v>
      </c>
      <c r="D190" s="261" t="s">
        <v>215</v>
      </c>
      <c r="E190" s="262" t="s">
        <v>236</v>
      </c>
      <c r="F190" s="263" t="s">
        <v>237</v>
      </c>
      <c r="G190" s="264" t="s">
        <v>208</v>
      </c>
      <c r="H190" s="265">
        <v>1</v>
      </c>
      <c r="I190" s="266"/>
      <c r="J190" s="267">
        <f>ROUND(I190*H190,2)</f>
        <v>0</v>
      </c>
      <c r="K190" s="268"/>
      <c r="L190" s="269"/>
      <c r="M190" s="270" t="s">
        <v>1</v>
      </c>
      <c r="N190" s="271" t="s">
        <v>43</v>
      </c>
      <c r="O190" s="91"/>
      <c r="P190" s="230">
        <f>O190*H190</f>
        <v>0</v>
      </c>
      <c r="Q190" s="230">
        <v>0.00151</v>
      </c>
      <c r="R190" s="230">
        <f>Q190*H190</f>
        <v>0.00151</v>
      </c>
      <c r="S190" s="230">
        <v>0</v>
      </c>
      <c r="T190" s="23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2" t="s">
        <v>198</v>
      </c>
      <c r="AT190" s="232" t="s">
        <v>215</v>
      </c>
      <c r="AU190" s="232" t="s">
        <v>88</v>
      </c>
      <c r="AY190" s="17" t="s">
        <v>143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7" t="s">
        <v>86</v>
      </c>
      <c r="BK190" s="233">
        <f>ROUND(I190*H190,2)</f>
        <v>0</v>
      </c>
      <c r="BL190" s="17" t="s">
        <v>150</v>
      </c>
      <c r="BM190" s="232" t="s">
        <v>238</v>
      </c>
    </row>
    <row r="191" spans="1:47" s="2" customFormat="1" ht="12">
      <c r="A191" s="38"/>
      <c r="B191" s="39"/>
      <c r="C191" s="40"/>
      <c r="D191" s="234" t="s">
        <v>152</v>
      </c>
      <c r="E191" s="40"/>
      <c r="F191" s="235" t="s">
        <v>237</v>
      </c>
      <c r="G191" s="40"/>
      <c r="H191" s="40"/>
      <c r="I191" s="236"/>
      <c r="J191" s="40"/>
      <c r="K191" s="40"/>
      <c r="L191" s="44"/>
      <c r="M191" s="237"/>
      <c r="N191" s="238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152</v>
      </c>
      <c r="AU191" s="17" t="s">
        <v>88</v>
      </c>
    </row>
    <row r="192" spans="1:65" s="2" customFormat="1" ht="16.5" customHeight="1">
      <c r="A192" s="38"/>
      <c r="B192" s="39"/>
      <c r="C192" s="261" t="s">
        <v>239</v>
      </c>
      <c r="D192" s="261" t="s">
        <v>215</v>
      </c>
      <c r="E192" s="262" t="s">
        <v>240</v>
      </c>
      <c r="F192" s="263" t="s">
        <v>241</v>
      </c>
      <c r="G192" s="264" t="s">
        <v>168</v>
      </c>
      <c r="H192" s="265">
        <v>0.3</v>
      </c>
      <c r="I192" s="266"/>
      <c r="J192" s="267">
        <f>ROUND(I192*H192,2)</f>
        <v>0</v>
      </c>
      <c r="K192" s="268"/>
      <c r="L192" s="269"/>
      <c r="M192" s="270" t="s">
        <v>1</v>
      </c>
      <c r="N192" s="271" t="s">
        <v>43</v>
      </c>
      <c r="O192" s="91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2" t="s">
        <v>198</v>
      </c>
      <c r="AT192" s="232" t="s">
        <v>215</v>
      </c>
      <c r="AU192" s="232" t="s">
        <v>88</v>
      </c>
      <c r="AY192" s="17" t="s">
        <v>143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7" t="s">
        <v>86</v>
      </c>
      <c r="BK192" s="233">
        <f>ROUND(I192*H192,2)</f>
        <v>0</v>
      </c>
      <c r="BL192" s="17" t="s">
        <v>150</v>
      </c>
      <c r="BM192" s="232" t="s">
        <v>242</v>
      </c>
    </row>
    <row r="193" spans="1:47" s="2" customFormat="1" ht="12">
      <c r="A193" s="38"/>
      <c r="B193" s="39"/>
      <c r="C193" s="40"/>
      <c r="D193" s="234" t="s">
        <v>152</v>
      </c>
      <c r="E193" s="40"/>
      <c r="F193" s="235" t="s">
        <v>241</v>
      </c>
      <c r="G193" s="40"/>
      <c r="H193" s="40"/>
      <c r="I193" s="236"/>
      <c r="J193" s="40"/>
      <c r="K193" s="40"/>
      <c r="L193" s="44"/>
      <c r="M193" s="237"/>
      <c r="N193" s="238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152</v>
      </c>
      <c r="AU193" s="17" t="s">
        <v>88</v>
      </c>
    </row>
    <row r="194" spans="1:65" s="2" customFormat="1" ht="21.75" customHeight="1">
      <c r="A194" s="38"/>
      <c r="B194" s="39"/>
      <c r="C194" s="220" t="s">
        <v>243</v>
      </c>
      <c r="D194" s="220" t="s">
        <v>146</v>
      </c>
      <c r="E194" s="221" t="s">
        <v>244</v>
      </c>
      <c r="F194" s="222" t="s">
        <v>245</v>
      </c>
      <c r="G194" s="223" t="s">
        <v>208</v>
      </c>
      <c r="H194" s="224">
        <v>20</v>
      </c>
      <c r="I194" s="225"/>
      <c r="J194" s="226">
        <f>ROUND(I194*H194,2)</f>
        <v>0</v>
      </c>
      <c r="K194" s="227"/>
      <c r="L194" s="44"/>
      <c r="M194" s="228" t="s">
        <v>1</v>
      </c>
      <c r="N194" s="229" t="s">
        <v>43</v>
      </c>
      <c r="O194" s="91"/>
      <c r="P194" s="230">
        <f>O194*H194</f>
        <v>0</v>
      </c>
      <c r="Q194" s="230">
        <v>0.0002</v>
      </c>
      <c r="R194" s="230">
        <f>Q194*H194</f>
        <v>0.004</v>
      </c>
      <c r="S194" s="230">
        <v>0</v>
      </c>
      <c r="T194" s="23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2" t="s">
        <v>150</v>
      </c>
      <c r="AT194" s="232" t="s">
        <v>146</v>
      </c>
      <c r="AU194" s="232" t="s">
        <v>88</v>
      </c>
      <c r="AY194" s="17" t="s">
        <v>143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7" t="s">
        <v>86</v>
      </c>
      <c r="BK194" s="233">
        <f>ROUND(I194*H194,2)</f>
        <v>0</v>
      </c>
      <c r="BL194" s="17" t="s">
        <v>150</v>
      </c>
      <c r="BM194" s="232" t="s">
        <v>246</v>
      </c>
    </row>
    <row r="195" spans="1:47" s="2" customFormat="1" ht="12">
      <c r="A195" s="38"/>
      <c r="B195" s="39"/>
      <c r="C195" s="40"/>
      <c r="D195" s="234" t="s">
        <v>152</v>
      </c>
      <c r="E195" s="40"/>
      <c r="F195" s="235" t="s">
        <v>245</v>
      </c>
      <c r="G195" s="40"/>
      <c r="H195" s="40"/>
      <c r="I195" s="236"/>
      <c r="J195" s="40"/>
      <c r="K195" s="40"/>
      <c r="L195" s="44"/>
      <c r="M195" s="237"/>
      <c r="N195" s="238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152</v>
      </c>
      <c r="AU195" s="17" t="s">
        <v>88</v>
      </c>
    </row>
    <row r="196" spans="1:65" s="2" customFormat="1" ht="21.75" customHeight="1">
      <c r="A196" s="38"/>
      <c r="B196" s="39"/>
      <c r="C196" s="220" t="s">
        <v>247</v>
      </c>
      <c r="D196" s="220" t="s">
        <v>146</v>
      </c>
      <c r="E196" s="221" t="s">
        <v>248</v>
      </c>
      <c r="F196" s="222" t="s">
        <v>249</v>
      </c>
      <c r="G196" s="223" t="s">
        <v>208</v>
      </c>
      <c r="H196" s="224">
        <v>26.2</v>
      </c>
      <c r="I196" s="225"/>
      <c r="J196" s="226">
        <f>ROUND(I196*H196,2)</f>
        <v>0</v>
      </c>
      <c r="K196" s="227"/>
      <c r="L196" s="44"/>
      <c r="M196" s="228" t="s">
        <v>1</v>
      </c>
      <c r="N196" s="229" t="s">
        <v>43</v>
      </c>
      <c r="O196" s="91"/>
      <c r="P196" s="230">
        <f>O196*H196</f>
        <v>0</v>
      </c>
      <c r="Q196" s="230">
        <v>0.0003</v>
      </c>
      <c r="R196" s="230">
        <f>Q196*H196</f>
        <v>0.007859999999999999</v>
      </c>
      <c r="S196" s="230">
        <v>0</v>
      </c>
      <c r="T196" s="231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2" t="s">
        <v>150</v>
      </c>
      <c r="AT196" s="232" t="s">
        <v>146</v>
      </c>
      <c r="AU196" s="232" t="s">
        <v>88</v>
      </c>
      <c r="AY196" s="17" t="s">
        <v>143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7" t="s">
        <v>86</v>
      </c>
      <c r="BK196" s="233">
        <f>ROUND(I196*H196,2)</f>
        <v>0</v>
      </c>
      <c r="BL196" s="17" t="s">
        <v>150</v>
      </c>
      <c r="BM196" s="232" t="s">
        <v>250</v>
      </c>
    </row>
    <row r="197" spans="1:47" s="2" customFormat="1" ht="12">
      <c r="A197" s="38"/>
      <c r="B197" s="39"/>
      <c r="C197" s="40"/>
      <c r="D197" s="234" t="s">
        <v>152</v>
      </c>
      <c r="E197" s="40"/>
      <c r="F197" s="235" t="s">
        <v>249</v>
      </c>
      <c r="G197" s="40"/>
      <c r="H197" s="40"/>
      <c r="I197" s="236"/>
      <c r="J197" s="40"/>
      <c r="K197" s="40"/>
      <c r="L197" s="44"/>
      <c r="M197" s="237"/>
      <c r="N197" s="238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152</v>
      </c>
      <c r="AU197" s="17" t="s">
        <v>88</v>
      </c>
    </row>
    <row r="198" spans="1:65" s="2" customFormat="1" ht="21.75" customHeight="1">
      <c r="A198" s="38"/>
      <c r="B198" s="39"/>
      <c r="C198" s="220" t="s">
        <v>251</v>
      </c>
      <c r="D198" s="220" t="s">
        <v>146</v>
      </c>
      <c r="E198" s="221" t="s">
        <v>252</v>
      </c>
      <c r="F198" s="222" t="s">
        <v>253</v>
      </c>
      <c r="G198" s="223" t="s">
        <v>208</v>
      </c>
      <c r="H198" s="224">
        <v>1</v>
      </c>
      <c r="I198" s="225"/>
      <c r="J198" s="226">
        <f>ROUND(I198*H198,2)</f>
        <v>0</v>
      </c>
      <c r="K198" s="227"/>
      <c r="L198" s="44"/>
      <c r="M198" s="228" t="s">
        <v>1</v>
      </c>
      <c r="N198" s="229" t="s">
        <v>43</v>
      </c>
      <c r="O198" s="91"/>
      <c r="P198" s="230">
        <f>O198*H198</f>
        <v>0</v>
      </c>
      <c r="Q198" s="230">
        <v>0.00042</v>
      </c>
      <c r="R198" s="230">
        <f>Q198*H198</f>
        <v>0.00042</v>
      </c>
      <c r="S198" s="230">
        <v>0</v>
      </c>
      <c r="T198" s="231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2" t="s">
        <v>150</v>
      </c>
      <c r="AT198" s="232" t="s">
        <v>146</v>
      </c>
      <c r="AU198" s="232" t="s">
        <v>88</v>
      </c>
      <c r="AY198" s="17" t="s">
        <v>143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7" t="s">
        <v>86</v>
      </c>
      <c r="BK198" s="233">
        <f>ROUND(I198*H198,2)</f>
        <v>0</v>
      </c>
      <c r="BL198" s="17" t="s">
        <v>150</v>
      </c>
      <c r="BM198" s="232" t="s">
        <v>254</v>
      </c>
    </row>
    <row r="199" spans="1:47" s="2" customFormat="1" ht="12">
      <c r="A199" s="38"/>
      <c r="B199" s="39"/>
      <c r="C199" s="40"/>
      <c r="D199" s="234" t="s">
        <v>152</v>
      </c>
      <c r="E199" s="40"/>
      <c r="F199" s="235" t="s">
        <v>253</v>
      </c>
      <c r="G199" s="40"/>
      <c r="H199" s="40"/>
      <c r="I199" s="236"/>
      <c r="J199" s="40"/>
      <c r="K199" s="40"/>
      <c r="L199" s="44"/>
      <c r="M199" s="237"/>
      <c r="N199" s="238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152</v>
      </c>
      <c r="AU199" s="17" t="s">
        <v>88</v>
      </c>
    </row>
    <row r="200" spans="1:65" s="2" customFormat="1" ht="16.5" customHeight="1">
      <c r="A200" s="38"/>
      <c r="B200" s="39"/>
      <c r="C200" s="220" t="s">
        <v>255</v>
      </c>
      <c r="D200" s="220" t="s">
        <v>146</v>
      </c>
      <c r="E200" s="221" t="s">
        <v>256</v>
      </c>
      <c r="F200" s="222" t="s">
        <v>257</v>
      </c>
      <c r="G200" s="223" t="s">
        <v>168</v>
      </c>
      <c r="H200" s="224">
        <v>0.044</v>
      </c>
      <c r="I200" s="225"/>
      <c r="J200" s="226">
        <f>ROUND(I200*H200,2)</f>
        <v>0</v>
      </c>
      <c r="K200" s="227"/>
      <c r="L200" s="44"/>
      <c r="M200" s="228" t="s">
        <v>1</v>
      </c>
      <c r="N200" s="229" t="s">
        <v>43</v>
      </c>
      <c r="O200" s="91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2" t="s">
        <v>150</v>
      </c>
      <c r="AT200" s="232" t="s">
        <v>146</v>
      </c>
      <c r="AU200" s="232" t="s">
        <v>88</v>
      </c>
      <c r="AY200" s="17" t="s">
        <v>143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7" t="s">
        <v>86</v>
      </c>
      <c r="BK200" s="233">
        <f>ROUND(I200*H200,2)</f>
        <v>0</v>
      </c>
      <c r="BL200" s="17" t="s">
        <v>150</v>
      </c>
      <c r="BM200" s="232" t="s">
        <v>258</v>
      </c>
    </row>
    <row r="201" spans="1:47" s="2" customFormat="1" ht="12">
      <c r="A201" s="38"/>
      <c r="B201" s="39"/>
      <c r="C201" s="40"/>
      <c r="D201" s="234" t="s">
        <v>152</v>
      </c>
      <c r="E201" s="40"/>
      <c r="F201" s="235" t="s">
        <v>259</v>
      </c>
      <c r="G201" s="40"/>
      <c r="H201" s="40"/>
      <c r="I201" s="236"/>
      <c r="J201" s="40"/>
      <c r="K201" s="40"/>
      <c r="L201" s="44"/>
      <c r="M201" s="237"/>
      <c r="N201" s="238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152</v>
      </c>
      <c r="AU201" s="17" t="s">
        <v>88</v>
      </c>
    </row>
    <row r="202" spans="1:65" s="2" customFormat="1" ht="16.5" customHeight="1">
      <c r="A202" s="38"/>
      <c r="B202" s="39"/>
      <c r="C202" s="220" t="s">
        <v>260</v>
      </c>
      <c r="D202" s="220" t="s">
        <v>146</v>
      </c>
      <c r="E202" s="221" t="s">
        <v>261</v>
      </c>
      <c r="F202" s="222" t="s">
        <v>262</v>
      </c>
      <c r="G202" s="223" t="s">
        <v>168</v>
      </c>
      <c r="H202" s="224">
        <v>0.323</v>
      </c>
      <c r="I202" s="225"/>
      <c r="J202" s="226">
        <f>ROUND(I202*H202,2)</f>
        <v>0</v>
      </c>
      <c r="K202" s="227"/>
      <c r="L202" s="44"/>
      <c r="M202" s="228" t="s">
        <v>1</v>
      </c>
      <c r="N202" s="229" t="s">
        <v>43</v>
      </c>
      <c r="O202" s="91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2" t="s">
        <v>150</v>
      </c>
      <c r="AT202" s="232" t="s">
        <v>146</v>
      </c>
      <c r="AU202" s="232" t="s">
        <v>88</v>
      </c>
      <c r="AY202" s="17" t="s">
        <v>143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7" t="s">
        <v>86</v>
      </c>
      <c r="BK202" s="233">
        <f>ROUND(I202*H202,2)</f>
        <v>0</v>
      </c>
      <c r="BL202" s="17" t="s">
        <v>150</v>
      </c>
      <c r="BM202" s="232" t="s">
        <v>263</v>
      </c>
    </row>
    <row r="203" spans="1:47" s="2" customFormat="1" ht="12">
      <c r="A203" s="38"/>
      <c r="B203" s="39"/>
      <c r="C203" s="40"/>
      <c r="D203" s="234" t="s">
        <v>152</v>
      </c>
      <c r="E203" s="40"/>
      <c r="F203" s="235" t="s">
        <v>264</v>
      </c>
      <c r="G203" s="40"/>
      <c r="H203" s="40"/>
      <c r="I203" s="236"/>
      <c r="J203" s="40"/>
      <c r="K203" s="40"/>
      <c r="L203" s="44"/>
      <c r="M203" s="237"/>
      <c r="N203" s="238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152</v>
      </c>
      <c r="AU203" s="17" t="s">
        <v>88</v>
      </c>
    </row>
    <row r="204" spans="1:65" s="2" customFormat="1" ht="21.75" customHeight="1">
      <c r="A204" s="38"/>
      <c r="B204" s="39"/>
      <c r="C204" s="220" t="s">
        <v>265</v>
      </c>
      <c r="D204" s="220" t="s">
        <v>146</v>
      </c>
      <c r="E204" s="221" t="s">
        <v>266</v>
      </c>
      <c r="F204" s="222" t="s">
        <v>267</v>
      </c>
      <c r="G204" s="223" t="s">
        <v>168</v>
      </c>
      <c r="H204" s="224">
        <v>0.323</v>
      </c>
      <c r="I204" s="225"/>
      <c r="J204" s="226">
        <f>ROUND(I204*H204,2)</f>
        <v>0</v>
      </c>
      <c r="K204" s="227"/>
      <c r="L204" s="44"/>
      <c r="M204" s="228" t="s">
        <v>1</v>
      </c>
      <c r="N204" s="229" t="s">
        <v>43</v>
      </c>
      <c r="O204" s="91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2" t="s">
        <v>150</v>
      </c>
      <c r="AT204" s="232" t="s">
        <v>146</v>
      </c>
      <c r="AU204" s="232" t="s">
        <v>88</v>
      </c>
      <c r="AY204" s="17" t="s">
        <v>143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7" t="s">
        <v>86</v>
      </c>
      <c r="BK204" s="233">
        <f>ROUND(I204*H204,2)</f>
        <v>0</v>
      </c>
      <c r="BL204" s="17" t="s">
        <v>150</v>
      </c>
      <c r="BM204" s="232" t="s">
        <v>268</v>
      </c>
    </row>
    <row r="205" spans="1:47" s="2" customFormat="1" ht="12">
      <c r="A205" s="38"/>
      <c r="B205" s="39"/>
      <c r="C205" s="40"/>
      <c r="D205" s="234" t="s">
        <v>152</v>
      </c>
      <c r="E205" s="40"/>
      <c r="F205" s="235" t="s">
        <v>269</v>
      </c>
      <c r="G205" s="40"/>
      <c r="H205" s="40"/>
      <c r="I205" s="236"/>
      <c r="J205" s="40"/>
      <c r="K205" s="40"/>
      <c r="L205" s="44"/>
      <c r="M205" s="237"/>
      <c r="N205" s="238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152</v>
      </c>
      <c r="AU205" s="17" t="s">
        <v>88</v>
      </c>
    </row>
    <row r="206" spans="1:65" s="2" customFormat="1" ht="21.75" customHeight="1">
      <c r="A206" s="38"/>
      <c r="B206" s="39"/>
      <c r="C206" s="220" t="s">
        <v>270</v>
      </c>
      <c r="D206" s="220" t="s">
        <v>146</v>
      </c>
      <c r="E206" s="221" t="s">
        <v>271</v>
      </c>
      <c r="F206" s="222" t="s">
        <v>272</v>
      </c>
      <c r="G206" s="223" t="s">
        <v>168</v>
      </c>
      <c r="H206" s="224">
        <v>0.323</v>
      </c>
      <c r="I206" s="225"/>
      <c r="J206" s="226">
        <f>ROUND(I206*H206,2)</f>
        <v>0</v>
      </c>
      <c r="K206" s="227"/>
      <c r="L206" s="44"/>
      <c r="M206" s="228" t="s">
        <v>1</v>
      </c>
      <c r="N206" s="229" t="s">
        <v>43</v>
      </c>
      <c r="O206" s="91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2" t="s">
        <v>150</v>
      </c>
      <c r="AT206" s="232" t="s">
        <v>146</v>
      </c>
      <c r="AU206" s="232" t="s">
        <v>88</v>
      </c>
      <c r="AY206" s="17" t="s">
        <v>143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7" t="s">
        <v>86</v>
      </c>
      <c r="BK206" s="233">
        <f>ROUND(I206*H206,2)</f>
        <v>0</v>
      </c>
      <c r="BL206" s="17" t="s">
        <v>150</v>
      </c>
      <c r="BM206" s="232" t="s">
        <v>273</v>
      </c>
    </row>
    <row r="207" spans="1:47" s="2" customFormat="1" ht="12">
      <c r="A207" s="38"/>
      <c r="B207" s="39"/>
      <c r="C207" s="40"/>
      <c r="D207" s="234" t="s">
        <v>152</v>
      </c>
      <c r="E207" s="40"/>
      <c r="F207" s="235" t="s">
        <v>272</v>
      </c>
      <c r="G207" s="40"/>
      <c r="H207" s="40"/>
      <c r="I207" s="236"/>
      <c r="J207" s="40"/>
      <c r="K207" s="40"/>
      <c r="L207" s="44"/>
      <c r="M207" s="237"/>
      <c r="N207" s="238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152</v>
      </c>
      <c r="AU207" s="17" t="s">
        <v>88</v>
      </c>
    </row>
    <row r="208" spans="1:63" s="12" customFormat="1" ht="22.8" customHeight="1">
      <c r="A208" s="12"/>
      <c r="B208" s="205"/>
      <c r="C208" s="206"/>
      <c r="D208" s="207" t="s">
        <v>77</v>
      </c>
      <c r="E208" s="218" t="s">
        <v>274</v>
      </c>
      <c r="F208" s="218" t="s">
        <v>275</v>
      </c>
      <c r="G208" s="206"/>
      <c r="H208" s="206"/>
      <c r="I208" s="209"/>
      <c r="J208" s="219">
        <f>BK208</f>
        <v>0</v>
      </c>
      <c r="K208" s="206"/>
      <c r="L208" s="210"/>
      <c r="M208" s="211"/>
      <c r="N208" s="212"/>
      <c r="O208" s="212"/>
      <c r="P208" s="213">
        <f>SUM(P209:P214)</f>
        <v>0</v>
      </c>
      <c r="Q208" s="212"/>
      <c r="R208" s="213">
        <f>SUM(R209:R214)</f>
        <v>0.00132</v>
      </c>
      <c r="S208" s="212"/>
      <c r="T208" s="214">
        <f>SUM(T209:T214)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5" t="s">
        <v>88</v>
      </c>
      <c r="AT208" s="216" t="s">
        <v>77</v>
      </c>
      <c r="AU208" s="216" t="s">
        <v>86</v>
      </c>
      <c r="AY208" s="215" t="s">
        <v>143</v>
      </c>
      <c r="BK208" s="217">
        <f>SUM(BK209:BK214)</f>
        <v>0</v>
      </c>
    </row>
    <row r="209" spans="1:65" s="2" customFormat="1" ht="16.5" customHeight="1">
      <c r="A209" s="38"/>
      <c r="B209" s="39"/>
      <c r="C209" s="220" t="s">
        <v>276</v>
      </c>
      <c r="D209" s="220" t="s">
        <v>146</v>
      </c>
      <c r="E209" s="221" t="s">
        <v>277</v>
      </c>
      <c r="F209" s="222" t="s">
        <v>278</v>
      </c>
      <c r="G209" s="223" t="s">
        <v>208</v>
      </c>
      <c r="H209" s="224">
        <v>2</v>
      </c>
      <c r="I209" s="225"/>
      <c r="J209" s="226">
        <f>ROUND(I209*H209,2)</f>
        <v>0</v>
      </c>
      <c r="K209" s="227"/>
      <c r="L209" s="44"/>
      <c r="M209" s="228" t="s">
        <v>1</v>
      </c>
      <c r="N209" s="229" t="s">
        <v>43</v>
      </c>
      <c r="O209" s="91"/>
      <c r="P209" s="230">
        <f>O209*H209</f>
        <v>0</v>
      </c>
      <c r="Q209" s="230">
        <v>0.00041</v>
      </c>
      <c r="R209" s="230">
        <f>Q209*H209</f>
        <v>0.00082</v>
      </c>
      <c r="S209" s="230">
        <v>0</v>
      </c>
      <c r="T209" s="231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2" t="s">
        <v>195</v>
      </c>
      <c r="AT209" s="232" t="s">
        <v>146</v>
      </c>
      <c r="AU209" s="232" t="s">
        <v>88</v>
      </c>
      <c r="AY209" s="17" t="s">
        <v>143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7" t="s">
        <v>86</v>
      </c>
      <c r="BK209" s="233">
        <f>ROUND(I209*H209,2)</f>
        <v>0</v>
      </c>
      <c r="BL209" s="17" t="s">
        <v>195</v>
      </c>
      <c r="BM209" s="232" t="s">
        <v>279</v>
      </c>
    </row>
    <row r="210" spans="1:47" s="2" customFormat="1" ht="12">
      <c r="A210" s="38"/>
      <c r="B210" s="39"/>
      <c r="C210" s="40"/>
      <c r="D210" s="234" t="s">
        <v>152</v>
      </c>
      <c r="E210" s="40"/>
      <c r="F210" s="235" t="s">
        <v>280</v>
      </c>
      <c r="G210" s="40"/>
      <c r="H210" s="40"/>
      <c r="I210" s="236"/>
      <c r="J210" s="40"/>
      <c r="K210" s="40"/>
      <c r="L210" s="44"/>
      <c r="M210" s="237"/>
      <c r="N210" s="238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88</v>
      </c>
    </row>
    <row r="211" spans="1:65" s="2" customFormat="1" ht="16.5" customHeight="1">
      <c r="A211" s="38"/>
      <c r="B211" s="39"/>
      <c r="C211" s="220" t="s">
        <v>157</v>
      </c>
      <c r="D211" s="220" t="s">
        <v>146</v>
      </c>
      <c r="E211" s="221" t="s">
        <v>281</v>
      </c>
      <c r="F211" s="222" t="s">
        <v>282</v>
      </c>
      <c r="G211" s="223" t="s">
        <v>283</v>
      </c>
      <c r="H211" s="224">
        <v>1</v>
      </c>
      <c r="I211" s="225"/>
      <c r="J211" s="226">
        <f>ROUND(I211*H211,2)</f>
        <v>0</v>
      </c>
      <c r="K211" s="227"/>
      <c r="L211" s="44"/>
      <c r="M211" s="228" t="s">
        <v>1</v>
      </c>
      <c r="N211" s="229" t="s">
        <v>43</v>
      </c>
      <c r="O211" s="91"/>
      <c r="P211" s="230">
        <f>O211*H211</f>
        <v>0</v>
      </c>
      <c r="Q211" s="230">
        <v>0.0005</v>
      </c>
      <c r="R211" s="230">
        <f>Q211*H211</f>
        <v>0.0005</v>
      </c>
      <c r="S211" s="230">
        <v>0</v>
      </c>
      <c r="T211" s="23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2" t="s">
        <v>195</v>
      </c>
      <c r="AT211" s="232" t="s">
        <v>146</v>
      </c>
      <c r="AU211" s="232" t="s">
        <v>88</v>
      </c>
      <c r="AY211" s="17" t="s">
        <v>143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7" t="s">
        <v>86</v>
      </c>
      <c r="BK211" s="233">
        <f>ROUND(I211*H211,2)</f>
        <v>0</v>
      </c>
      <c r="BL211" s="17" t="s">
        <v>195</v>
      </c>
      <c r="BM211" s="232" t="s">
        <v>284</v>
      </c>
    </row>
    <row r="212" spans="1:47" s="2" customFormat="1" ht="12">
      <c r="A212" s="38"/>
      <c r="B212" s="39"/>
      <c r="C212" s="40"/>
      <c r="D212" s="234" t="s">
        <v>152</v>
      </c>
      <c r="E212" s="40"/>
      <c r="F212" s="235" t="s">
        <v>285</v>
      </c>
      <c r="G212" s="40"/>
      <c r="H212" s="40"/>
      <c r="I212" s="236"/>
      <c r="J212" s="40"/>
      <c r="K212" s="40"/>
      <c r="L212" s="44"/>
      <c r="M212" s="237"/>
      <c r="N212" s="238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152</v>
      </c>
      <c r="AU212" s="17" t="s">
        <v>88</v>
      </c>
    </row>
    <row r="213" spans="1:65" s="2" customFormat="1" ht="16.5" customHeight="1">
      <c r="A213" s="38"/>
      <c r="B213" s="39"/>
      <c r="C213" s="220" t="s">
        <v>286</v>
      </c>
      <c r="D213" s="220" t="s">
        <v>146</v>
      </c>
      <c r="E213" s="221" t="s">
        <v>261</v>
      </c>
      <c r="F213" s="222" t="s">
        <v>262</v>
      </c>
      <c r="G213" s="223" t="s">
        <v>168</v>
      </c>
      <c r="H213" s="224">
        <v>0.001</v>
      </c>
      <c r="I213" s="225"/>
      <c r="J213" s="226">
        <f>ROUND(I213*H213,2)</f>
        <v>0</v>
      </c>
      <c r="K213" s="227"/>
      <c r="L213" s="44"/>
      <c r="M213" s="228" t="s">
        <v>1</v>
      </c>
      <c r="N213" s="229" t="s">
        <v>43</v>
      </c>
      <c r="O213" s="91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2" t="s">
        <v>195</v>
      </c>
      <c r="AT213" s="232" t="s">
        <v>146</v>
      </c>
      <c r="AU213" s="232" t="s">
        <v>88</v>
      </c>
      <c r="AY213" s="17" t="s">
        <v>143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7" t="s">
        <v>86</v>
      </c>
      <c r="BK213" s="233">
        <f>ROUND(I213*H213,2)</f>
        <v>0</v>
      </c>
      <c r="BL213" s="17" t="s">
        <v>195</v>
      </c>
      <c r="BM213" s="232" t="s">
        <v>287</v>
      </c>
    </row>
    <row r="214" spans="1:47" s="2" customFormat="1" ht="12">
      <c r="A214" s="38"/>
      <c r="B214" s="39"/>
      <c r="C214" s="40"/>
      <c r="D214" s="234" t="s">
        <v>152</v>
      </c>
      <c r="E214" s="40"/>
      <c r="F214" s="235" t="s">
        <v>264</v>
      </c>
      <c r="G214" s="40"/>
      <c r="H214" s="40"/>
      <c r="I214" s="236"/>
      <c r="J214" s="40"/>
      <c r="K214" s="40"/>
      <c r="L214" s="44"/>
      <c r="M214" s="237"/>
      <c r="N214" s="238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152</v>
      </c>
      <c r="AU214" s="17" t="s">
        <v>88</v>
      </c>
    </row>
    <row r="215" spans="1:63" s="12" customFormat="1" ht="22.8" customHeight="1">
      <c r="A215" s="12"/>
      <c r="B215" s="205"/>
      <c r="C215" s="206"/>
      <c r="D215" s="207" t="s">
        <v>77</v>
      </c>
      <c r="E215" s="218" t="s">
        <v>288</v>
      </c>
      <c r="F215" s="218" t="s">
        <v>289</v>
      </c>
      <c r="G215" s="206"/>
      <c r="H215" s="206"/>
      <c r="I215" s="209"/>
      <c r="J215" s="219">
        <f>BK215</f>
        <v>0</v>
      </c>
      <c r="K215" s="206"/>
      <c r="L215" s="210"/>
      <c r="M215" s="211"/>
      <c r="N215" s="212"/>
      <c r="O215" s="212"/>
      <c r="P215" s="213">
        <f>SUM(P216:P255)</f>
        <v>0</v>
      </c>
      <c r="Q215" s="212"/>
      <c r="R215" s="213">
        <f>SUM(R216:R255)</f>
        <v>0</v>
      </c>
      <c r="S215" s="212"/>
      <c r="T215" s="214">
        <f>SUM(T216:T255)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5" t="s">
        <v>88</v>
      </c>
      <c r="AT215" s="216" t="s">
        <v>77</v>
      </c>
      <c r="AU215" s="216" t="s">
        <v>86</v>
      </c>
      <c r="AY215" s="215" t="s">
        <v>143</v>
      </c>
      <c r="BK215" s="217">
        <f>SUM(BK216:BK255)</f>
        <v>0</v>
      </c>
    </row>
    <row r="216" spans="1:65" s="2" customFormat="1" ht="16.5" customHeight="1">
      <c r="A216" s="38"/>
      <c r="B216" s="39"/>
      <c r="C216" s="220" t="s">
        <v>290</v>
      </c>
      <c r="D216" s="220" t="s">
        <v>146</v>
      </c>
      <c r="E216" s="221" t="s">
        <v>291</v>
      </c>
      <c r="F216" s="222" t="s">
        <v>292</v>
      </c>
      <c r="G216" s="223" t="s">
        <v>208</v>
      </c>
      <c r="H216" s="224">
        <v>18</v>
      </c>
      <c r="I216" s="225"/>
      <c r="J216" s="226">
        <f>ROUND(I216*H216,2)</f>
        <v>0</v>
      </c>
      <c r="K216" s="227"/>
      <c r="L216" s="44"/>
      <c r="M216" s="228" t="s">
        <v>1</v>
      </c>
      <c r="N216" s="229" t="s">
        <v>43</v>
      </c>
      <c r="O216" s="91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2" t="s">
        <v>195</v>
      </c>
      <c r="AT216" s="232" t="s">
        <v>146</v>
      </c>
      <c r="AU216" s="232" t="s">
        <v>88</v>
      </c>
      <c r="AY216" s="17" t="s">
        <v>143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7" t="s">
        <v>86</v>
      </c>
      <c r="BK216" s="233">
        <f>ROUND(I216*H216,2)</f>
        <v>0</v>
      </c>
      <c r="BL216" s="17" t="s">
        <v>195</v>
      </c>
      <c r="BM216" s="232" t="s">
        <v>293</v>
      </c>
    </row>
    <row r="217" spans="1:47" s="2" customFormat="1" ht="12">
      <c r="A217" s="38"/>
      <c r="B217" s="39"/>
      <c r="C217" s="40"/>
      <c r="D217" s="234" t="s">
        <v>152</v>
      </c>
      <c r="E217" s="40"/>
      <c r="F217" s="235" t="s">
        <v>294</v>
      </c>
      <c r="G217" s="40"/>
      <c r="H217" s="40"/>
      <c r="I217" s="236"/>
      <c r="J217" s="40"/>
      <c r="K217" s="40"/>
      <c r="L217" s="44"/>
      <c r="M217" s="237"/>
      <c r="N217" s="238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152</v>
      </c>
      <c r="AU217" s="17" t="s">
        <v>88</v>
      </c>
    </row>
    <row r="218" spans="1:47" s="2" customFormat="1" ht="12">
      <c r="A218" s="38"/>
      <c r="B218" s="39"/>
      <c r="C218" s="40"/>
      <c r="D218" s="234" t="s">
        <v>295</v>
      </c>
      <c r="E218" s="40"/>
      <c r="F218" s="272" t="s">
        <v>296</v>
      </c>
      <c r="G218" s="40"/>
      <c r="H218" s="40"/>
      <c r="I218" s="236"/>
      <c r="J218" s="40"/>
      <c r="K218" s="40"/>
      <c r="L218" s="44"/>
      <c r="M218" s="237"/>
      <c r="N218" s="238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295</v>
      </c>
      <c r="AU218" s="17" t="s">
        <v>88</v>
      </c>
    </row>
    <row r="219" spans="1:65" s="2" customFormat="1" ht="16.5" customHeight="1">
      <c r="A219" s="38"/>
      <c r="B219" s="39"/>
      <c r="C219" s="261" t="s">
        <v>8</v>
      </c>
      <c r="D219" s="261" t="s">
        <v>215</v>
      </c>
      <c r="E219" s="262" t="s">
        <v>297</v>
      </c>
      <c r="F219" s="263" t="s">
        <v>298</v>
      </c>
      <c r="G219" s="264" t="s">
        <v>208</v>
      </c>
      <c r="H219" s="265">
        <v>19.8</v>
      </c>
      <c r="I219" s="266"/>
      <c r="J219" s="267">
        <f>ROUND(I219*H219,2)</f>
        <v>0</v>
      </c>
      <c r="K219" s="268"/>
      <c r="L219" s="269"/>
      <c r="M219" s="270" t="s">
        <v>1</v>
      </c>
      <c r="N219" s="271" t="s">
        <v>43</v>
      </c>
      <c r="O219" s="91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2" t="s">
        <v>299</v>
      </c>
      <c r="AT219" s="232" t="s">
        <v>215</v>
      </c>
      <c r="AU219" s="232" t="s">
        <v>88</v>
      </c>
      <c r="AY219" s="17" t="s">
        <v>143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7" t="s">
        <v>86</v>
      </c>
      <c r="BK219" s="233">
        <f>ROUND(I219*H219,2)</f>
        <v>0</v>
      </c>
      <c r="BL219" s="17" t="s">
        <v>195</v>
      </c>
      <c r="BM219" s="232" t="s">
        <v>300</v>
      </c>
    </row>
    <row r="220" spans="1:47" s="2" customFormat="1" ht="12">
      <c r="A220" s="38"/>
      <c r="B220" s="39"/>
      <c r="C220" s="40"/>
      <c r="D220" s="234" t="s">
        <v>152</v>
      </c>
      <c r="E220" s="40"/>
      <c r="F220" s="235" t="s">
        <v>298</v>
      </c>
      <c r="G220" s="40"/>
      <c r="H220" s="40"/>
      <c r="I220" s="236"/>
      <c r="J220" s="40"/>
      <c r="K220" s="40"/>
      <c r="L220" s="44"/>
      <c r="M220" s="237"/>
      <c r="N220" s="238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152</v>
      </c>
      <c r="AU220" s="17" t="s">
        <v>88</v>
      </c>
    </row>
    <row r="221" spans="1:51" s="13" customFormat="1" ht="12">
      <c r="A221" s="13"/>
      <c r="B221" s="239"/>
      <c r="C221" s="240"/>
      <c r="D221" s="234" t="s">
        <v>154</v>
      </c>
      <c r="E221" s="241" t="s">
        <v>1</v>
      </c>
      <c r="F221" s="242" t="s">
        <v>301</v>
      </c>
      <c r="G221" s="240"/>
      <c r="H221" s="243">
        <v>19.8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154</v>
      </c>
      <c r="AU221" s="249" t="s">
        <v>88</v>
      </c>
      <c r="AV221" s="13" t="s">
        <v>88</v>
      </c>
      <c r="AW221" s="13" t="s">
        <v>33</v>
      </c>
      <c r="AX221" s="13" t="s">
        <v>78</v>
      </c>
      <c r="AY221" s="249" t="s">
        <v>143</v>
      </c>
    </row>
    <row r="222" spans="1:51" s="14" customFormat="1" ht="12">
      <c r="A222" s="14"/>
      <c r="B222" s="250"/>
      <c r="C222" s="251"/>
      <c r="D222" s="234" t="s">
        <v>154</v>
      </c>
      <c r="E222" s="252" t="s">
        <v>1</v>
      </c>
      <c r="F222" s="253" t="s">
        <v>156</v>
      </c>
      <c r="G222" s="251"/>
      <c r="H222" s="254">
        <v>19.8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0" t="s">
        <v>154</v>
      </c>
      <c r="AU222" s="260" t="s">
        <v>88</v>
      </c>
      <c r="AV222" s="14" t="s">
        <v>150</v>
      </c>
      <c r="AW222" s="14" t="s">
        <v>33</v>
      </c>
      <c r="AX222" s="14" t="s">
        <v>86</v>
      </c>
      <c r="AY222" s="260" t="s">
        <v>143</v>
      </c>
    </row>
    <row r="223" spans="1:65" s="2" customFormat="1" ht="16.5" customHeight="1">
      <c r="A223" s="38"/>
      <c r="B223" s="39"/>
      <c r="C223" s="220" t="s">
        <v>195</v>
      </c>
      <c r="D223" s="220" t="s">
        <v>146</v>
      </c>
      <c r="E223" s="221" t="s">
        <v>302</v>
      </c>
      <c r="F223" s="222" t="s">
        <v>303</v>
      </c>
      <c r="G223" s="223" t="s">
        <v>208</v>
      </c>
      <c r="H223" s="224">
        <v>16</v>
      </c>
      <c r="I223" s="225"/>
      <c r="J223" s="226">
        <f>ROUND(I223*H223,2)</f>
        <v>0</v>
      </c>
      <c r="K223" s="227"/>
      <c r="L223" s="44"/>
      <c r="M223" s="228" t="s">
        <v>1</v>
      </c>
      <c r="N223" s="229" t="s">
        <v>43</v>
      </c>
      <c r="O223" s="91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2" t="s">
        <v>195</v>
      </c>
      <c r="AT223" s="232" t="s">
        <v>146</v>
      </c>
      <c r="AU223" s="232" t="s">
        <v>88</v>
      </c>
      <c r="AY223" s="17" t="s">
        <v>143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7" t="s">
        <v>86</v>
      </c>
      <c r="BK223" s="233">
        <f>ROUND(I223*H223,2)</f>
        <v>0</v>
      </c>
      <c r="BL223" s="17" t="s">
        <v>195</v>
      </c>
      <c r="BM223" s="232" t="s">
        <v>304</v>
      </c>
    </row>
    <row r="224" spans="1:47" s="2" customFormat="1" ht="12">
      <c r="A224" s="38"/>
      <c r="B224" s="39"/>
      <c r="C224" s="40"/>
      <c r="D224" s="234" t="s">
        <v>152</v>
      </c>
      <c r="E224" s="40"/>
      <c r="F224" s="235" t="s">
        <v>305</v>
      </c>
      <c r="G224" s="40"/>
      <c r="H224" s="40"/>
      <c r="I224" s="236"/>
      <c r="J224" s="40"/>
      <c r="K224" s="40"/>
      <c r="L224" s="44"/>
      <c r="M224" s="237"/>
      <c r="N224" s="238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152</v>
      </c>
      <c r="AU224" s="17" t="s">
        <v>88</v>
      </c>
    </row>
    <row r="225" spans="1:65" s="2" customFormat="1" ht="16.5" customHeight="1">
      <c r="A225" s="38"/>
      <c r="B225" s="39"/>
      <c r="C225" s="261" t="s">
        <v>306</v>
      </c>
      <c r="D225" s="261" t="s">
        <v>215</v>
      </c>
      <c r="E225" s="262" t="s">
        <v>307</v>
      </c>
      <c r="F225" s="263" t="s">
        <v>308</v>
      </c>
      <c r="G225" s="264" t="s">
        <v>208</v>
      </c>
      <c r="H225" s="265">
        <v>17.6</v>
      </c>
      <c r="I225" s="266"/>
      <c r="J225" s="267">
        <f>ROUND(I225*H225,2)</f>
        <v>0</v>
      </c>
      <c r="K225" s="268"/>
      <c r="L225" s="269"/>
      <c r="M225" s="270" t="s">
        <v>1</v>
      </c>
      <c r="N225" s="271" t="s">
        <v>43</v>
      </c>
      <c r="O225" s="91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2" t="s">
        <v>299</v>
      </c>
      <c r="AT225" s="232" t="s">
        <v>215</v>
      </c>
      <c r="AU225" s="232" t="s">
        <v>88</v>
      </c>
      <c r="AY225" s="17" t="s">
        <v>143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7" t="s">
        <v>86</v>
      </c>
      <c r="BK225" s="233">
        <f>ROUND(I225*H225,2)</f>
        <v>0</v>
      </c>
      <c r="BL225" s="17" t="s">
        <v>195</v>
      </c>
      <c r="BM225" s="232" t="s">
        <v>309</v>
      </c>
    </row>
    <row r="226" spans="1:47" s="2" customFormat="1" ht="12">
      <c r="A226" s="38"/>
      <c r="B226" s="39"/>
      <c r="C226" s="40"/>
      <c r="D226" s="234" t="s">
        <v>152</v>
      </c>
      <c r="E226" s="40"/>
      <c r="F226" s="235" t="s">
        <v>308</v>
      </c>
      <c r="G226" s="40"/>
      <c r="H226" s="40"/>
      <c r="I226" s="236"/>
      <c r="J226" s="40"/>
      <c r="K226" s="40"/>
      <c r="L226" s="44"/>
      <c r="M226" s="237"/>
      <c r="N226" s="238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152</v>
      </c>
      <c r="AU226" s="17" t="s">
        <v>88</v>
      </c>
    </row>
    <row r="227" spans="1:47" s="2" customFormat="1" ht="12">
      <c r="A227" s="38"/>
      <c r="B227" s="39"/>
      <c r="C227" s="40"/>
      <c r="D227" s="234" t="s">
        <v>295</v>
      </c>
      <c r="E227" s="40"/>
      <c r="F227" s="272" t="s">
        <v>296</v>
      </c>
      <c r="G227" s="40"/>
      <c r="H227" s="40"/>
      <c r="I227" s="236"/>
      <c r="J227" s="40"/>
      <c r="K227" s="40"/>
      <c r="L227" s="44"/>
      <c r="M227" s="237"/>
      <c r="N227" s="238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295</v>
      </c>
      <c r="AU227" s="17" t="s">
        <v>88</v>
      </c>
    </row>
    <row r="228" spans="1:51" s="13" customFormat="1" ht="12">
      <c r="A228" s="13"/>
      <c r="B228" s="239"/>
      <c r="C228" s="240"/>
      <c r="D228" s="234" t="s">
        <v>154</v>
      </c>
      <c r="E228" s="241" t="s">
        <v>1</v>
      </c>
      <c r="F228" s="242" t="s">
        <v>310</v>
      </c>
      <c r="G228" s="240"/>
      <c r="H228" s="243">
        <v>17.6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154</v>
      </c>
      <c r="AU228" s="249" t="s">
        <v>88</v>
      </c>
      <c r="AV228" s="13" t="s">
        <v>88</v>
      </c>
      <c r="AW228" s="13" t="s">
        <v>33</v>
      </c>
      <c r="AX228" s="13" t="s">
        <v>78</v>
      </c>
      <c r="AY228" s="249" t="s">
        <v>143</v>
      </c>
    </row>
    <row r="229" spans="1:51" s="14" customFormat="1" ht="12">
      <c r="A229" s="14"/>
      <c r="B229" s="250"/>
      <c r="C229" s="251"/>
      <c r="D229" s="234" t="s">
        <v>154</v>
      </c>
      <c r="E229" s="252" t="s">
        <v>1</v>
      </c>
      <c r="F229" s="253" t="s">
        <v>156</v>
      </c>
      <c r="G229" s="251"/>
      <c r="H229" s="254">
        <v>17.6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154</v>
      </c>
      <c r="AU229" s="260" t="s">
        <v>88</v>
      </c>
      <c r="AV229" s="14" t="s">
        <v>150</v>
      </c>
      <c r="AW229" s="14" t="s">
        <v>33</v>
      </c>
      <c r="AX229" s="14" t="s">
        <v>86</v>
      </c>
      <c r="AY229" s="260" t="s">
        <v>143</v>
      </c>
    </row>
    <row r="230" spans="1:65" s="2" customFormat="1" ht="16.5" customHeight="1">
      <c r="A230" s="38"/>
      <c r="B230" s="39"/>
      <c r="C230" s="220" t="s">
        <v>311</v>
      </c>
      <c r="D230" s="220" t="s">
        <v>146</v>
      </c>
      <c r="E230" s="221" t="s">
        <v>312</v>
      </c>
      <c r="F230" s="222" t="s">
        <v>313</v>
      </c>
      <c r="G230" s="223" t="s">
        <v>314</v>
      </c>
      <c r="H230" s="224">
        <v>2</v>
      </c>
      <c r="I230" s="225"/>
      <c r="J230" s="226">
        <f>ROUND(I230*H230,2)</f>
        <v>0</v>
      </c>
      <c r="K230" s="227"/>
      <c r="L230" s="44"/>
      <c r="M230" s="228" t="s">
        <v>1</v>
      </c>
      <c r="N230" s="229" t="s">
        <v>43</v>
      </c>
      <c r="O230" s="91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2" t="s">
        <v>195</v>
      </c>
      <c r="AT230" s="232" t="s">
        <v>146</v>
      </c>
      <c r="AU230" s="232" t="s">
        <v>88</v>
      </c>
      <c r="AY230" s="17" t="s">
        <v>143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7" t="s">
        <v>86</v>
      </c>
      <c r="BK230" s="233">
        <f>ROUND(I230*H230,2)</f>
        <v>0</v>
      </c>
      <c r="BL230" s="17" t="s">
        <v>195</v>
      </c>
      <c r="BM230" s="232" t="s">
        <v>315</v>
      </c>
    </row>
    <row r="231" spans="1:47" s="2" customFormat="1" ht="12">
      <c r="A231" s="38"/>
      <c r="B231" s="39"/>
      <c r="C231" s="40"/>
      <c r="D231" s="234" t="s">
        <v>152</v>
      </c>
      <c r="E231" s="40"/>
      <c r="F231" s="235" t="s">
        <v>316</v>
      </c>
      <c r="G231" s="40"/>
      <c r="H231" s="40"/>
      <c r="I231" s="236"/>
      <c r="J231" s="40"/>
      <c r="K231" s="40"/>
      <c r="L231" s="44"/>
      <c r="M231" s="237"/>
      <c r="N231" s="238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152</v>
      </c>
      <c r="AU231" s="17" t="s">
        <v>88</v>
      </c>
    </row>
    <row r="232" spans="1:65" s="2" customFormat="1" ht="21.75" customHeight="1">
      <c r="A232" s="38"/>
      <c r="B232" s="39"/>
      <c r="C232" s="220" t="s">
        <v>317</v>
      </c>
      <c r="D232" s="220" t="s">
        <v>146</v>
      </c>
      <c r="E232" s="221" t="s">
        <v>318</v>
      </c>
      <c r="F232" s="222" t="s">
        <v>319</v>
      </c>
      <c r="G232" s="223" t="s">
        <v>208</v>
      </c>
      <c r="H232" s="224">
        <v>10</v>
      </c>
      <c r="I232" s="225"/>
      <c r="J232" s="226">
        <f>ROUND(I232*H232,2)</f>
        <v>0</v>
      </c>
      <c r="K232" s="227"/>
      <c r="L232" s="44"/>
      <c r="M232" s="228" t="s">
        <v>1</v>
      </c>
      <c r="N232" s="229" t="s">
        <v>43</v>
      </c>
      <c r="O232" s="91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2" t="s">
        <v>195</v>
      </c>
      <c r="AT232" s="232" t="s">
        <v>146</v>
      </c>
      <c r="AU232" s="232" t="s">
        <v>88</v>
      </c>
      <c r="AY232" s="17" t="s">
        <v>143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7" t="s">
        <v>86</v>
      </c>
      <c r="BK232" s="233">
        <f>ROUND(I232*H232,2)</f>
        <v>0</v>
      </c>
      <c r="BL232" s="17" t="s">
        <v>195</v>
      </c>
      <c r="BM232" s="232" t="s">
        <v>320</v>
      </c>
    </row>
    <row r="233" spans="1:47" s="2" customFormat="1" ht="12">
      <c r="A233" s="38"/>
      <c r="B233" s="39"/>
      <c r="C233" s="40"/>
      <c r="D233" s="234" t="s">
        <v>152</v>
      </c>
      <c r="E233" s="40"/>
      <c r="F233" s="235" t="s">
        <v>321</v>
      </c>
      <c r="G233" s="40"/>
      <c r="H233" s="40"/>
      <c r="I233" s="236"/>
      <c r="J233" s="40"/>
      <c r="K233" s="40"/>
      <c r="L233" s="44"/>
      <c r="M233" s="237"/>
      <c r="N233" s="238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88</v>
      </c>
    </row>
    <row r="234" spans="1:51" s="13" customFormat="1" ht="12">
      <c r="A234" s="13"/>
      <c r="B234" s="239"/>
      <c r="C234" s="240"/>
      <c r="D234" s="234" t="s">
        <v>154</v>
      </c>
      <c r="E234" s="241" t="s">
        <v>1</v>
      </c>
      <c r="F234" s="242" t="s">
        <v>322</v>
      </c>
      <c r="G234" s="240"/>
      <c r="H234" s="243">
        <v>6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154</v>
      </c>
      <c r="AU234" s="249" t="s">
        <v>88</v>
      </c>
      <c r="AV234" s="13" t="s">
        <v>88</v>
      </c>
      <c r="AW234" s="13" t="s">
        <v>33</v>
      </c>
      <c r="AX234" s="13" t="s">
        <v>78</v>
      </c>
      <c r="AY234" s="249" t="s">
        <v>143</v>
      </c>
    </row>
    <row r="235" spans="1:51" s="13" customFormat="1" ht="12">
      <c r="A235" s="13"/>
      <c r="B235" s="239"/>
      <c r="C235" s="240"/>
      <c r="D235" s="234" t="s">
        <v>154</v>
      </c>
      <c r="E235" s="241" t="s">
        <v>1</v>
      </c>
      <c r="F235" s="242" t="s">
        <v>323</v>
      </c>
      <c r="G235" s="240"/>
      <c r="H235" s="243">
        <v>4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154</v>
      </c>
      <c r="AU235" s="249" t="s">
        <v>88</v>
      </c>
      <c r="AV235" s="13" t="s">
        <v>88</v>
      </c>
      <c r="AW235" s="13" t="s">
        <v>33</v>
      </c>
      <c r="AX235" s="13" t="s">
        <v>78</v>
      </c>
      <c r="AY235" s="249" t="s">
        <v>143</v>
      </c>
    </row>
    <row r="236" spans="1:51" s="14" customFormat="1" ht="12">
      <c r="A236" s="14"/>
      <c r="B236" s="250"/>
      <c r="C236" s="251"/>
      <c r="D236" s="234" t="s">
        <v>154</v>
      </c>
      <c r="E236" s="252" t="s">
        <v>1</v>
      </c>
      <c r="F236" s="253" t="s">
        <v>156</v>
      </c>
      <c r="G236" s="251"/>
      <c r="H236" s="254">
        <v>10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0" t="s">
        <v>154</v>
      </c>
      <c r="AU236" s="260" t="s">
        <v>88</v>
      </c>
      <c r="AV236" s="14" t="s">
        <v>150</v>
      </c>
      <c r="AW236" s="14" t="s">
        <v>33</v>
      </c>
      <c r="AX236" s="14" t="s">
        <v>86</v>
      </c>
      <c r="AY236" s="260" t="s">
        <v>143</v>
      </c>
    </row>
    <row r="237" spans="1:65" s="2" customFormat="1" ht="21.75" customHeight="1">
      <c r="A237" s="38"/>
      <c r="B237" s="39"/>
      <c r="C237" s="220" t="s">
        <v>324</v>
      </c>
      <c r="D237" s="220" t="s">
        <v>146</v>
      </c>
      <c r="E237" s="221" t="s">
        <v>325</v>
      </c>
      <c r="F237" s="222" t="s">
        <v>326</v>
      </c>
      <c r="G237" s="223" t="s">
        <v>208</v>
      </c>
      <c r="H237" s="224">
        <v>24</v>
      </c>
      <c r="I237" s="225"/>
      <c r="J237" s="226">
        <f>ROUND(I237*H237,2)</f>
        <v>0</v>
      </c>
      <c r="K237" s="227"/>
      <c r="L237" s="44"/>
      <c r="M237" s="228" t="s">
        <v>1</v>
      </c>
      <c r="N237" s="229" t="s">
        <v>43</v>
      </c>
      <c r="O237" s="91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2" t="s">
        <v>195</v>
      </c>
      <c r="AT237" s="232" t="s">
        <v>146</v>
      </c>
      <c r="AU237" s="232" t="s">
        <v>88</v>
      </c>
      <c r="AY237" s="17" t="s">
        <v>143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7" t="s">
        <v>86</v>
      </c>
      <c r="BK237" s="233">
        <f>ROUND(I237*H237,2)</f>
        <v>0</v>
      </c>
      <c r="BL237" s="17" t="s">
        <v>195</v>
      </c>
      <c r="BM237" s="232" t="s">
        <v>327</v>
      </c>
    </row>
    <row r="238" spans="1:47" s="2" customFormat="1" ht="12">
      <c r="A238" s="38"/>
      <c r="B238" s="39"/>
      <c r="C238" s="40"/>
      <c r="D238" s="234" t="s">
        <v>152</v>
      </c>
      <c r="E238" s="40"/>
      <c r="F238" s="235" t="s">
        <v>328</v>
      </c>
      <c r="G238" s="40"/>
      <c r="H238" s="40"/>
      <c r="I238" s="236"/>
      <c r="J238" s="40"/>
      <c r="K238" s="40"/>
      <c r="L238" s="44"/>
      <c r="M238" s="237"/>
      <c r="N238" s="238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152</v>
      </c>
      <c r="AU238" s="17" t="s">
        <v>88</v>
      </c>
    </row>
    <row r="239" spans="1:51" s="13" customFormat="1" ht="12">
      <c r="A239" s="13"/>
      <c r="B239" s="239"/>
      <c r="C239" s="240"/>
      <c r="D239" s="234" t="s">
        <v>154</v>
      </c>
      <c r="E239" s="241" t="s">
        <v>1</v>
      </c>
      <c r="F239" s="242" t="s">
        <v>329</v>
      </c>
      <c r="G239" s="240"/>
      <c r="H239" s="243">
        <v>12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154</v>
      </c>
      <c r="AU239" s="249" t="s">
        <v>88</v>
      </c>
      <c r="AV239" s="13" t="s">
        <v>88</v>
      </c>
      <c r="AW239" s="13" t="s">
        <v>33</v>
      </c>
      <c r="AX239" s="13" t="s">
        <v>78</v>
      </c>
      <c r="AY239" s="249" t="s">
        <v>143</v>
      </c>
    </row>
    <row r="240" spans="1:51" s="13" customFormat="1" ht="12">
      <c r="A240" s="13"/>
      <c r="B240" s="239"/>
      <c r="C240" s="240"/>
      <c r="D240" s="234" t="s">
        <v>154</v>
      </c>
      <c r="E240" s="241" t="s">
        <v>1</v>
      </c>
      <c r="F240" s="242" t="s">
        <v>330</v>
      </c>
      <c r="G240" s="240"/>
      <c r="H240" s="243">
        <v>12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154</v>
      </c>
      <c r="AU240" s="249" t="s">
        <v>88</v>
      </c>
      <c r="AV240" s="13" t="s">
        <v>88</v>
      </c>
      <c r="AW240" s="13" t="s">
        <v>33</v>
      </c>
      <c r="AX240" s="13" t="s">
        <v>78</v>
      </c>
      <c r="AY240" s="249" t="s">
        <v>143</v>
      </c>
    </row>
    <row r="241" spans="1:51" s="14" customFormat="1" ht="12">
      <c r="A241" s="14"/>
      <c r="B241" s="250"/>
      <c r="C241" s="251"/>
      <c r="D241" s="234" t="s">
        <v>154</v>
      </c>
      <c r="E241" s="252" t="s">
        <v>1</v>
      </c>
      <c r="F241" s="253" t="s">
        <v>156</v>
      </c>
      <c r="G241" s="251"/>
      <c r="H241" s="254">
        <v>24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0" t="s">
        <v>154</v>
      </c>
      <c r="AU241" s="260" t="s">
        <v>88</v>
      </c>
      <c r="AV241" s="14" t="s">
        <v>150</v>
      </c>
      <c r="AW241" s="14" t="s">
        <v>33</v>
      </c>
      <c r="AX241" s="14" t="s">
        <v>86</v>
      </c>
      <c r="AY241" s="260" t="s">
        <v>143</v>
      </c>
    </row>
    <row r="242" spans="1:65" s="2" customFormat="1" ht="16.5" customHeight="1">
      <c r="A242" s="38"/>
      <c r="B242" s="39"/>
      <c r="C242" s="220" t="s">
        <v>7</v>
      </c>
      <c r="D242" s="220" t="s">
        <v>146</v>
      </c>
      <c r="E242" s="221" t="s">
        <v>331</v>
      </c>
      <c r="F242" s="222" t="s">
        <v>332</v>
      </c>
      <c r="G242" s="223" t="s">
        <v>208</v>
      </c>
      <c r="H242" s="224">
        <v>34</v>
      </c>
      <c r="I242" s="225"/>
      <c r="J242" s="226">
        <f>ROUND(I242*H242,2)</f>
        <v>0</v>
      </c>
      <c r="K242" s="227"/>
      <c r="L242" s="44"/>
      <c r="M242" s="228" t="s">
        <v>1</v>
      </c>
      <c r="N242" s="229" t="s">
        <v>43</v>
      </c>
      <c r="O242" s="91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2" t="s">
        <v>195</v>
      </c>
      <c r="AT242" s="232" t="s">
        <v>146</v>
      </c>
      <c r="AU242" s="232" t="s">
        <v>88</v>
      </c>
      <c r="AY242" s="17" t="s">
        <v>143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7" t="s">
        <v>86</v>
      </c>
      <c r="BK242" s="233">
        <f>ROUND(I242*H242,2)</f>
        <v>0</v>
      </c>
      <c r="BL242" s="17" t="s">
        <v>195</v>
      </c>
      <c r="BM242" s="232" t="s">
        <v>333</v>
      </c>
    </row>
    <row r="243" spans="1:47" s="2" customFormat="1" ht="12">
      <c r="A243" s="38"/>
      <c r="B243" s="39"/>
      <c r="C243" s="40"/>
      <c r="D243" s="234" t="s">
        <v>152</v>
      </c>
      <c r="E243" s="40"/>
      <c r="F243" s="235" t="s">
        <v>334</v>
      </c>
      <c r="G243" s="40"/>
      <c r="H243" s="40"/>
      <c r="I243" s="236"/>
      <c r="J243" s="40"/>
      <c r="K243" s="40"/>
      <c r="L243" s="44"/>
      <c r="M243" s="237"/>
      <c r="N243" s="238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152</v>
      </c>
      <c r="AU243" s="17" t="s">
        <v>88</v>
      </c>
    </row>
    <row r="244" spans="1:51" s="13" customFormat="1" ht="12">
      <c r="A244" s="13"/>
      <c r="B244" s="239"/>
      <c r="C244" s="240"/>
      <c r="D244" s="234" t="s">
        <v>154</v>
      </c>
      <c r="E244" s="241" t="s">
        <v>1</v>
      </c>
      <c r="F244" s="242" t="s">
        <v>335</v>
      </c>
      <c r="G244" s="240"/>
      <c r="H244" s="243">
        <v>18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9" t="s">
        <v>154</v>
      </c>
      <c r="AU244" s="249" t="s">
        <v>88</v>
      </c>
      <c r="AV244" s="13" t="s">
        <v>88</v>
      </c>
      <c r="AW244" s="13" t="s">
        <v>33</v>
      </c>
      <c r="AX244" s="13" t="s">
        <v>78</v>
      </c>
      <c r="AY244" s="249" t="s">
        <v>143</v>
      </c>
    </row>
    <row r="245" spans="1:51" s="13" customFormat="1" ht="12">
      <c r="A245" s="13"/>
      <c r="B245" s="239"/>
      <c r="C245" s="240"/>
      <c r="D245" s="234" t="s">
        <v>154</v>
      </c>
      <c r="E245" s="241" t="s">
        <v>1</v>
      </c>
      <c r="F245" s="242" t="s">
        <v>336</v>
      </c>
      <c r="G245" s="240"/>
      <c r="H245" s="243">
        <v>16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154</v>
      </c>
      <c r="AU245" s="249" t="s">
        <v>88</v>
      </c>
      <c r="AV245" s="13" t="s">
        <v>88</v>
      </c>
      <c r="AW245" s="13" t="s">
        <v>33</v>
      </c>
      <c r="AX245" s="13" t="s">
        <v>78</v>
      </c>
      <c r="AY245" s="249" t="s">
        <v>143</v>
      </c>
    </row>
    <row r="246" spans="1:51" s="14" customFormat="1" ht="12">
      <c r="A246" s="14"/>
      <c r="B246" s="250"/>
      <c r="C246" s="251"/>
      <c r="D246" s="234" t="s">
        <v>154</v>
      </c>
      <c r="E246" s="252" t="s">
        <v>1</v>
      </c>
      <c r="F246" s="253" t="s">
        <v>156</v>
      </c>
      <c r="G246" s="251"/>
      <c r="H246" s="254">
        <v>34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0" t="s">
        <v>154</v>
      </c>
      <c r="AU246" s="260" t="s">
        <v>88</v>
      </c>
      <c r="AV246" s="14" t="s">
        <v>150</v>
      </c>
      <c r="AW246" s="14" t="s">
        <v>33</v>
      </c>
      <c r="AX246" s="14" t="s">
        <v>86</v>
      </c>
      <c r="AY246" s="260" t="s">
        <v>143</v>
      </c>
    </row>
    <row r="247" spans="1:65" s="2" customFormat="1" ht="16.5" customHeight="1">
      <c r="A247" s="38"/>
      <c r="B247" s="39"/>
      <c r="C247" s="220" t="s">
        <v>337</v>
      </c>
      <c r="D247" s="220" t="s">
        <v>146</v>
      </c>
      <c r="E247" s="221" t="s">
        <v>338</v>
      </c>
      <c r="F247" s="222" t="s">
        <v>339</v>
      </c>
      <c r="G247" s="223" t="s">
        <v>208</v>
      </c>
      <c r="H247" s="224">
        <v>34</v>
      </c>
      <c r="I247" s="225"/>
      <c r="J247" s="226">
        <f>ROUND(I247*H247,2)</f>
        <v>0</v>
      </c>
      <c r="K247" s="227"/>
      <c r="L247" s="44"/>
      <c r="M247" s="228" t="s">
        <v>1</v>
      </c>
      <c r="N247" s="229" t="s">
        <v>43</v>
      </c>
      <c r="O247" s="91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2" t="s">
        <v>195</v>
      </c>
      <c r="AT247" s="232" t="s">
        <v>146</v>
      </c>
      <c r="AU247" s="232" t="s">
        <v>88</v>
      </c>
      <c r="AY247" s="17" t="s">
        <v>143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7" t="s">
        <v>86</v>
      </c>
      <c r="BK247" s="233">
        <f>ROUND(I247*H247,2)</f>
        <v>0</v>
      </c>
      <c r="BL247" s="17" t="s">
        <v>195</v>
      </c>
      <c r="BM247" s="232" t="s">
        <v>340</v>
      </c>
    </row>
    <row r="248" spans="1:47" s="2" customFormat="1" ht="12">
      <c r="A248" s="38"/>
      <c r="B248" s="39"/>
      <c r="C248" s="40"/>
      <c r="D248" s="234" t="s">
        <v>152</v>
      </c>
      <c r="E248" s="40"/>
      <c r="F248" s="235" t="s">
        <v>341</v>
      </c>
      <c r="G248" s="40"/>
      <c r="H248" s="40"/>
      <c r="I248" s="236"/>
      <c r="J248" s="40"/>
      <c r="K248" s="40"/>
      <c r="L248" s="44"/>
      <c r="M248" s="237"/>
      <c r="N248" s="238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152</v>
      </c>
      <c r="AU248" s="17" t="s">
        <v>88</v>
      </c>
    </row>
    <row r="249" spans="1:51" s="13" customFormat="1" ht="12">
      <c r="A249" s="13"/>
      <c r="B249" s="239"/>
      <c r="C249" s="240"/>
      <c r="D249" s="234" t="s">
        <v>154</v>
      </c>
      <c r="E249" s="241" t="s">
        <v>1</v>
      </c>
      <c r="F249" s="242" t="s">
        <v>335</v>
      </c>
      <c r="G249" s="240"/>
      <c r="H249" s="243">
        <v>18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154</v>
      </c>
      <c r="AU249" s="249" t="s">
        <v>88</v>
      </c>
      <c r="AV249" s="13" t="s">
        <v>88</v>
      </c>
      <c r="AW249" s="13" t="s">
        <v>33</v>
      </c>
      <c r="AX249" s="13" t="s">
        <v>78</v>
      </c>
      <c r="AY249" s="249" t="s">
        <v>143</v>
      </c>
    </row>
    <row r="250" spans="1:51" s="13" customFormat="1" ht="12">
      <c r="A250" s="13"/>
      <c r="B250" s="239"/>
      <c r="C250" s="240"/>
      <c r="D250" s="234" t="s">
        <v>154</v>
      </c>
      <c r="E250" s="241" t="s">
        <v>1</v>
      </c>
      <c r="F250" s="242" t="s">
        <v>336</v>
      </c>
      <c r="G250" s="240"/>
      <c r="H250" s="243">
        <v>16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154</v>
      </c>
      <c r="AU250" s="249" t="s">
        <v>88</v>
      </c>
      <c r="AV250" s="13" t="s">
        <v>88</v>
      </c>
      <c r="AW250" s="13" t="s">
        <v>33</v>
      </c>
      <c r="AX250" s="13" t="s">
        <v>78</v>
      </c>
      <c r="AY250" s="249" t="s">
        <v>143</v>
      </c>
    </row>
    <row r="251" spans="1:51" s="14" customFormat="1" ht="12">
      <c r="A251" s="14"/>
      <c r="B251" s="250"/>
      <c r="C251" s="251"/>
      <c r="D251" s="234" t="s">
        <v>154</v>
      </c>
      <c r="E251" s="252" t="s">
        <v>1</v>
      </c>
      <c r="F251" s="253" t="s">
        <v>156</v>
      </c>
      <c r="G251" s="251"/>
      <c r="H251" s="254">
        <v>34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0" t="s">
        <v>154</v>
      </c>
      <c r="AU251" s="260" t="s">
        <v>88</v>
      </c>
      <c r="AV251" s="14" t="s">
        <v>150</v>
      </c>
      <c r="AW251" s="14" t="s">
        <v>33</v>
      </c>
      <c r="AX251" s="14" t="s">
        <v>86</v>
      </c>
      <c r="AY251" s="260" t="s">
        <v>143</v>
      </c>
    </row>
    <row r="252" spans="1:65" s="2" customFormat="1" ht="16.5" customHeight="1">
      <c r="A252" s="38"/>
      <c r="B252" s="39"/>
      <c r="C252" s="220" t="s">
        <v>342</v>
      </c>
      <c r="D252" s="220" t="s">
        <v>146</v>
      </c>
      <c r="E252" s="221" t="s">
        <v>343</v>
      </c>
      <c r="F252" s="222" t="s">
        <v>344</v>
      </c>
      <c r="G252" s="223" t="s">
        <v>208</v>
      </c>
      <c r="H252" s="224">
        <v>34</v>
      </c>
      <c r="I252" s="225"/>
      <c r="J252" s="226">
        <f>ROUND(I252*H252,2)</f>
        <v>0</v>
      </c>
      <c r="K252" s="227"/>
      <c r="L252" s="44"/>
      <c r="M252" s="228" t="s">
        <v>1</v>
      </c>
      <c r="N252" s="229" t="s">
        <v>43</v>
      </c>
      <c r="O252" s="91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2" t="s">
        <v>195</v>
      </c>
      <c r="AT252" s="232" t="s">
        <v>146</v>
      </c>
      <c r="AU252" s="232" t="s">
        <v>88</v>
      </c>
      <c r="AY252" s="17" t="s">
        <v>143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7" t="s">
        <v>86</v>
      </c>
      <c r="BK252" s="233">
        <f>ROUND(I252*H252,2)</f>
        <v>0</v>
      </c>
      <c r="BL252" s="17" t="s">
        <v>195</v>
      </c>
      <c r="BM252" s="232" t="s">
        <v>345</v>
      </c>
    </row>
    <row r="253" spans="1:47" s="2" customFormat="1" ht="12">
      <c r="A253" s="38"/>
      <c r="B253" s="39"/>
      <c r="C253" s="40"/>
      <c r="D253" s="234" t="s">
        <v>152</v>
      </c>
      <c r="E253" s="40"/>
      <c r="F253" s="235" t="s">
        <v>344</v>
      </c>
      <c r="G253" s="40"/>
      <c r="H253" s="40"/>
      <c r="I253" s="236"/>
      <c r="J253" s="40"/>
      <c r="K253" s="40"/>
      <c r="L253" s="44"/>
      <c r="M253" s="237"/>
      <c r="N253" s="238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152</v>
      </c>
      <c r="AU253" s="17" t="s">
        <v>88</v>
      </c>
    </row>
    <row r="254" spans="1:65" s="2" customFormat="1" ht="16.5" customHeight="1">
      <c r="A254" s="38"/>
      <c r="B254" s="39"/>
      <c r="C254" s="220" t="s">
        <v>346</v>
      </c>
      <c r="D254" s="220" t="s">
        <v>146</v>
      </c>
      <c r="E254" s="221" t="s">
        <v>347</v>
      </c>
      <c r="F254" s="222" t="s">
        <v>348</v>
      </c>
      <c r="G254" s="223" t="s">
        <v>168</v>
      </c>
      <c r="H254" s="224">
        <v>0.061</v>
      </c>
      <c r="I254" s="225"/>
      <c r="J254" s="226">
        <f>ROUND(I254*H254,2)</f>
        <v>0</v>
      </c>
      <c r="K254" s="227"/>
      <c r="L254" s="44"/>
      <c r="M254" s="228" t="s">
        <v>1</v>
      </c>
      <c r="N254" s="229" t="s">
        <v>43</v>
      </c>
      <c r="O254" s="91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2" t="s">
        <v>195</v>
      </c>
      <c r="AT254" s="232" t="s">
        <v>146</v>
      </c>
      <c r="AU254" s="232" t="s">
        <v>88</v>
      </c>
      <c r="AY254" s="17" t="s">
        <v>143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7" t="s">
        <v>86</v>
      </c>
      <c r="BK254" s="233">
        <f>ROUND(I254*H254,2)</f>
        <v>0</v>
      </c>
      <c r="BL254" s="17" t="s">
        <v>195</v>
      </c>
      <c r="BM254" s="232" t="s">
        <v>349</v>
      </c>
    </row>
    <row r="255" spans="1:47" s="2" customFormat="1" ht="12">
      <c r="A255" s="38"/>
      <c r="B255" s="39"/>
      <c r="C255" s="40"/>
      <c r="D255" s="234" t="s">
        <v>152</v>
      </c>
      <c r="E255" s="40"/>
      <c r="F255" s="235" t="s">
        <v>350</v>
      </c>
      <c r="G255" s="40"/>
      <c r="H255" s="40"/>
      <c r="I255" s="236"/>
      <c r="J255" s="40"/>
      <c r="K255" s="40"/>
      <c r="L255" s="44"/>
      <c r="M255" s="237"/>
      <c r="N255" s="238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152</v>
      </c>
      <c r="AU255" s="17" t="s">
        <v>88</v>
      </c>
    </row>
    <row r="256" spans="1:63" s="12" customFormat="1" ht="22.8" customHeight="1">
      <c r="A256" s="12"/>
      <c r="B256" s="205"/>
      <c r="C256" s="206"/>
      <c r="D256" s="207" t="s">
        <v>77</v>
      </c>
      <c r="E256" s="218" t="s">
        <v>351</v>
      </c>
      <c r="F256" s="218" t="s">
        <v>352</v>
      </c>
      <c r="G256" s="206"/>
      <c r="H256" s="206"/>
      <c r="I256" s="209"/>
      <c r="J256" s="219">
        <f>BK256</f>
        <v>0</v>
      </c>
      <c r="K256" s="206"/>
      <c r="L256" s="210"/>
      <c r="M256" s="211"/>
      <c r="N256" s="212"/>
      <c r="O256" s="212"/>
      <c r="P256" s="213">
        <f>SUM(P257:P267)</f>
        <v>0</v>
      </c>
      <c r="Q256" s="212"/>
      <c r="R256" s="213">
        <f>SUM(R257:R267)</f>
        <v>0.00034</v>
      </c>
      <c r="S256" s="212"/>
      <c r="T256" s="214">
        <f>SUM(T257:T267)</f>
        <v>0.6125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5" t="s">
        <v>88</v>
      </c>
      <c r="AT256" s="216" t="s">
        <v>77</v>
      </c>
      <c r="AU256" s="216" t="s">
        <v>86</v>
      </c>
      <c r="AY256" s="215" t="s">
        <v>143</v>
      </c>
      <c r="BK256" s="217">
        <f>SUM(BK257:BK267)</f>
        <v>0</v>
      </c>
    </row>
    <row r="257" spans="1:65" s="2" customFormat="1" ht="16.5" customHeight="1">
      <c r="A257" s="38"/>
      <c r="B257" s="39"/>
      <c r="C257" s="220" t="s">
        <v>353</v>
      </c>
      <c r="D257" s="220" t="s">
        <v>146</v>
      </c>
      <c r="E257" s="221" t="s">
        <v>354</v>
      </c>
      <c r="F257" s="222" t="s">
        <v>355</v>
      </c>
      <c r="G257" s="223" t="s">
        <v>283</v>
      </c>
      <c r="H257" s="224">
        <v>2</v>
      </c>
      <c r="I257" s="225"/>
      <c r="J257" s="226">
        <f>ROUND(I257*H257,2)</f>
        <v>0</v>
      </c>
      <c r="K257" s="227"/>
      <c r="L257" s="44"/>
      <c r="M257" s="228" t="s">
        <v>1</v>
      </c>
      <c r="N257" s="229" t="s">
        <v>43</v>
      </c>
      <c r="O257" s="91"/>
      <c r="P257" s="230">
        <f>O257*H257</f>
        <v>0</v>
      </c>
      <c r="Q257" s="230">
        <v>0.00017</v>
      </c>
      <c r="R257" s="230">
        <f>Q257*H257</f>
        <v>0.00034</v>
      </c>
      <c r="S257" s="230">
        <v>0.30625</v>
      </c>
      <c r="T257" s="231">
        <f>S257*H257</f>
        <v>0.6125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2" t="s">
        <v>195</v>
      </c>
      <c r="AT257" s="232" t="s">
        <v>146</v>
      </c>
      <c r="AU257" s="232" t="s">
        <v>88</v>
      </c>
      <c r="AY257" s="17" t="s">
        <v>143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7" t="s">
        <v>86</v>
      </c>
      <c r="BK257" s="233">
        <f>ROUND(I257*H257,2)</f>
        <v>0</v>
      </c>
      <c r="BL257" s="17" t="s">
        <v>195</v>
      </c>
      <c r="BM257" s="232" t="s">
        <v>356</v>
      </c>
    </row>
    <row r="258" spans="1:47" s="2" customFormat="1" ht="12">
      <c r="A258" s="38"/>
      <c r="B258" s="39"/>
      <c r="C258" s="40"/>
      <c r="D258" s="234" t="s">
        <v>152</v>
      </c>
      <c r="E258" s="40"/>
      <c r="F258" s="235" t="s">
        <v>357</v>
      </c>
      <c r="G258" s="40"/>
      <c r="H258" s="40"/>
      <c r="I258" s="236"/>
      <c r="J258" s="40"/>
      <c r="K258" s="40"/>
      <c r="L258" s="44"/>
      <c r="M258" s="237"/>
      <c r="N258" s="238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152</v>
      </c>
      <c r="AU258" s="17" t="s">
        <v>88</v>
      </c>
    </row>
    <row r="259" spans="1:65" s="2" customFormat="1" ht="16.5" customHeight="1">
      <c r="A259" s="38"/>
      <c r="B259" s="39"/>
      <c r="C259" s="220" t="s">
        <v>358</v>
      </c>
      <c r="D259" s="220" t="s">
        <v>146</v>
      </c>
      <c r="E259" s="221" t="s">
        <v>359</v>
      </c>
      <c r="F259" s="222" t="s">
        <v>360</v>
      </c>
      <c r="G259" s="223" t="s">
        <v>314</v>
      </c>
      <c r="H259" s="224">
        <v>3</v>
      </c>
      <c r="I259" s="225"/>
      <c r="J259" s="226">
        <f>ROUND(I259*H259,2)</f>
        <v>0</v>
      </c>
      <c r="K259" s="227"/>
      <c r="L259" s="44"/>
      <c r="M259" s="228" t="s">
        <v>1</v>
      </c>
      <c r="N259" s="229" t="s">
        <v>43</v>
      </c>
      <c r="O259" s="91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2" t="s">
        <v>195</v>
      </c>
      <c r="AT259" s="232" t="s">
        <v>146</v>
      </c>
      <c r="AU259" s="232" t="s">
        <v>88</v>
      </c>
      <c r="AY259" s="17" t="s">
        <v>143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7" t="s">
        <v>86</v>
      </c>
      <c r="BK259" s="233">
        <f>ROUND(I259*H259,2)</f>
        <v>0</v>
      </c>
      <c r="BL259" s="17" t="s">
        <v>195</v>
      </c>
      <c r="BM259" s="232" t="s">
        <v>361</v>
      </c>
    </row>
    <row r="260" spans="1:47" s="2" customFormat="1" ht="12">
      <c r="A260" s="38"/>
      <c r="B260" s="39"/>
      <c r="C260" s="40"/>
      <c r="D260" s="234" t="s">
        <v>152</v>
      </c>
      <c r="E260" s="40"/>
      <c r="F260" s="235" t="s">
        <v>362</v>
      </c>
      <c r="G260" s="40"/>
      <c r="H260" s="40"/>
      <c r="I260" s="236"/>
      <c r="J260" s="40"/>
      <c r="K260" s="40"/>
      <c r="L260" s="44"/>
      <c r="M260" s="237"/>
      <c r="N260" s="238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152</v>
      </c>
      <c r="AU260" s="17" t="s">
        <v>88</v>
      </c>
    </row>
    <row r="261" spans="1:65" s="2" customFormat="1" ht="16.5" customHeight="1">
      <c r="A261" s="38"/>
      <c r="B261" s="39"/>
      <c r="C261" s="261" t="s">
        <v>363</v>
      </c>
      <c r="D261" s="261" t="s">
        <v>215</v>
      </c>
      <c r="E261" s="262" t="s">
        <v>364</v>
      </c>
      <c r="F261" s="263" t="s">
        <v>365</v>
      </c>
      <c r="G261" s="264" t="s">
        <v>366</v>
      </c>
      <c r="H261" s="265">
        <v>3</v>
      </c>
      <c r="I261" s="266"/>
      <c r="J261" s="267">
        <f>ROUND(I261*H261,2)</f>
        <v>0</v>
      </c>
      <c r="K261" s="268"/>
      <c r="L261" s="269"/>
      <c r="M261" s="270" t="s">
        <v>1</v>
      </c>
      <c r="N261" s="271" t="s">
        <v>43</v>
      </c>
      <c r="O261" s="91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2" t="s">
        <v>299</v>
      </c>
      <c r="AT261" s="232" t="s">
        <v>215</v>
      </c>
      <c r="AU261" s="232" t="s">
        <v>88</v>
      </c>
      <c r="AY261" s="17" t="s">
        <v>143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7" t="s">
        <v>86</v>
      </c>
      <c r="BK261" s="233">
        <f>ROUND(I261*H261,2)</f>
        <v>0</v>
      </c>
      <c r="BL261" s="17" t="s">
        <v>195</v>
      </c>
      <c r="BM261" s="232" t="s">
        <v>367</v>
      </c>
    </row>
    <row r="262" spans="1:47" s="2" customFormat="1" ht="12">
      <c r="A262" s="38"/>
      <c r="B262" s="39"/>
      <c r="C262" s="40"/>
      <c r="D262" s="234" t="s">
        <v>152</v>
      </c>
      <c r="E262" s="40"/>
      <c r="F262" s="235" t="s">
        <v>365</v>
      </c>
      <c r="G262" s="40"/>
      <c r="H262" s="40"/>
      <c r="I262" s="236"/>
      <c r="J262" s="40"/>
      <c r="K262" s="40"/>
      <c r="L262" s="44"/>
      <c r="M262" s="237"/>
      <c r="N262" s="238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152</v>
      </c>
      <c r="AU262" s="17" t="s">
        <v>88</v>
      </c>
    </row>
    <row r="263" spans="1:47" s="2" customFormat="1" ht="12">
      <c r="A263" s="38"/>
      <c r="B263" s="39"/>
      <c r="C263" s="40"/>
      <c r="D263" s="234" t="s">
        <v>295</v>
      </c>
      <c r="E263" s="40"/>
      <c r="F263" s="272" t="s">
        <v>368</v>
      </c>
      <c r="G263" s="40"/>
      <c r="H263" s="40"/>
      <c r="I263" s="236"/>
      <c r="J263" s="40"/>
      <c r="K263" s="40"/>
      <c r="L263" s="44"/>
      <c r="M263" s="237"/>
      <c r="N263" s="238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295</v>
      </c>
      <c r="AU263" s="17" t="s">
        <v>88</v>
      </c>
    </row>
    <row r="264" spans="1:65" s="2" customFormat="1" ht="16.5" customHeight="1">
      <c r="A264" s="38"/>
      <c r="B264" s="39"/>
      <c r="C264" s="220" t="s">
        <v>369</v>
      </c>
      <c r="D264" s="220" t="s">
        <v>146</v>
      </c>
      <c r="E264" s="221" t="s">
        <v>370</v>
      </c>
      <c r="F264" s="222" t="s">
        <v>371</v>
      </c>
      <c r="G264" s="223" t="s">
        <v>366</v>
      </c>
      <c r="H264" s="224">
        <v>1</v>
      </c>
      <c r="I264" s="225"/>
      <c r="J264" s="226">
        <f>ROUND(I264*H264,2)</f>
        <v>0</v>
      </c>
      <c r="K264" s="227"/>
      <c r="L264" s="44"/>
      <c r="M264" s="228" t="s">
        <v>1</v>
      </c>
      <c r="N264" s="229" t="s">
        <v>43</v>
      </c>
      <c r="O264" s="91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2" t="s">
        <v>195</v>
      </c>
      <c r="AT264" s="232" t="s">
        <v>146</v>
      </c>
      <c r="AU264" s="232" t="s">
        <v>88</v>
      </c>
      <c r="AY264" s="17" t="s">
        <v>143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7" t="s">
        <v>86</v>
      </c>
      <c r="BK264" s="233">
        <f>ROUND(I264*H264,2)</f>
        <v>0</v>
      </c>
      <c r="BL264" s="17" t="s">
        <v>195</v>
      </c>
      <c r="BM264" s="232" t="s">
        <v>372</v>
      </c>
    </row>
    <row r="265" spans="1:47" s="2" customFormat="1" ht="12">
      <c r="A265" s="38"/>
      <c r="B265" s="39"/>
      <c r="C265" s="40"/>
      <c r="D265" s="234" t="s">
        <v>152</v>
      </c>
      <c r="E265" s="40"/>
      <c r="F265" s="235" t="s">
        <v>371</v>
      </c>
      <c r="G265" s="40"/>
      <c r="H265" s="40"/>
      <c r="I265" s="236"/>
      <c r="J265" s="40"/>
      <c r="K265" s="40"/>
      <c r="L265" s="44"/>
      <c r="M265" s="237"/>
      <c r="N265" s="238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152</v>
      </c>
      <c r="AU265" s="17" t="s">
        <v>88</v>
      </c>
    </row>
    <row r="266" spans="1:65" s="2" customFormat="1" ht="16.5" customHeight="1">
      <c r="A266" s="38"/>
      <c r="B266" s="39"/>
      <c r="C266" s="220" t="s">
        <v>373</v>
      </c>
      <c r="D266" s="220" t="s">
        <v>146</v>
      </c>
      <c r="E266" s="221" t="s">
        <v>374</v>
      </c>
      <c r="F266" s="222" t="s">
        <v>375</v>
      </c>
      <c r="G266" s="223" t="s">
        <v>314</v>
      </c>
      <c r="H266" s="224">
        <v>1</v>
      </c>
      <c r="I266" s="225"/>
      <c r="J266" s="226">
        <f>ROUND(I266*H266,2)</f>
        <v>0</v>
      </c>
      <c r="K266" s="227"/>
      <c r="L266" s="44"/>
      <c r="M266" s="228" t="s">
        <v>1</v>
      </c>
      <c r="N266" s="229" t="s">
        <v>43</v>
      </c>
      <c r="O266" s="91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2" t="s">
        <v>195</v>
      </c>
      <c r="AT266" s="232" t="s">
        <v>146</v>
      </c>
      <c r="AU266" s="232" t="s">
        <v>88</v>
      </c>
      <c r="AY266" s="17" t="s">
        <v>143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7" t="s">
        <v>86</v>
      </c>
      <c r="BK266" s="233">
        <f>ROUND(I266*H266,2)</f>
        <v>0</v>
      </c>
      <c r="BL266" s="17" t="s">
        <v>195</v>
      </c>
      <c r="BM266" s="232" t="s">
        <v>376</v>
      </c>
    </row>
    <row r="267" spans="1:47" s="2" customFormat="1" ht="12">
      <c r="A267" s="38"/>
      <c r="B267" s="39"/>
      <c r="C267" s="40"/>
      <c r="D267" s="234" t="s">
        <v>152</v>
      </c>
      <c r="E267" s="40"/>
      <c r="F267" s="235" t="s">
        <v>375</v>
      </c>
      <c r="G267" s="40"/>
      <c r="H267" s="40"/>
      <c r="I267" s="236"/>
      <c r="J267" s="40"/>
      <c r="K267" s="40"/>
      <c r="L267" s="44"/>
      <c r="M267" s="237"/>
      <c r="N267" s="238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152</v>
      </c>
      <c r="AU267" s="17" t="s">
        <v>88</v>
      </c>
    </row>
    <row r="268" spans="1:63" s="12" customFormat="1" ht="22.8" customHeight="1">
      <c r="A268" s="12"/>
      <c r="B268" s="205"/>
      <c r="C268" s="206"/>
      <c r="D268" s="207" t="s">
        <v>77</v>
      </c>
      <c r="E268" s="218" t="s">
        <v>377</v>
      </c>
      <c r="F268" s="218" t="s">
        <v>378</v>
      </c>
      <c r="G268" s="206"/>
      <c r="H268" s="206"/>
      <c r="I268" s="209"/>
      <c r="J268" s="219">
        <f>BK268</f>
        <v>0</v>
      </c>
      <c r="K268" s="206"/>
      <c r="L268" s="210"/>
      <c r="M268" s="211"/>
      <c r="N268" s="212"/>
      <c r="O268" s="212"/>
      <c r="P268" s="213">
        <f>SUM(P269:P314)</f>
        <v>0</v>
      </c>
      <c r="Q268" s="212"/>
      <c r="R268" s="213">
        <f>SUM(R269:R314)</f>
        <v>7E-05</v>
      </c>
      <c r="S268" s="212"/>
      <c r="T268" s="214">
        <f>SUM(T269:T314)</f>
        <v>0.53596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5" t="s">
        <v>88</v>
      </c>
      <c r="AT268" s="216" t="s">
        <v>77</v>
      </c>
      <c r="AU268" s="216" t="s">
        <v>86</v>
      </c>
      <c r="AY268" s="215" t="s">
        <v>143</v>
      </c>
      <c r="BK268" s="217">
        <f>SUM(BK269:BK314)</f>
        <v>0</v>
      </c>
    </row>
    <row r="269" spans="1:65" s="2" customFormat="1" ht="16.5" customHeight="1">
      <c r="A269" s="38"/>
      <c r="B269" s="39"/>
      <c r="C269" s="220" t="s">
        <v>379</v>
      </c>
      <c r="D269" s="220" t="s">
        <v>146</v>
      </c>
      <c r="E269" s="221" t="s">
        <v>380</v>
      </c>
      <c r="F269" s="222" t="s">
        <v>381</v>
      </c>
      <c r="G269" s="223" t="s">
        <v>283</v>
      </c>
      <c r="H269" s="224">
        <v>1</v>
      </c>
      <c r="I269" s="225"/>
      <c r="J269" s="226">
        <f>ROUND(I269*H269,2)</f>
        <v>0</v>
      </c>
      <c r="K269" s="227"/>
      <c r="L269" s="44"/>
      <c r="M269" s="228" t="s">
        <v>1</v>
      </c>
      <c r="N269" s="229" t="s">
        <v>43</v>
      </c>
      <c r="O269" s="91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2" t="s">
        <v>195</v>
      </c>
      <c r="AT269" s="232" t="s">
        <v>146</v>
      </c>
      <c r="AU269" s="232" t="s">
        <v>88</v>
      </c>
      <c r="AY269" s="17" t="s">
        <v>143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7" t="s">
        <v>86</v>
      </c>
      <c r="BK269" s="233">
        <f>ROUND(I269*H269,2)</f>
        <v>0</v>
      </c>
      <c r="BL269" s="17" t="s">
        <v>195</v>
      </c>
      <c r="BM269" s="232" t="s">
        <v>382</v>
      </c>
    </row>
    <row r="270" spans="1:47" s="2" customFormat="1" ht="12">
      <c r="A270" s="38"/>
      <c r="B270" s="39"/>
      <c r="C270" s="40"/>
      <c r="D270" s="234" t="s">
        <v>152</v>
      </c>
      <c r="E270" s="40"/>
      <c r="F270" s="235" t="s">
        <v>381</v>
      </c>
      <c r="G270" s="40"/>
      <c r="H270" s="40"/>
      <c r="I270" s="236"/>
      <c r="J270" s="40"/>
      <c r="K270" s="40"/>
      <c r="L270" s="44"/>
      <c r="M270" s="237"/>
      <c r="N270" s="238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152</v>
      </c>
      <c r="AU270" s="17" t="s">
        <v>88</v>
      </c>
    </row>
    <row r="271" spans="1:47" s="2" customFormat="1" ht="12">
      <c r="A271" s="38"/>
      <c r="B271" s="39"/>
      <c r="C271" s="40"/>
      <c r="D271" s="234" t="s">
        <v>295</v>
      </c>
      <c r="E271" s="40"/>
      <c r="F271" s="272" t="s">
        <v>383</v>
      </c>
      <c r="G271" s="40"/>
      <c r="H271" s="40"/>
      <c r="I271" s="236"/>
      <c r="J271" s="40"/>
      <c r="K271" s="40"/>
      <c r="L271" s="44"/>
      <c r="M271" s="237"/>
      <c r="N271" s="238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295</v>
      </c>
      <c r="AU271" s="17" t="s">
        <v>88</v>
      </c>
    </row>
    <row r="272" spans="1:65" s="2" customFormat="1" ht="16.5" customHeight="1">
      <c r="A272" s="38"/>
      <c r="B272" s="39"/>
      <c r="C272" s="220" t="s">
        <v>384</v>
      </c>
      <c r="D272" s="220" t="s">
        <v>146</v>
      </c>
      <c r="E272" s="221" t="s">
        <v>385</v>
      </c>
      <c r="F272" s="222" t="s">
        <v>386</v>
      </c>
      <c r="G272" s="223" t="s">
        <v>314</v>
      </c>
      <c r="H272" s="224">
        <v>20</v>
      </c>
      <c r="I272" s="225"/>
      <c r="J272" s="226">
        <f>ROUND(I272*H272,2)</f>
        <v>0</v>
      </c>
      <c r="K272" s="227"/>
      <c r="L272" s="44"/>
      <c r="M272" s="228" t="s">
        <v>1</v>
      </c>
      <c r="N272" s="229" t="s">
        <v>43</v>
      </c>
      <c r="O272" s="91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2" t="s">
        <v>195</v>
      </c>
      <c r="AT272" s="232" t="s">
        <v>146</v>
      </c>
      <c r="AU272" s="232" t="s">
        <v>88</v>
      </c>
      <c r="AY272" s="17" t="s">
        <v>143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7" t="s">
        <v>86</v>
      </c>
      <c r="BK272" s="233">
        <f>ROUND(I272*H272,2)</f>
        <v>0</v>
      </c>
      <c r="BL272" s="17" t="s">
        <v>195</v>
      </c>
      <c r="BM272" s="232" t="s">
        <v>387</v>
      </c>
    </row>
    <row r="273" spans="1:47" s="2" customFormat="1" ht="12">
      <c r="A273" s="38"/>
      <c r="B273" s="39"/>
      <c r="C273" s="40"/>
      <c r="D273" s="234" t="s">
        <v>152</v>
      </c>
      <c r="E273" s="40"/>
      <c r="F273" s="235" t="s">
        <v>388</v>
      </c>
      <c r="G273" s="40"/>
      <c r="H273" s="40"/>
      <c r="I273" s="236"/>
      <c r="J273" s="40"/>
      <c r="K273" s="40"/>
      <c r="L273" s="44"/>
      <c r="M273" s="237"/>
      <c r="N273" s="238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152</v>
      </c>
      <c r="AU273" s="17" t="s">
        <v>88</v>
      </c>
    </row>
    <row r="274" spans="1:65" s="2" customFormat="1" ht="16.5" customHeight="1">
      <c r="A274" s="38"/>
      <c r="B274" s="39"/>
      <c r="C274" s="261" t="s">
        <v>389</v>
      </c>
      <c r="D274" s="261" t="s">
        <v>215</v>
      </c>
      <c r="E274" s="262" t="s">
        <v>390</v>
      </c>
      <c r="F274" s="263" t="s">
        <v>391</v>
      </c>
      <c r="G274" s="264" t="s">
        <v>366</v>
      </c>
      <c r="H274" s="265">
        <v>20</v>
      </c>
      <c r="I274" s="266"/>
      <c r="J274" s="267">
        <f>ROUND(I274*H274,2)</f>
        <v>0</v>
      </c>
      <c r="K274" s="268"/>
      <c r="L274" s="269"/>
      <c r="M274" s="270" t="s">
        <v>1</v>
      </c>
      <c r="N274" s="271" t="s">
        <v>43</v>
      </c>
      <c r="O274" s="91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2" t="s">
        <v>299</v>
      </c>
      <c r="AT274" s="232" t="s">
        <v>215</v>
      </c>
      <c r="AU274" s="232" t="s">
        <v>88</v>
      </c>
      <c r="AY274" s="17" t="s">
        <v>143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7" t="s">
        <v>86</v>
      </c>
      <c r="BK274" s="233">
        <f>ROUND(I274*H274,2)</f>
        <v>0</v>
      </c>
      <c r="BL274" s="17" t="s">
        <v>195</v>
      </c>
      <c r="BM274" s="232" t="s">
        <v>392</v>
      </c>
    </row>
    <row r="275" spans="1:47" s="2" customFormat="1" ht="12">
      <c r="A275" s="38"/>
      <c r="B275" s="39"/>
      <c r="C275" s="40"/>
      <c r="D275" s="234" t="s">
        <v>152</v>
      </c>
      <c r="E275" s="40"/>
      <c r="F275" s="235" t="s">
        <v>391</v>
      </c>
      <c r="G275" s="40"/>
      <c r="H275" s="40"/>
      <c r="I275" s="236"/>
      <c r="J275" s="40"/>
      <c r="K275" s="40"/>
      <c r="L275" s="44"/>
      <c r="M275" s="237"/>
      <c r="N275" s="238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152</v>
      </c>
      <c r="AU275" s="17" t="s">
        <v>88</v>
      </c>
    </row>
    <row r="276" spans="1:65" s="2" customFormat="1" ht="16.5" customHeight="1">
      <c r="A276" s="38"/>
      <c r="B276" s="39"/>
      <c r="C276" s="220" t="s">
        <v>393</v>
      </c>
      <c r="D276" s="220" t="s">
        <v>146</v>
      </c>
      <c r="E276" s="221" t="s">
        <v>394</v>
      </c>
      <c r="F276" s="222" t="s">
        <v>395</v>
      </c>
      <c r="G276" s="223" t="s">
        <v>283</v>
      </c>
      <c r="H276" s="224">
        <v>1</v>
      </c>
      <c r="I276" s="225"/>
      <c r="J276" s="226">
        <f>ROUND(I276*H276,2)</f>
        <v>0</v>
      </c>
      <c r="K276" s="227"/>
      <c r="L276" s="44"/>
      <c r="M276" s="228" t="s">
        <v>1</v>
      </c>
      <c r="N276" s="229" t="s">
        <v>43</v>
      </c>
      <c r="O276" s="91"/>
      <c r="P276" s="230">
        <f>O276*H276</f>
        <v>0</v>
      </c>
      <c r="Q276" s="230">
        <v>0</v>
      </c>
      <c r="R276" s="230">
        <f>Q276*H276</f>
        <v>0</v>
      </c>
      <c r="S276" s="230">
        <v>0.51196</v>
      </c>
      <c r="T276" s="231">
        <f>S276*H276</f>
        <v>0.51196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2" t="s">
        <v>195</v>
      </c>
      <c r="AT276" s="232" t="s">
        <v>146</v>
      </c>
      <c r="AU276" s="232" t="s">
        <v>88</v>
      </c>
      <c r="AY276" s="17" t="s">
        <v>143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7" t="s">
        <v>86</v>
      </c>
      <c r="BK276" s="233">
        <f>ROUND(I276*H276,2)</f>
        <v>0</v>
      </c>
      <c r="BL276" s="17" t="s">
        <v>195</v>
      </c>
      <c r="BM276" s="232" t="s">
        <v>396</v>
      </c>
    </row>
    <row r="277" spans="1:47" s="2" customFormat="1" ht="12">
      <c r="A277" s="38"/>
      <c r="B277" s="39"/>
      <c r="C277" s="40"/>
      <c r="D277" s="234" t="s">
        <v>152</v>
      </c>
      <c r="E277" s="40"/>
      <c r="F277" s="235" t="s">
        <v>397</v>
      </c>
      <c r="G277" s="40"/>
      <c r="H277" s="40"/>
      <c r="I277" s="236"/>
      <c r="J277" s="40"/>
      <c r="K277" s="40"/>
      <c r="L277" s="44"/>
      <c r="M277" s="237"/>
      <c r="N277" s="238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152</v>
      </c>
      <c r="AU277" s="17" t="s">
        <v>88</v>
      </c>
    </row>
    <row r="278" spans="1:65" s="2" customFormat="1" ht="16.5" customHeight="1">
      <c r="A278" s="38"/>
      <c r="B278" s="39"/>
      <c r="C278" s="220" t="s">
        <v>398</v>
      </c>
      <c r="D278" s="220" t="s">
        <v>146</v>
      </c>
      <c r="E278" s="221" t="s">
        <v>399</v>
      </c>
      <c r="F278" s="222" t="s">
        <v>400</v>
      </c>
      <c r="G278" s="223" t="s">
        <v>314</v>
      </c>
      <c r="H278" s="224">
        <v>1</v>
      </c>
      <c r="I278" s="225"/>
      <c r="J278" s="226">
        <f>ROUND(I278*H278,2)</f>
        <v>0</v>
      </c>
      <c r="K278" s="227"/>
      <c r="L278" s="44"/>
      <c r="M278" s="228" t="s">
        <v>1</v>
      </c>
      <c r="N278" s="229" t="s">
        <v>43</v>
      </c>
      <c r="O278" s="91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2" t="s">
        <v>195</v>
      </c>
      <c r="AT278" s="232" t="s">
        <v>146</v>
      </c>
      <c r="AU278" s="232" t="s">
        <v>88</v>
      </c>
      <c r="AY278" s="17" t="s">
        <v>143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7" t="s">
        <v>86</v>
      </c>
      <c r="BK278" s="233">
        <f>ROUND(I278*H278,2)</f>
        <v>0</v>
      </c>
      <c r="BL278" s="17" t="s">
        <v>195</v>
      </c>
      <c r="BM278" s="232" t="s">
        <v>401</v>
      </c>
    </row>
    <row r="279" spans="1:47" s="2" customFormat="1" ht="12">
      <c r="A279" s="38"/>
      <c r="B279" s="39"/>
      <c r="C279" s="40"/>
      <c r="D279" s="234" t="s">
        <v>152</v>
      </c>
      <c r="E279" s="40"/>
      <c r="F279" s="235" t="s">
        <v>402</v>
      </c>
      <c r="G279" s="40"/>
      <c r="H279" s="40"/>
      <c r="I279" s="236"/>
      <c r="J279" s="40"/>
      <c r="K279" s="40"/>
      <c r="L279" s="44"/>
      <c r="M279" s="237"/>
      <c r="N279" s="238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152</v>
      </c>
      <c r="AU279" s="17" t="s">
        <v>88</v>
      </c>
    </row>
    <row r="280" spans="1:65" s="2" customFormat="1" ht="21.75" customHeight="1">
      <c r="A280" s="38"/>
      <c r="B280" s="39"/>
      <c r="C280" s="261" t="s">
        <v>403</v>
      </c>
      <c r="D280" s="261" t="s">
        <v>215</v>
      </c>
      <c r="E280" s="262" t="s">
        <v>404</v>
      </c>
      <c r="F280" s="263" t="s">
        <v>405</v>
      </c>
      <c r="G280" s="264" t="s">
        <v>366</v>
      </c>
      <c r="H280" s="265">
        <v>1</v>
      </c>
      <c r="I280" s="266"/>
      <c r="J280" s="267">
        <f>ROUND(I280*H280,2)</f>
        <v>0</v>
      </c>
      <c r="K280" s="268"/>
      <c r="L280" s="269"/>
      <c r="M280" s="270" t="s">
        <v>1</v>
      </c>
      <c r="N280" s="271" t="s">
        <v>43</v>
      </c>
      <c r="O280" s="91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2" t="s">
        <v>299</v>
      </c>
      <c r="AT280" s="232" t="s">
        <v>215</v>
      </c>
      <c r="AU280" s="232" t="s">
        <v>88</v>
      </c>
      <c r="AY280" s="17" t="s">
        <v>143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7" t="s">
        <v>86</v>
      </c>
      <c r="BK280" s="233">
        <f>ROUND(I280*H280,2)</f>
        <v>0</v>
      </c>
      <c r="BL280" s="17" t="s">
        <v>195</v>
      </c>
      <c r="BM280" s="232" t="s">
        <v>406</v>
      </c>
    </row>
    <row r="281" spans="1:47" s="2" customFormat="1" ht="12">
      <c r="A281" s="38"/>
      <c r="B281" s="39"/>
      <c r="C281" s="40"/>
      <c r="D281" s="234" t="s">
        <v>152</v>
      </c>
      <c r="E281" s="40"/>
      <c r="F281" s="235" t="s">
        <v>405</v>
      </c>
      <c r="G281" s="40"/>
      <c r="H281" s="40"/>
      <c r="I281" s="236"/>
      <c r="J281" s="40"/>
      <c r="K281" s="40"/>
      <c r="L281" s="44"/>
      <c r="M281" s="237"/>
      <c r="N281" s="238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152</v>
      </c>
      <c r="AU281" s="17" t="s">
        <v>88</v>
      </c>
    </row>
    <row r="282" spans="1:65" s="2" customFormat="1" ht="16.5" customHeight="1">
      <c r="A282" s="38"/>
      <c r="B282" s="39"/>
      <c r="C282" s="220" t="s">
        <v>299</v>
      </c>
      <c r="D282" s="220" t="s">
        <v>146</v>
      </c>
      <c r="E282" s="221" t="s">
        <v>407</v>
      </c>
      <c r="F282" s="222" t="s">
        <v>408</v>
      </c>
      <c r="G282" s="223" t="s">
        <v>314</v>
      </c>
      <c r="H282" s="224">
        <v>1</v>
      </c>
      <c r="I282" s="225"/>
      <c r="J282" s="226">
        <f>ROUND(I282*H282,2)</f>
        <v>0</v>
      </c>
      <c r="K282" s="227"/>
      <c r="L282" s="44"/>
      <c r="M282" s="228" t="s">
        <v>1</v>
      </c>
      <c r="N282" s="229" t="s">
        <v>43</v>
      </c>
      <c r="O282" s="91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2" t="s">
        <v>195</v>
      </c>
      <c r="AT282" s="232" t="s">
        <v>146</v>
      </c>
      <c r="AU282" s="232" t="s">
        <v>88</v>
      </c>
      <c r="AY282" s="17" t="s">
        <v>143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7" t="s">
        <v>86</v>
      </c>
      <c r="BK282" s="233">
        <f>ROUND(I282*H282,2)</f>
        <v>0</v>
      </c>
      <c r="BL282" s="17" t="s">
        <v>195</v>
      </c>
      <c r="BM282" s="232" t="s">
        <v>409</v>
      </c>
    </row>
    <row r="283" spans="1:47" s="2" customFormat="1" ht="12">
      <c r="A283" s="38"/>
      <c r="B283" s="39"/>
      <c r="C283" s="40"/>
      <c r="D283" s="234" t="s">
        <v>152</v>
      </c>
      <c r="E283" s="40"/>
      <c r="F283" s="235" t="s">
        <v>410</v>
      </c>
      <c r="G283" s="40"/>
      <c r="H283" s="40"/>
      <c r="I283" s="236"/>
      <c r="J283" s="40"/>
      <c r="K283" s="40"/>
      <c r="L283" s="44"/>
      <c r="M283" s="237"/>
      <c r="N283" s="238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152</v>
      </c>
      <c r="AU283" s="17" t="s">
        <v>88</v>
      </c>
    </row>
    <row r="284" spans="1:47" s="2" customFormat="1" ht="12">
      <c r="A284" s="38"/>
      <c r="B284" s="39"/>
      <c r="C284" s="40"/>
      <c r="D284" s="234" t="s">
        <v>295</v>
      </c>
      <c r="E284" s="40"/>
      <c r="F284" s="272" t="s">
        <v>411</v>
      </c>
      <c r="G284" s="40"/>
      <c r="H284" s="40"/>
      <c r="I284" s="236"/>
      <c r="J284" s="40"/>
      <c r="K284" s="40"/>
      <c r="L284" s="44"/>
      <c r="M284" s="237"/>
      <c r="N284" s="238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295</v>
      </c>
      <c r="AU284" s="17" t="s">
        <v>88</v>
      </c>
    </row>
    <row r="285" spans="1:65" s="2" customFormat="1" ht="21.75" customHeight="1">
      <c r="A285" s="38"/>
      <c r="B285" s="39"/>
      <c r="C285" s="220" t="s">
        <v>412</v>
      </c>
      <c r="D285" s="220" t="s">
        <v>146</v>
      </c>
      <c r="E285" s="221" t="s">
        <v>413</v>
      </c>
      <c r="F285" s="222" t="s">
        <v>414</v>
      </c>
      <c r="G285" s="223" t="s">
        <v>314</v>
      </c>
      <c r="H285" s="224">
        <v>1</v>
      </c>
      <c r="I285" s="225"/>
      <c r="J285" s="226">
        <f>ROUND(I285*H285,2)</f>
        <v>0</v>
      </c>
      <c r="K285" s="227"/>
      <c r="L285" s="44"/>
      <c r="M285" s="228" t="s">
        <v>1</v>
      </c>
      <c r="N285" s="229" t="s">
        <v>43</v>
      </c>
      <c r="O285" s="91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2" t="s">
        <v>195</v>
      </c>
      <c r="AT285" s="232" t="s">
        <v>146</v>
      </c>
      <c r="AU285" s="232" t="s">
        <v>88</v>
      </c>
      <c r="AY285" s="17" t="s">
        <v>143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7" t="s">
        <v>86</v>
      </c>
      <c r="BK285" s="233">
        <f>ROUND(I285*H285,2)</f>
        <v>0</v>
      </c>
      <c r="BL285" s="17" t="s">
        <v>195</v>
      </c>
      <c r="BM285" s="232" t="s">
        <v>415</v>
      </c>
    </row>
    <row r="286" spans="1:47" s="2" customFormat="1" ht="12">
      <c r="A286" s="38"/>
      <c r="B286" s="39"/>
      <c r="C286" s="40"/>
      <c r="D286" s="234" t="s">
        <v>152</v>
      </c>
      <c r="E286" s="40"/>
      <c r="F286" s="235" t="s">
        <v>414</v>
      </c>
      <c r="G286" s="40"/>
      <c r="H286" s="40"/>
      <c r="I286" s="236"/>
      <c r="J286" s="40"/>
      <c r="K286" s="40"/>
      <c r="L286" s="44"/>
      <c r="M286" s="237"/>
      <c r="N286" s="238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152</v>
      </c>
      <c r="AU286" s="17" t="s">
        <v>88</v>
      </c>
    </row>
    <row r="287" spans="1:47" s="2" customFormat="1" ht="12">
      <c r="A287" s="38"/>
      <c r="B287" s="39"/>
      <c r="C287" s="40"/>
      <c r="D287" s="234" t="s">
        <v>295</v>
      </c>
      <c r="E287" s="40"/>
      <c r="F287" s="272" t="s">
        <v>416</v>
      </c>
      <c r="G287" s="40"/>
      <c r="H287" s="40"/>
      <c r="I287" s="236"/>
      <c r="J287" s="40"/>
      <c r="K287" s="40"/>
      <c r="L287" s="44"/>
      <c r="M287" s="237"/>
      <c r="N287" s="238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295</v>
      </c>
      <c r="AU287" s="17" t="s">
        <v>88</v>
      </c>
    </row>
    <row r="288" spans="1:65" s="2" customFormat="1" ht="16.5" customHeight="1">
      <c r="A288" s="38"/>
      <c r="B288" s="39"/>
      <c r="C288" s="220" t="s">
        <v>417</v>
      </c>
      <c r="D288" s="220" t="s">
        <v>146</v>
      </c>
      <c r="E288" s="221" t="s">
        <v>418</v>
      </c>
      <c r="F288" s="222" t="s">
        <v>419</v>
      </c>
      <c r="G288" s="223" t="s">
        <v>283</v>
      </c>
      <c r="H288" s="224">
        <v>1</v>
      </c>
      <c r="I288" s="225"/>
      <c r="J288" s="226">
        <f>ROUND(I288*H288,2)</f>
        <v>0</v>
      </c>
      <c r="K288" s="227"/>
      <c r="L288" s="44"/>
      <c r="M288" s="228" t="s">
        <v>1</v>
      </c>
      <c r="N288" s="229" t="s">
        <v>43</v>
      </c>
      <c r="O288" s="91"/>
      <c r="P288" s="230">
        <f>O288*H288</f>
        <v>0</v>
      </c>
      <c r="Q288" s="230">
        <v>7E-05</v>
      </c>
      <c r="R288" s="230">
        <f>Q288*H288</f>
        <v>7E-05</v>
      </c>
      <c r="S288" s="230">
        <v>0.024</v>
      </c>
      <c r="T288" s="231">
        <f>S288*H288</f>
        <v>0.024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2" t="s">
        <v>195</v>
      </c>
      <c r="AT288" s="232" t="s">
        <v>146</v>
      </c>
      <c r="AU288" s="232" t="s">
        <v>88</v>
      </c>
      <c r="AY288" s="17" t="s">
        <v>143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7" t="s">
        <v>86</v>
      </c>
      <c r="BK288" s="233">
        <f>ROUND(I288*H288,2)</f>
        <v>0</v>
      </c>
      <c r="BL288" s="17" t="s">
        <v>195</v>
      </c>
      <c r="BM288" s="232" t="s">
        <v>420</v>
      </c>
    </row>
    <row r="289" spans="1:47" s="2" customFormat="1" ht="12">
      <c r="A289" s="38"/>
      <c r="B289" s="39"/>
      <c r="C289" s="40"/>
      <c r="D289" s="234" t="s">
        <v>152</v>
      </c>
      <c r="E289" s="40"/>
      <c r="F289" s="235" t="s">
        <v>421</v>
      </c>
      <c r="G289" s="40"/>
      <c r="H289" s="40"/>
      <c r="I289" s="236"/>
      <c r="J289" s="40"/>
      <c r="K289" s="40"/>
      <c r="L289" s="44"/>
      <c r="M289" s="237"/>
      <c r="N289" s="238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152</v>
      </c>
      <c r="AU289" s="17" t="s">
        <v>88</v>
      </c>
    </row>
    <row r="290" spans="1:65" s="2" customFormat="1" ht="16.5" customHeight="1">
      <c r="A290" s="38"/>
      <c r="B290" s="39"/>
      <c r="C290" s="220" t="s">
        <v>422</v>
      </c>
      <c r="D290" s="220" t="s">
        <v>146</v>
      </c>
      <c r="E290" s="221" t="s">
        <v>423</v>
      </c>
      <c r="F290" s="222" t="s">
        <v>424</v>
      </c>
      <c r="G290" s="223" t="s">
        <v>314</v>
      </c>
      <c r="H290" s="224">
        <v>1</v>
      </c>
      <c r="I290" s="225"/>
      <c r="J290" s="226">
        <f>ROUND(I290*H290,2)</f>
        <v>0</v>
      </c>
      <c r="K290" s="227"/>
      <c r="L290" s="44"/>
      <c r="M290" s="228" t="s">
        <v>1</v>
      </c>
      <c r="N290" s="229" t="s">
        <v>43</v>
      </c>
      <c r="O290" s="91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2" t="s">
        <v>195</v>
      </c>
      <c r="AT290" s="232" t="s">
        <v>146</v>
      </c>
      <c r="AU290" s="232" t="s">
        <v>88</v>
      </c>
      <c r="AY290" s="17" t="s">
        <v>143</v>
      </c>
      <c r="BE290" s="233">
        <f>IF(N290="základní",J290,0)</f>
        <v>0</v>
      </c>
      <c r="BF290" s="233">
        <f>IF(N290="snížená",J290,0)</f>
        <v>0</v>
      </c>
      <c r="BG290" s="233">
        <f>IF(N290="zákl. přenesená",J290,0)</f>
        <v>0</v>
      </c>
      <c r="BH290" s="233">
        <f>IF(N290="sníž. přenesená",J290,0)</f>
        <v>0</v>
      </c>
      <c r="BI290" s="233">
        <f>IF(N290="nulová",J290,0)</f>
        <v>0</v>
      </c>
      <c r="BJ290" s="17" t="s">
        <v>86</v>
      </c>
      <c r="BK290" s="233">
        <f>ROUND(I290*H290,2)</f>
        <v>0</v>
      </c>
      <c r="BL290" s="17" t="s">
        <v>195</v>
      </c>
      <c r="BM290" s="232" t="s">
        <v>425</v>
      </c>
    </row>
    <row r="291" spans="1:47" s="2" customFormat="1" ht="12">
      <c r="A291" s="38"/>
      <c r="B291" s="39"/>
      <c r="C291" s="40"/>
      <c r="D291" s="234" t="s">
        <v>152</v>
      </c>
      <c r="E291" s="40"/>
      <c r="F291" s="235" t="s">
        <v>426</v>
      </c>
      <c r="G291" s="40"/>
      <c r="H291" s="40"/>
      <c r="I291" s="236"/>
      <c r="J291" s="40"/>
      <c r="K291" s="40"/>
      <c r="L291" s="44"/>
      <c r="M291" s="237"/>
      <c r="N291" s="238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152</v>
      </c>
      <c r="AU291" s="17" t="s">
        <v>88</v>
      </c>
    </row>
    <row r="292" spans="1:65" s="2" customFormat="1" ht="16.5" customHeight="1">
      <c r="A292" s="38"/>
      <c r="B292" s="39"/>
      <c r="C292" s="261" t="s">
        <v>427</v>
      </c>
      <c r="D292" s="261" t="s">
        <v>215</v>
      </c>
      <c r="E292" s="262" t="s">
        <v>428</v>
      </c>
      <c r="F292" s="263" t="s">
        <v>429</v>
      </c>
      <c r="G292" s="264" t="s">
        <v>366</v>
      </c>
      <c r="H292" s="265">
        <v>1</v>
      </c>
      <c r="I292" s="266"/>
      <c r="J292" s="267">
        <f>ROUND(I292*H292,2)</f>
        <v>0</v>
      </c>
      <c r="K292" s="268"/>
      <c r="L292" s="269"/>
      <c r="M292" s="270" t="s">
        <v>1</v>
      </c>
      <c r="N292" s="271" t="s">
        <v>43</v>
      </c>
      <c r="O292" s="91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2" t="s">
        <v>299</v>
      </c>
      <c r="AT292" s="232" t="s">
        <v>215</v>
      </c>
      <c r="AU292" s="232" t="s">
        <v>88</v>
      </c>
      <c r="AY292" s="17" t="s">
        <v>143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7" t="s">
        <v>86</v>
      </c>
      <c r="BK292" s="233">
        <f>ROUND(I292*H292,2)</f>
        <v>0</v>
      </c>
      <c r="BL292" s="17" t="s">
        <v>195</v>
      </c>
      <c r="BM292" s="232" t="s">
        <v>430</v>
      </c>
    </row>
    <row r="293" spans="1:47" s="2" customFormat="1" ht="12">
      <c r="A293" s="38"/>
      <c r="B293" s="39"/>
      <c r="C293" s="40"/>
      <c r="D293" s="234" t="s">
        <v>152</v>
      </c>
      <c r="E293" s="40"/>
      <c r="F293" s="235" t="s">
        <v>429</v>
      </c>
      <c r="G293" s="40"/>
      <c r="H293" s="40"/>
      <c r="I293" s="236"/>
      <c r="J293" s="40"/>
      <c r="K293" s="40"/>
      <c r="L293" s="44"/>
      <c r="M293" s="237"/>
      <c r="N293" s="238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152</v>
      </c>
      <c r="AU293" s="17" t="s">
        <v>88</v>
      </c>
    </row>
    <row r="294" spans="1:47" s="2" customFormat="1" ht="12">
      <c r="A294" s="38"/>
      <c r="B294" s="39"/>
      <c r="C294" s="40"/>
      <c r="D294" s="234" t="s">
        <v>295</v>
      </c>
      <c r="E294" s="40"/>
      <c r="F294" s="272" t="s">
        <v>431</v>
      </c>
      <c r="G294" s="40"/>
      <c r="H294" s="40"/>
      <c r="I294" s="236"/>
      <c r="J294" s="40"/>
      <c r="K294" s="40"/>
      <c r="L294" s="44"/>
      <c r="M294" s="237"/>
      <c r="N294" s="238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295</v>
      </c>
      <c r="AU294" s="17" t="s">
        <v>88</v>
      </c>
    </row>
    <row r="295" spans="1:65" s="2" customFormat="1" ht="16.5" customHeight="1">
      <c r="A295" s="38"/>
      <c r="B295" s="39"/>
      <c r="C295" s="220" t="s">
        <v>432</v>
      </c>
      <c r="D295" s="220" t="s">
        <v>146</v>
      </c>
      <c r="E295" s="221" t="s">
        <v>423</v>
      </c>
      <c r="F295" s="222" t="s">
        <v>424</v>
      </c>
      <c r="G295" s="223" t="s">
        <v>314</v>
      </c>
      <c r="H295" s="224">
        <v>1</v>
      </c>
      <c r="I295" s="225"/>
      <c r="J295" s="226">
        <f>ROUND(I295*H295,2)</f>
        <v>0</v>
      </c>
      <c r="K295" s="227"/>
      <c r="L295" s="44"/>
      <c r="M295" s="228" t="s">
        <v>1</v>
      </c>
      <c r="N295" s="229" t="s">
        <v>43</v>
      </c>
      <c r="O295" s="91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2" t="s">
        <v>195</v>
      </c>
      <c r="AT295" s="232" t="s">
        <v>146</v>
      </c>
      <c r="AU295" s="232" t="s">
        <v>88</v>
      </c>
      <c r="AY295" s="17" t="s">
        <v>143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7" t="s">
        <v>86</v>
      </c>
      <c r="BK295" s="233">
        <f>ROUND(I295*H295,2)</f>
        <v>0</v>
      </c>
      <c r="BL295" s="17" t="s">
        <v>195</v>
      </c>
      <c r="BM295" s="232" t="s">
        <v>433</v>
      </c>
    </row>
    <row r="296" spans="1:47" s="2" customFormat="1" ht="12">
      <c r="A296" s="38"/>
      <c r="B296" s="39"/>
      <c r="C296" s="40"/>
      <c r="D296" s="234" t="s">
        <v>152</v>
      </c>
      <c r="E296" s="40"/>
      <c r="F296" s="235" t="s">
        <v>426</v>
      </c>
      <c r="G296" s="40"/>
      <c r="H296" s="40"/>
      <c r="I296" s="236"/>
      <c r="J296" s="40"/>
      <c r="K296" s="40"/>
      <c r="L296" s="44"/>
      <c r="M296" s="237"/>
      <c r="N296" s="238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152</v>
      </c>
      <c r="AU296" s="17" t="s">
        <v>88</v>
      </c>
    </row>
    <row r="297" spans="1:65" s="2" customFormat="1" ht="16.5" customHeight="1">
      <c r="A297" s="38"/>
      <c r="B297" s="39"/>
      <c r="C297" s="261" t="s">
        <v>434</v>
      </c>
      <c r="D297" s="261" t="s">
        <v>215</v>
      </c>
      <c r="E297" s="262" t="s">
        <v>435</v>
      </c>
      <c r="F297" s="263" t="s">
        <v>436</v>
      </c>
      <c r="G297" s="264" t="s">
        <v>366</v>
      </c>
      <c r="H297" s="265">
        <v>1</v>
      </c>
      <c r="I297" s="266"/>
      <c r="J297" s="267">
        <f>ROUND(I297*H297,2)</f>
        <v>0</v>
      </c>
      <c r="K297" s="268"/>
      <c r="L297" s="269"/>
      <c r="M297" s="270" t="s">
        <v>1</v>
      </c>
      <c r="N297" s="271" t="s">
        <v>43</v>
      </c>
      <c r="O297" s="91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2" t="s">
        <v>299</v>
      </c>
      <c r="AT297" s="232" t="s">
        <v>215</v>
      </c>
      <c r="AU297" s="232" t="s">
        <v>88</v>
      </c>
      <c r="AY297" s="17" t="s">
        <v>143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7" t="s">
        <v>86</v>
      </c>
      <c r="BK297" s="233">
        <f>ROUND(I297*H297,2)</f>
        <v>0</v>
      </c>
      <c r="BL297" s="17" t="s">
        <v>195</v>
      </c>
      <c r="BM297" s="232" t="s">
        <v>437</v>
      </c>
    </row>
    <row r="298" spans="1:47" s="2" customFormat="1" ht="12">
      <c r="A298" s="38"/>
      <c r="B298" s="39"/>
      <c r="C298" s="40"/>
      <c r="D298" s="234" t="s">
        <v>152</v>
      </c>
      <c r="E298" s="40"/>
      <c r="F298" s="235" t="s">
        <v>436</v>
      </c>
      <c r="G298" s="40"/>
      <c r="H298" s="40"/>
      <c r="I298" s="236"/>
      <c r="J298" s="40"/>
      <c r="K298" s="40"/>
      <c r="L298" s="44"/>
      <c r="M298" s="237"/>
      <c r="N298" s="238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152</v>
      </c>
      <c r="AU298" s="17" t="s">
        <v>88</v>
      </c>
    </row>
    <row r="299" spans="1:47" s="2" customFormat="1" ht="12">
      <c r="A299" s="38"/>
      <c r="B299" s="39"/>
      <c r="C299" s="40"/>
      <c r="D299" s="234" t="s">
        <v>295</v>
      </c>
      <c r="E299" s="40"/>
      <c r="F299" s="272" t="s">
        <v>438</v>
      </c>
      <c r="G299" s="40"/>
      <c r="H299" s="40"/>
      <c r="I299" s="236"/>
      <c r="J299" s="40"/>
      <c r="K299" s="40"/>
      <c r="L299" s="44"/>
      <c r="M299" s="237"/>
      <c r="N299" s="238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295</v>
      </c>
      <c r="AU299" s="17" t="s">
        <v>88</v>
      </c>
    </row>
    <row r="300" spans="1:65" s="2" customFormat="1" ht="16.5" customHeight="1">
      <c r="A300" s="38"/>
      <c r="B300" s="39"/>
      <c r="C300" s="220" t="s">
        <v>439</v>
      </c>
      <c r="D300" s="220" t="s">
        <v>146</v>
      </c>
      <c r="E300" s="221" t="s">
        <v>440</v>
      </c>
      <c r="F300" s="222" t="s">
        <v>441</v>
      </c>
      <c r="G300" s="223" t="s">
        <v>314</v>
      </c>
      <c r="H300" s="224">
        <v>1</v>
      </c>
      <c r="I300" s="225"/>
      <c r="J300" s="226">
        <f>ROUND(I300*H300,2)</f>
        <v>0</v>
      </c>
      <c r="K300" s="227"/>
      <c r="L300" s="44"/>
      <c r="M300" s="228" t="s">
        <v>1</v>
      </c>
      <c r="N300" s="229" t="s">
        <v>43</v>
      </c>
      <c r="O300" s="91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2" t="s">
        <v>195</v>
      </c>
      <c r="AT300" s="232" t="s">
        <v>146</v>
      </c>
      <c r="AU300" s="232" t="s">
        <v>88</v>
      </c>
      <c r="AY300" s="17" t="s">
        <v>143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7" t="s">
        <v>86</v>
      </c>
      <c r="BK300" s="233">
        <f>ROUND(I300*H300,2)</f>
        <v>0</v>
      </c>
      <c r="BL300" s="17" t="s">
        <v>195</v>
      </c>
      <c r="BM300" s="232" t="s">
        <v>442</v>
      </c>
    </row>
    <row r="301" spans="1:47" s="2" customFormat="1" ht="12">
      <c r="A301" s="38"/>
      <c r="B301" s="39"/>
      <c r="C301" s="40"/>
      <c r="D301" s="234" t="s">
        <v>152</v>
      </c>
      <c r="E301" s="40"/>
      <c r="F301" s="235" t="s">
        <v>443</v>
      </c>
      <c r="G301" s="40"/>
      <c r="H301" s="40"/>
      <c r="I301" s="236"/>
      <c r="J301" s="40"/>
      <c r="K301" s="40"/>
      <c r="L301" s="44"/>
      <c r="M301" s="237"/>
      <c r="N301" s="238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152</v>
      </c>
      <c r="AU301" s="17" t="s">
        <v>88</v>
      </c>
    </row>
    <row r="302" spans="1:65" s="2" customFormat="1" ht="16.5" customHeight="1">
      <c r="A302" s="38"/>
      <c r="B302" s="39"/>
      <c r="C302" s="261" t="s">
        <v>444</v>
      </c>
      <c r="D302" s="261" t="s">
        <v>215</v>
      </c>
      <c r="E302" s="262" t="s">
        <v>445</v>
      </c>
      <c r="F302" s="263" t="s">
        <v>446</v>
      </c>
      <c r="G302" s="264" t="s">
        <v>366</v>
      </c>
      <c r="H302" s="265">
        <v>1</v>
      </c>
      <c r="I302" s="266"/>
      <c r="J302" s="267">
        <f>ROUND(I302*H302,2)</f>
        <v>0</v>
      </c>
      <c r="K302" s="268"/>
      <c r="L302" s="269"/>
      <c r="M302" s="270" t="s">
        <v>1</v>
      </c>
      <c r="N302" s="271" t="s">
        <v>43</v>
      </c>
      <c r="O302" s="91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2" t="s">
        <v>299</v>
      </c>
      <c r="AT302" s="232" t="s">
        <v>215</v>
      </c>
      <c r="AU302" s="232" t="s">
        <v>88</v>
      </c>
      <c r="AY302" s="17" t="s">
        <v>143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7" t="s">
        <v>86</v>
      </c>
      <c r="BK302" s="233">
        <f>ROUND(I302*H302,2)</f>
        <v>0</v>
      </c>
      <c r="BL302" s="17" t="s">
        <v>195</v>
      </c>
      <c r="BM302" s="232" t="s">
        <v>447</v>
      </c>
    </row>
    <row r="303" spans="1:47" s="2" customFormat="1" ht="12">
      <c r="A303" s="38"/>
      <c r="B303" s="39"/>
      <c r="C303" s="40"/>
      <c r="D303" s="234" t="s">
        <v>152</v>
      </c>
      <c r="E303" s="40"/>
      <c r="F303" s="235" t="s">
        <v>446</v>
      </c>
      <c r="G303" s="40"/>
      <c r="H303" s="40"/>
      <c r="I303" s="236"/>
      <c r="J303" s="40"/>
      <c r="K303" s="40"/>
      <c r="L303" s="44"/>
      <c r="M303" s="237"/>
      <c r="N303" s="238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152</v>
      </c>
      <c r="AU303" s="17" t="s">
        <v>88</v>
      </c>
    </row>
    <row r="304" spans="1:47" s="2" customFormat="1" ht="12">
      <c r="A304" s="38"/>
      <c r="B304" s="39"/>
      <c r="C304" s="40"/>
      <c r="D304" s="234" t="s">
        <v>295</v>
      </c>
      <c r="E304" s="40"/>
      <c r="F304" s="272" t="s">
        <v>448</v>
      </c>
      <c r="G304" s="40"/>
      <c r="H304" s="40"/>
      <c r="I304" s="236"/>
      <c r="J304" s="40"/>
      <c r="K304" s="40"/>
      <c r="L304" s="44"/>
      <c r="M304" s="237"/>
      <c r="N304" s="238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295</v>
      </c>
      <c r="AU304" s="17" t="s">
        <v>88</v>
      </c>
    </row>
    <row r="305" spans="1:65" s="2" customFormat="1" ht="16.5" customHeight="1">
      <c r="A305" s="38"/>
      <c r="B305" s="39"/>
      <c r="C305" s="220" t="s">
        <v>449</v>
      </c>
      <c r="D305" s="220" t="s">
        <v>146</v>
      </c>
      <c r="E305" s="221" t="s">
        <v>450</v>
      </c>
      <c r="F305" s="222" t="s">
        <v>451</v>
      </c>
      <c r="G305" s="223" t="s">
        <v>168</v>
      </c>
      <c r="H305" s="224">
        <v>0.536</v>
      </c>
      <c r="I305" s="225"/>
      <c r="J305" s="226">
        <f>ROUND(I305*H305,2)</f>
        <v>0</v>
      </c>
      <c r="K305" s="227"/>
      <c r="L305" s="44"/>
      <c r="M305" s="228" t="s">
        <v>1</v>
      </c>
      <c r="N305" s="229" t="s">
        <v>43</v>
      </c>
      <c r="O305" s="91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2" t="s">
        <v>195</v>
      </c>
      <c r="AT305" s="232" t="s">
        <v>146</v>
      </c>
      <c r="AU305" s="232" t="s">
        <v>88</v>
      </c>
      <c r="AY305" s="17" t="s">
        <v>143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7" t="s">
        <v>86</v>
      </c>
      <c r="BK305" s="233">
        <f>ROUND(I305*H305,2)</f>
        <v>0</v>
      </c>
      <c r="BL305" s="17" t="s">
        <v>195</v>
      </c>
      <c r="BM305" s="232" t="s">
        <v>452</v>
      </c>
    </row>
    <row r="306" spans="1:47" s="2" customFormat="1" ht="12">
      <c r="A306" s="38"/>
      <c r="B306" s="39"/>
      <c r="C306" s="40"/>
      <c r="D306" s="234" t="s">
        <v>152</v>
      </c>
      <c r="E306" s="40"/>
      <c r="F306" s="235" t="s">
        <v>453</v>
      </c>
      <c r="G306" s="40"/>
      <c r="H306" s="40"/>
      <c r="I306" s="236"/>
      <c r="J306" s="40"/>
      <c r="K306" s="40"/>
      <c r="L306" s="44"/>
      <c r="M306" s="237"/>
      <c r="N306" s="238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152</v>
      </c>
      <c r="AU306" s="17" t="s">
        <v>88</v>
      </c>
    </row>
    <row r="307" spans="1:65" s="2" customFormat="1" ht="16.5" customHeight="1">
      <c r="A307" s="38"/>
      <c r="B307" s="39"/>
      <c r="C307" s="220" t="s">
        <v>454</v>
      </c>
      <c r="D307" s="220" t="s">
        <v>146</v>
      </c>
      <c r="E307" s="221" t="s">
        <v>455</v>
      </c>
      <c r="F307" s="222" t="s">
        <v>456</v>
      </c>
      <c r="G307" s="223" t="s">
        <v>366</v>
      </c>
      <c r="H307" s="224">
        <v>1</v>
      </c>
      <c r="I307" s="225"/>
      <c r="J307" s="226">
        <f>ROUND(I307*H307,2)</f>
        <v>0</v>
      </c>
      <c r="K307" s="227"/>
      <c r="L307" s="44"/>
      <c r="M307" s="228" t="s">
        <v>1</v>
      </c>
      <c r="N307" s="229" t="s">
        <v>43</v>
      </c>
      <c r="O307" s="91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2" t="s">
        <v>195</v>
      </c>
      <c r="AT307" s="232" t="s">
        <v>146</v>
      </c>
      <c r="AU307" s="232" t="s">
        <v>88</v>
      </c>
      <c r="AY307" s="17" t="s">
        <v>143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7" t="s">
        <v>86</v>
      </c>
      <c r="BK307" s="233">
        <f>ROUND(I307*H307,2)</f>
        <v>0</v>
      </c>
      <c r="BL307" s="17" t="s">
        <v>195</v>
      </c>
      <c r="BM307" s="232" t="s">
        <v>457</v>
      </c>
    </row>
    <row r="308" spans="1:47" s="2" customFormat="1" ht="12">
      <c r="A308" s="38"/>
      <c r="B308" s="39"/>
      <c r="C308" s="40"/>
      <c r="D308" s="234" t="s">
        <v>152</v>
      </c>
      <c r="E308" s="40"/>
      <c r="F308" s="235" t="s">
        <v>456</v>
      </c>
      <c r="G308" s="40"/>
      <c r="H308" s="40"/>
      <c r="I308" s="236"/>
      <c r="J308" s="40"/>
      <c r="K308" s="40"/>
      <c r="L308" s="44"/>
      <c r="M308" s="237"/>
      <c r="N308" s="238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152</v>
      </c>
      <c r="AU308" s="17" t="s">
        <v>88</v>
      </c>
    </row>
    <row r="309" spans="1:65" s="2" customFormat="1" ht="16.5" customHeight="1">
      <c r="A309" s="38"/>
      <c r="B309" s="39"/>
      <c r="C309" s="220" t="s">
        <v>458</v>
      </c>
      <c r="D309" s="220" t="s">
        <v>146</v>
      </c>
      <c r="E309" s="221" t="s">
        <v>459</v>
      </c>
      <c r="F309" s="222" t="s">
        <v>460</v>
      </c>
      <c r="G309" s="223" t="s">
        <v>366</v>
      </c>
      <c r="H309" s="224">
        <v>1</v>
      </c>
      <c r="I309" s="225"/>
      <c r="J309" s="226">
        <f>ROUND(I309*H309,2)</f>
        <v>0</v>
      </c>
      <c r="K309" s="227"/>
      <c r="L309" s="44"/>
      <c r="M309" s="228" t="s">
        <v>1</v>
      </c>
      <c r="N309" s="229" t="s">
        <v>43</v>
      </c>
      <c r="O309" s="91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2" t="s">
        <v>195</v>
      </c>
      <c r="AT309" s="232" t="s">
        <v>146</v>
      </c>
      <c r="AU309" s="232" t="s">
        <v>88</v>
      </c>
      <c r="AY309" s="17" t="s">
        <v>143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7" t="s">
        <v>86</v>
      </c>
      <c r="BK309" s="233">
        <f>ROUND(I309*H309,2)</f>
        <v>0</v>
      </c>
      <c r="BL309" s="17" t="s">
        <v>195</v>
      </c>
      <c r="BM309" s="232" t="s">
        <v>461</v>
      </c>
    </row>
    <row r="310" spans="1:47" s="2" customFormat="1" ht="12">
      <c r="A310" s="38"/>
      <c r="B310" s="39"/>
      <c r="C310" s="40"/>
      <c r="D310" s="234" t="s">
        <v>152</v>
      </c>
      <c r="E310" s="40"/>
      <c r="F310" s="235" t="s">
        <v>460</v>
      </c>
      <c r="G310" s="40"/>
      <c r="H310" s="40"/>
      <c r="I310" s="236"/>
      <c r="J310" s="40"/>
      <c r="K310" s="40"/>
      <c r="L310" s="44"/>
      <c r="M310" s="237"/>
      <c r="N310" s="238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152</v>
      </c>
      <c r="AU310" s="17" t="s">
        <v>88</v>
      </c>
    </row>
    <row r="311" spans="1:65" s="2" customFormat="1" ht="16.5" customHeight="1">
      <c r="A311" s="38"/>
      <c r="B311" s="39"/>
      <c r="C311" s="220" t="s">
        <v>462</v>
      </c>
      <c r="D311" s="220" t="s">
        <v>146</v>
      </c>
      <c r="E311" s="221" t="s">
        <v>463</v>
      </c>
      <c r="F311" s="222" t="s">
        <v>464</v>
      </c>
      <c r="G311" s="223" t="s">
        <v>366</v>
      </c>
      <c r="H311" s="224">
        <v>1</v>
      </c>
      <c r="I311" s="225"/>
      <c r="J311" s="226">
        <f>ROUND(I311*H311,2)</f>
        <v>0</v>
      </c>
      <c r="K311" s="227"/>
      <c r="L311" s="44"/>
      <c r="M311" s="228" t="s">
        <v>1</v>
      </c>
      <c r="N311" s="229" t="s">
        <v>43</v>
      </c>
      <c r="O311" s="91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2" t="s">
        <v>195</v>
      </c>
      <c r="AT311" s="232" t="s">
        <v>146</v>
      </c>
      <c r="AU311" s="232" t="s">
        <v>88</v>
      </c>
      <c r="AY311" s="17" t="s">
        <v>143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7" t="s">
        <v>86</v>
      </c>
      <c r="BK311" s="233">
        <f>ROUND(I311*H311,2)</f>
        <v>0</v>
      </c>
      <c r="BL311" s="17" t="s">
        <v>195</v>
      </c>
      <c r="BM311" s="232" t="s">
        <v>465</v>
      </c>
    </row>
    <row r="312" spans="1:47" s="2" customFormat="1" ht="12">
      <c r="A312" s="38"/>
      <c r="B312" s="39"/>
      <c r="C312" s="40"/>
      <c r="D312" s="234" t="s">
        <v>152</v>
      </c>
      <c r="E312" s="40"/>
      <c r="F312" s="235" t="s">
        <v>464</v>
      </c>
      <c r="G312" s="40"/>
      <c r="H312" s="40"/>
      <c r="I312" s="236"/>
      <c r="J312" s="40"/>
      <c r="K312" s="40"/>
      <c r="L312" s="44"/>
      <c r="M312" s="237"/>
      <c r="N312" s="238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152</v>
      </c>
      <c r="AU312" s="17" t="s">
        <v>88</v>
      </c>
    </row>
    <row r="313" spans="1:65" s="2" customFormat="1" ht="16.5" customHeight="1">
      <c r="A313" s="38"/>
      <c r="B313" s="39"/>
      <c r="C313" s="220" t="s">
        <v>466</v>
      </c>
      <c r="D313" s="220" t="s">
        <v>146</v>
      </c>
      <c r="E313" s="221" t="s">
        <v>467</v>
      </c>
      <c r="F313" s="222" t="s">
        <v>468</v>
      </c>
      <c r="G313" s="223" t="s">
        <v>168</v>
      </c>
      <c r="H313" s="224">
        <v>0.157</v>
      </c>
      <c r="I313" s="225"/>
      <c r="J313" s="226">
        <f>ROUND(I313*H313,2)</f>
        <v>0</v>
      </c>
      <c r="K313" s="227"/>
      <c r="L313" s="44"/>
      <c r="M313" s="228" t="s">
        <v>1</v>
      </c>
      <c r="N313" s="229" t="s">
        <v>43</v>
      </c>
      <c r="O313" s="91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2" t="s">
        <v>195</v>
      </c>
      <c r="AT313" s="232" t="s">
        <v>146</v>
      </c>
      <c r="AU313" s="232" t="s">
        <v>88</v>
      </c>
      <c r="AY313" s="17" t="s">
        <v>143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7" t="s">
        <v>86</v>
      </c>
      <c r="BK313" s="233">
        <f>ROUND(I313*H313,2)</f>
        <v>0</v>
      </c>
      <c r="BL313" s="17" t="s">
        <v>195</v>
      </c>
      <c r="BM313" s="232" t="s">
        <v>469</v>
      </c>
    </row>
    <row r="314" spans="1:47" s="2" customFormat="1" ht="12">
      <c r="A314" s="38"/>
      <c r="B314" s="39"/>
      <c r="C314" s="40"/>
      <c r="D314" s="234" t="s">
        <v>152</v>
      </c>
      <c r="E314" s="40"/>
      <c r="F314" s="235" t="s">
        <v>470</v>
      </c>
      <c r="G314" s="40"/>
      <c r="H314" s="40"/>
      <c r="I314" s="236"/>
      <c r="J314" s="40"/>
      <c r="K314" s="40"/>
      <c r="L314" s="44"/>
      <c r="M314" s="237"/>
      <c r="N314" s="238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152</v>
      </c>
      <c r="AU314" s="17" t="s">
        <v>88</v>
      </c>
    </row>
    <row r="315" spans="1:63" s="12" customFormat="1" ht="22.8" customHeight="1">
      <c r="A315" s="12"/>
      <c r="B315" s="205"/>
      <c r="C315" s="206"/>
      <c r="D315" s="207" t="s">
        <v>77</v>
      </c>
      <c r="E315" s="218" t="s">
        <v>471</v>
      </c>
      <c r="F315" s="218" t="s">
        <v>472</v>
      </c>
      <c r="G315" s="206"/>
      <c r="H315" s="206"/>
      <c r="I315" s="209"/>
      <c r="J315" s="219">
        <f>BK315</f>
        <v>0</v>
      </c>
      <c r="K315" s="206"/>
      <c r="L315" s="210"/>
      <c r="M315" s="211"/>
      <c r="N315" s="212"/>
      <c r="O315" s="212"/>
      <c r="P315" s="213">
        <f>SUM(P316:P345)</f>
        <v>0</v>
      </c>
      <c r="Q315" s="212"/>
      <c r="R315" s="213">
        <f>SUM(R316:R345)</f>
        <v>0</v>
      </c>
      <c r="S315" s="212"/>
      <c r="T315" s="214">
        <f>SUM(T316:T345)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5" t="s">
        <v>88</v>
      </c>
      <c r="AT315" s="216" t="s">
        <v>77</v>
      </c>
      <c r="AU315" s="216" t="s">
        <v>86</v>
      </c>
      <c r="AY315" s="215" t="s">
        <v>143</v>
      </c>
      <c r="BK315" s="217">
        <f>SUM(BK316:BK345)</f>
        <v>0</v>
      </c>
    </row>
    <row r="316" spans="1:65" s="2" customFormat="1" ht="16.5" customHeight="1">
      <c r="A316" s="38"/>
      <c r="B316" s="39"/>
      <c r="C316" s="220" t="s">
        <v>473</v>
      </c>
      <c r="D316" s="220" t="s">
        <v>146</v>
      </c>
      <c r="E316" s="221" t="s">
        <v>474</v>
      </c>
      <c r="F316" s="222" t="s">
        <v>475</v>
      </c>
      <c r="G316" s="223" t="s">
        <v>208</v>
      </c>
      <c r="H316" s="224">
        <v>4.2</v>
      </c>
      <c r="I316" s="225"/>
      <c r="J316" s="226">
        <f>ROUND(I316*H316,2)</f>
        <v>0</v>
      </c>
      <c r="K316" s="227"/>
      <c r="L316" s="44"/>
      <c r="M316" s="228" t="s">
        <v>1</v>
      </c>
      <c r="N316" s="229" t="s">
        <v>43</v>
      </c>
      <c r="O316" s="91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2" t="s">
        <v>195</v>
      </c>
      <c r="AT316" s="232" t="s">
        <v>146</v>
      </c>
      <c r="AU316" s="232" t="s">
        <v>88</v>
      </c>
      <c r="AY316" s="17" t="s">
        <v>143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7" t="s">
        <v>86</v>
      </c>
      <c r="BK316" s="233">
        <f>ROUND(I316*H316,2)</f>
        <v>0</v>
      </c>
      <c r="BL316" s="17" t="s">
        <v>195</v>
      </c>
      <c r="BM316" s="232" t="s">
        <v>476</v>
      </c>
    </row>
    <row r="317" spans="1:47" s="2" customFormat="1" ht="12">
      <c r="A317" s="38"/>
      <c r="B317" s="39"/>
      <c r="C317" s="40"/>
      <c r="D317" s="234" t="s">
        <v>152</v>
      </c>
      <c r="E317" s="40"/>
      <c r="F317" s="235" t="s">
        <v>477</v>
      </c>
      <c r="G317" s="40"/>
      <c r="H317" s="40"/>
      <c r="I317" s="236"/>
      <c r="J317" s="40"/>
      <c r="K317" s="40"/>
      <c r="L317" s="44"/>
      <c r="M317" s="237"/>
      <c r="N317" s="238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152</v>
      </c>
      <c r="AU317" s="17" t="s">
        <v>88</v>
      </c>
    </row>
    <row r="318" spans="1:51" s="13" customFormat="1" ht="12">
      <c r="A318" s="13"/>
      <c r="B318" s="239"/>
      <c r="C318" s="240"/>
      <c r="D318" s="234" t="s">
        <v>154</v>
      </c>
      <c r="E318" s="241" t="s">
        <v>1</v>
      </c>
      <c r="F318" s="242" t="s">
        <v>478</v>
      </c>
      <c r="G318" s="240"/>
      <c r="H318" s="243">
        <v>4.2</v>
      </c>
      <c r="I318" s="244"/>
      <c r="J318" s="240"/>
      <c r="K318" s="240"/>
      <c r="L318" s="245"/>
      <c r="M318" s="246"/>
      <c r="N318" s="247"/>
      <c r="O318" s="247"/>
      <c r="P318" s="247"/>
      <c r="Q318" s="247"/>
      <c r="R318" s="247"/>
      <c r="S318" s="247"/>
      <c r="T318" s="24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9" t="s">
        <v>154</v>
      </c>
      <c r="AU318" s="249" t="s">
        <v>88</v>
      </c>
      <c r="AV318" s="13" t="s">
        <v>88</v>
      </c>
      <c r="AW318" s="13" t="s">
        <v>33</v>
      </c>
      <c r="AX318" s="13" t="s">
        <v>78</v>
      </c>
      <c r="AY318" s="249" t="s">
        <v>143</v>
      </c>
    </row>
    <row r="319" spans="1:51" s="14" customFormat="1" ht="12">
      <c r="A319" s="14"/>
      <c r="B319" s="250"/>
      <c r="C319" s="251"/>
      <c r="D319" s="234" t="s">
        <v>154</v>
      </c>
      <c r="E319" s="252" t="s">
        <v>1</v>
      </c>
      <c r="F319" s="253" t="s">
        <v>156</v>
      </c>
      <c r="G319" s="251"/>
      <c r="H319" s="254">
        <v>4.2</v>
      </c>
      <c r="I319" s="255"/>
      <c r="J319" s="251"/>
      <c r="K319" s="251"/>
      <c r="L319" s="256"/>
      <c r="M319" s="257"/>
      <c r="N319" s="258"/>
      <c r="O319" s="258"/>
      <c r="P319" s="258"/>
      <c r="Q319" s="258"/>
      <c r="R319" s="258"/>
      <c r="S319" s="258"/>
      <c r="T319" s="25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0" t="s">
        <v>154</v>
      </c>
      <c r="AU319" s="260" t="s">
        <v>88</v>
      </c>
      <c r="AV319" s="14" t="s">
        <v>150</v>
      </c>
      <c r="AW319" s="14" t="s">
        <v>33</v>
      </c>
      <c r="AX319" s="14" t="s">
        <v>86</v>
      </c>
      <c r="AY319" s="260" t="s">
        <v>143</v>
      </c>
    </row>
    <row r="320" spans="1:65" s="2" customFormat="1" ht="16.5" customHeight="1">
      <c r="A320" s="38"/>
      <c r="B320" s="39"/>
      <c r="C320" s="220" t="s">
        <v>479</v>
      </c>
      <c r="D320" s="220" t="s">
        <v>146</v>
      </c>
      <c r="E320" s="221" t="s">
        <v>480</v>
      </c>
      <c r="F320" s="222" t="s">
        <v>481</v>
      </c>
      <c r="G320" s="223" t="s">
        <v>208</v>
      </c>
      <c r="H320" s="224">
        <v>4.2</v>
      </c>
      <c r="I320" s="225"/>
      <c r="J320" s="226">
        <f>ROUND(I320*H320,2)</f>
        <v>0</v>
      </c>
      <c r="K320" s="227"/>
      <c r="L320" s="44"/>
      <c r="M320" s="228" t="s">
        <v>1</v>
      </c>
      <c r="N320" s="229" t="s">
        <v>43</v>
      </c>
      <c r="O320" s="91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2" t="s">
        <v>195</v>
      </c>
      <c r="AT320" s="232" t="s">
        <v>146</v>
      </c>
      <c r="AU320" s="232" t="s">
        <v>88</v>
      </c>
      <c r="AY320" s="17" t="s">
        <v>143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7" t="s">
        <v>86</v>
      </c>
      <c r="BK320" s="233">
        <f>ROUND(I320*H320,2)</f>
        <v>0</v>
      </c>
      <c r="BL320" s="17" t="s">
        <v>195</v>
      </c>
      <c r="BM320" s="232" t="s">
        <v>482</v>
      </c>
    </row>
    <row r="321" spans="1:47" s="2" customFormat="1" ht="12">
      <c r="A321" s="38"/>
      <c r="B321" s="39"/>
      <c r="C321" s="40"/>
      <c r="D321" s="234" t="s">
        <v>152</v>
      </c>
      <c r="E321" s="40"/>
      <c r="F321" s="235" t="s">
        <v>483</v>
      </c>
      <c r="G321" s="40"/>
      <c r="H321" s="40"/>
      <c r="I321" s="236"/>
      <c r="J321" s="40"/>
      <c r="K321" s="40"/>
      <c r="L321" s="44"/>
      <c r="M321" s="237"/>
      <c r="N321" s="238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152</v>
      </c>
      <c r="AU321" s="17" t="s">
        <v>88</v>
      </c>
    </row>
    <row r="322" spans="1:51" s="13" customFormat="1" ht="12">
      <c r="A322" s="13"/>
      <c r="B322" s="239"/>
      <c r="C322" s="240"/>
      <c r="D322" s="234" t="s">
        <v>154</v>
      </c>
      <c r="E322" s="241" t="s">
        <v>1</v>
      </c>
      <c r="F322" s="242" t="s">
        <v>478</v>
      </c>
      <c r="G322" s="240"/>
      <c r="H322" s="243">
        <v>4.2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154</v>
      </c>
      <c r="AU322" s="249" t="s">
        <v>88</v>
      </c>
      <c r="AV322" s="13" t="s">
        <v>88</v>
      </c>
      <c r="AW322" s="13" t="s">
        <v>33</v>
      </c>
      <c r="AX322" s="13" t="s">
        <v>78</v>
      </c>
      <c r="AY322" s="249" t="s">
        <v>143</v>
      </c>
    </row>
    <row r="323" spans="1:51" s="14" customFormat="1" ht="12">
      <c r="A323" s="14"/>
      <c r="B323" s="250"/>
      <c r="C323" s="251"/>
      <c r="D323" s="234" t="s">
        <v>154</v>
      </c>
      <c r="E323" s="252" t="s">
        <v>1</v>
      </c>
      <c r="F323" s="253" t="s">
        <v>156</v>
      </c>
      <c r="G323" s="251"/>
      <c r="H323" s="254">
        <v>4.2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0" t="s">
        <v>154</v>
      </c>
      <c r="AU323" s="260" t="s">
        <v>88</v>
      </c>
      <c r="AV323" s="14" t="s">
        <v>150</v>
      </c>
      <c r="AW323" s="14" t="s">
        <v>33</v>
      </c>
      <c r="AX323" s="14" t="s">
        <v>86</v>
      </c>
      <c r="AY323" s="260" t="s">
        <v>143</v>
      </c>
    </row>
    <row r="324" spans="1:65" s="2" customFormat="1" ht="16.5" customHeight="1">
      <c r="A324" s="38"/>
      <c r="B324" s="39"/>
      <c r="C324" s="220" t="s">
        <v>484</v>
      </c>
      <c r="D324" s="220" t="s">
        <v>146</v>
      </c>
      <c r="E324" s="221" t="s">
        <v>485</v>
      </c>
      <c r="F324" s="222" t="s">
        <v>486</v>
      </c>
      <c r="G324" s="223" t="s">
        <v>208</v>
      </c>
      <c r="H324" s="224">
        <v>6.3</v>
      </c>
      <c r="I324" s="225"/>
      <c r="J324" s="226">
        <f>ROUND(I324*H324,2)</f>
        <v>0</v>
      </c>
      <c r="K324" s="227"/>
      <c r="L324" s="44"/>
      <c r="M324" s="228" t="s">
        <v>1</v>
      </c>
      <c r="N324" s="229" t="s">
        <v>43</v>
      </c>
      <c r="O324" s="91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2" t="s">
        <v>195</v>
      </c>
      <c r="AT324" s="232" t="s">
        <v>146</v>
      </c>
      <c r="AU324" s="232" t="s">
        <v>88</v>
      </c>
      <c r="AY324" s="17" t="s">
        <v>143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7" t="s">
        <v>86</v>
      </c>
      <c r="BK324" s="233">
        <f>ROUND(I324*H324,2)</f>
        <v>0</v>
      </c>
      <c r="BL324" s="17" t="s">
        <v>195</v>
      </c>
      <c r="BM324" s="232" t="s">
        <v>487</v>
      </c>
    </row>
    <row r="325" spans="1:47" s="2" customFormat="1" ht="12">
      <c r="A325" s="38"/>
      <c r="B325" s="39"/>
      <c r="C325" s="40"/>
      <c r="D325" s="234" t="s">
        <v>152</v>
      </c>
      <c r="E325" s="40"/>
      <c r="F325" s="235" t="s">
        <v>488</v>
      </c>
      <c r="G325" s="40"/>
      <c r="H325" s="40"/>
      <c r="I325" s="236"/>
      <c r="J325" s="40"/>
      <c r="K325" s="40"/>
      <c r="L325" s="44"/>
      <c r="M325" s="237"/>
      <c r="N325" s="238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152</v>
      </c>
      <c r="AU325" s="17" t="s">
        <v>88</v>
      </c>
    </row>
    <row r="326" spans="1:51" s="13" customFormat="1" ht="12">
      <c r="A326" s="13"/>
      <c r="B326" s="239"/>
      <c r="C326" s="240"/>
      <c r="D326" s="234" t="s">
        <v>154</v>
      </c>
      <c r="E326" s="241" t="s">
        <v>1</v>
      </c>
      <c r="F326" s="242" t="s">
        <v>489</v>
      </c>
      <c r="G326" s="240"/>
      <c r="H326" s="243">
        <v>6.3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154</v>
      </c>
      <c r="AU326" s="249" t="s">
        <v>88</v>
      </c>
      <c r="AV326" s="13" t="s">
        <v>88</v>
      </c>
      <c r="AW326" s="13" t="s">
        <v>33</v>
      </c>
      <c r="AX326" s="13" t="s">
        <v>78</v>
      </c>
      <c r="AY326" s="249" t="s">
        <v>143</v>
      </c>
    </row>
    <row r="327" spans="1:51" s="14" customFormat="1" ht="12">
      <c r="A327" s="14"/>
      <c r="B327" s="250"/>
      <c r="C327" s="251"/>
      <c r="D327" s="234" t="s">
        <v>154</v>
      </c>
      <c r="E327" s="252" t="s">
        <v>1</v>
      </c>
      <c r="F327" s="253" t="s">
        <v>156</v>
      </c>
      <c r="G327" s="251"/>
      <c r="H327" s="254">
        <v>6.3</v>
      </c>
      <c r="I327" s="255"/>
      <c r="J327" s="251"/>
      <c r="K327" s="251"/>
      <c r="L327" s="256"/>
      <c r="M327" s="257"/>
      <c r="N327" s="258"/>
      <c r="O327" s="258"/>
      <c r="P327" s="258"/>
      <c r="Q327" s="258"/>
      <c r="R327" s="258"/>
      <c r="S327" s="258"/>
      <c r="T327" s="25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0" t="s">
        <v>154</v>
      </c>
      <c r="AU327" s="260" t="s">
        <v>88</v>
      </c>
      <c r="AV327" s="14" t="s">
        <v>150</v>
      </c>
      <c r="AW327" s="14" t="s">
        <v>33</v>
      </c>
      <c r="AX327" s="14" t="s">
        <v>86</v>
      </c>
      <c r="AY327" s="260" t="s">
        <v>143</v>
      </c>
    </row>
    <row r="328" spans="1:65" s="2" customFormat="1" ht="16.5" customHeight="1">
      <c r="A328" s="38"/>
      <c r="B328" s="39"/>
      <c r="C328" s="220" t="s">
        <v>490</v>
      </c>
      <c r="D328" s="220" t="s">
        <v>146</v>
      </c>
      <c r="E328" s="221" t="s">
        <v>491</v>
      </c>
      <c r="F328" s="222" t="s">
        <v>492</v>
      </c>
      <c r="G328" s="223" t="s">
        <v>208</v>
      </c>
      <c r="H328" s="224">
        <v>25.2</v>
      </c>
      <c r="I328" s="225"/>
      <c r="J328" s="226">
        <f>ROUND(I328*H328,2)</f>
        <v>0</v>
      </c>
      <c r="K328" s="227"/>
      <c r="L328" s="44"/>
      <c r="M328" s="228" t="s">
        <v>1</v>
      </c>
      <c r="N328" s="229" t="s">
        <v>43</v>
      </c>
      <c r="O328" s="91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2" t="s">
        <v>195</v>
      </c>
      <c r="AT328" s="232" t="s">
        <v>146</v>
      </c>
      <c r="AU328" s="232" t="s">
        <v>88</v>
      </c>
      <c r="AY328" s="17" t="s">
        <v>143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7" t="s">
        <v>86</v>
      </c>
      <c r="BK328" s="233">
        <f>ROUND(I328*H328,2)</f>
        <v>0</v>
      </c>
      <c r="BL328" s="17" t="s">
        <v>195</v>
      </c>
      <c r="BM328" s="232" t="s">
        <v>493</v>
      </c>
    </row>
    <row r="329" spans="1:47" s="2" customFormat="1" ht="12">
      <c r="A329" s="38"/>
      <c r="B329" s="39"/>
      <c r="C329" s="40"/>
      <c r="D329" s="234" t="s">
        <v>152</v>
      </c>
      <c r="E329" s="40"/>
      <c r="F329" s="235" t="s">
        <v>494</v>
      </c>
      <c r="G329" s="40"/>
      <c r="H329" s="40"/>
      <c r="I329" s="236"/>
      <c r="J329" s="40"/>
      <c r="K329" s="40"/>
      <c r="L329" s="44"/>
      <c r="M329" s="237"/>
      <c r="N329" s="238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152</v>
      </c>
      <c r="AU329" s="17" t="s">
        <v>88</v>
      </c>
    </row>
    <row r="330" spans="1:51" s="13" customFormat="1" ht="12">
      <c r="A330" s="13"/>
      <c r="B330" s="239"/>
      <c r="C330" s="240"/>
      <c r="D330" s="234" t="s">
        <v>154</v>
      </c>
      <c r="E330" s="241" t="s">
        <v>1</v>
      </c>
      <c r="F330" s="242" t="s">
        <v>495</v>
      </c>
      <c r="G330" s="240"/>
      <c r="H330" s="243">
        <v>25.2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154</v>
      </c>
      <c r="AU330" s="249" t="s">
        <v>88</v>
      </c>
      <c r="AV330" s="13" t="s">
        <v>88</v>
      </c>
      <c r="AW330" s="13" t="s">
        <v>33</v>
      </c>
      <c r="AX330" s="13" t="s">
        <v>78</v>
      </c>
      <c r="AY330" s="249" t="s">
        <v>143</v>
      </c>
    </row>
    <row r="331" spans="1:51" s="14" customFormat="1" ht="12">
      <c r="A331" s="14"/>
      <c r="B331" s="250"/>
      <c r="C331" s="251"/>
      <c r="D331" s="234" t="s">
        <v>154</v>
      </c>
      <c r="E331" s="252" t="s">
        <v>1</v>
      </c>
      <c r="F331" s="253" t="s">
        <v>156</v>
      </c>
      <c r="G331" s="251"/>
      <c r="H331" s="254">
        <v>25.2</v>
      </c>
      <c r="I331" s="255"/>
      <c r="J331" s="251"/>
      <c r="K331" s="251"/>
      <c r="L331" s="256"/>
      <c r="M331" s="257"/>
      <c r="N331" s="258"/>
      <c r="O331" s="258"/>
      <c r="P331" s="258"/>
      <c r="Q331" s="258"/>
      <c r="R331" s="258"/>
      <c r="S331" s="258"/>
      <c r="T331" s="25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0" t="s">
        <v>154</v>
      </c>
      <c r="AU331" s="260" t="s">
        <v>88</v>
      </c>
      <c r="AV331" s="14" t="s">
        <v>150</v>
      </c>
      <c r="AW331" s="14" t="s">
        <v>33</v>
      </c>
      <c r="AX331" s="14" t="s">
        <v>86</v>
      </c>
      <c r="AY331" s="260" t="s">
        <v>143</v>
      </c>
    </row>
    <row r="332" spans="1:65" s="2" customFormat="1" ht="16.5" customHeight="1">
      <c r="A332" s="38"/>
      <c r="B332" s="39"/>
      <c r="C332" s="220" t="s">
        <v>496</v>
      </c>
      <c r="D332" s="220" t="s">
        <v>146</v>
      </c>
      <c r="E332" s="221" t="s">
        <v>497</v>
      </c>
      <c r="F332" s="222" t="s">
        <v>498</v>
      </c>
      <c r="G332" s="223" t="s">
        <v>208</v>
      </c>
      <c r="H332" s="224">
        <v>6.3</v>
      </c>
      <c r="I332" s="225"/>
      <c r="J332" s="226">
        <f>ROUND(I332*H332,2)</f>
        <v>0</v>
      </c>
      <c r="K332" s="227"/>
      <c r="L332" s="44"/>
      <c r="M332" s="228" t="s">
        <v>1</v>
      </c>
      <c r="N332" s="229" t="s">
        <v>43</v>
      </c>
      <c r="O332" s="91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2" t="s">
        <v>195</v>
      </c>
      <c r="AT332" s="232" t="s">
        <v>146</v>
      </c>
      <c r="AU332" s="232" t="s">
        <v>88</v>
      </c>
      <c r="AY332" s="17" t="s">
        <v>143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7" t="s">
        <v>86</v>
      </c>
      <c r="BK332" s="233">
        <f>ROUND(I332*H332,2)</f>
        <v>0</v>
      </c>
      <c r="BL332" s="17" t="s">
        <v>195</v>
      </c>
      <c r="BM332" s="232" t="s">
        <v>499</v>
      </c>
    </row>
    <row r="333" spans="1:47" s="2" customFormat="1" ht="12">
      <c r="A333" s="38"/>
      <c r="B333" s="39"/>
      <c r="C333" s="40"/>
      <c r="D333" s="234" t="s">
        <v>152</v>
      </c>
      <c r="E333" s="40"/>
      <c r="F333" s="235" t="s">
        <v>500</v>
      </c>
      <c r="G333" s="40"/>
      <c r="H333" s="40"/>
      <c r="I333" s="236"/>
      <c r="J333" s="40"/>
      <c r="K333" s="40"/>
      <c r="L333" s="44"/>
      <c r="M333" s="237"/>
      <c r="N333" s="238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152</v>
      </c>
      <c r="AU333" s="17" t="s">
        <v>88</v>
      </c>
    </row>
    <row r="334" spans="1:51" s="13" customFormat="1" ht="12">
      <c r="A334" s="13"/>
      <c r="B334" s="239"/>
      <c r="C334" s="240"/>
      <c r="D334" s="234" t="s">
        <v>154</v>
      </c>
      <c r="E334" s="241" t="s">
        <v>1</v>
      </c>
      <c r="F334" s="242" t="s">
        <v>489</v>
      </c>
      <c r="G334" s="240"/>
      <c r="H334" s="243">
        <v>6.3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9" t="s">
        <v>154</v>
      </c>
      <c r="AU334" s="249" t="s">
        <v>88</v>
      </c>
      <c r="AV334" s="13" t="s">
        <v>88</v>
      </c>
      <c r="AW334" s="13" t="s">
        <v>33</v>
      </c>
      <c r="AX334" s="13" t="s">
        <v>78</v>
      </c>
      <c r="AY334" s="249" t="s">
        <v>143</v>
      </c>
    </row>
    <row r="335" spans="1:51" s="14" customFormat="1" ht="12">
      <c r="A335" s="14"/>
      <c r="B335" s="250"/>
      <c r="C335" s="251"/>
      <c r="D335" s="234" t="s">
        <v>154</v>
      </c>
      <c r="E335" s="252" t="s">
        <v>1</v>
      </c>
      <c r="F335" s="253" t="s">
        <v>156</v>
      </c>
      <c r="G335" s="251"/>
      <c r="H335" s="254">
        <v>6.3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154</v>
      </c>
      <c r="AU335" s="260" t="s">
        <v>88</v>
      </c>
      <c r="AV335" s="14" t="s">
        <v>150</v>
      </c>
      <c r="AW335" s="14" t="s">
        <v>33</v>
      </c>
      <c r="AX335" s="14" t="s">
        <v>86</v>
      </c>
      <c r="AY335" s="260" t="s">
        <v>143</v>
      </c>
    </row>
    <row r="336" spans="1:65" s="2" customFormat="1" ht="16.5" customHeight="1">
      <c r="A336" s="38"/>
      <c r="B336" s="39"/>
      <c r="C336" s="220" t="s">
        <v>501</v>
      </c>
      <c r="D336" s="220" t="s">
        <v>146</v>
      </c>
      <c r="E336" s="221" t="s">
        <v>502</v>
      </c>
      <c r="F336" s="222" t="s">
        <v>503</v>
      </c>
      <c r="G336" s="223" t="s">
        <v>208</v>
      </c>
      <c r="H336" s="224">
        <v>44</v>
      </c>
      <c r="I336" s="225"/>
      <c r="J336" s="226">
        <f>ROUND(I336*H336,2)</f>
        <v>0</v>
      </c>
      <c r="K336" s="227"/>
      <c r="L336" s="44"/>
      <c r="M336" s="228" t="s">
        <v>1</v>
      </c>
      <c r="N336" s="229" t="s">
        <v>43</v>
      </c>
      <c r="O336" s="91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2" t="s">
        <v>195</v>
      </c>
      <c r="AT336" s="232" t="s">
        <v>146</v>
      </c>
      <c r="AU336" s="232" t="s">
        <v>88</v>
      </c>
      <c r="AY336" s="17" t="s">
        <v>143</v>
      </c>
      <c r="BE336" s="233">
        <f>IF(N336="základní",J336,0)</f>
        <v>0</v>
      </c>
      <c r="BF336" s="233">
        <f>IF(N336="snížená",J336,0)</f>
        <v>0</v>
      </c>
      <c r="BG336" s="233">
        <f>IF(N336="zákl. přenesená",J336,0)</f>
        <v>0</v>
      </c>
      <c r="BH336" s="233">
        <f>IF(N336="sníž. přenesená",J336,0)</f>
        <v>0</v>
      </c>
      <c r="BI336" s="233">
        <f>IF(N336="nulová",J336,0)</f>
        <v>0</v>
      </c>
      <c r="BJ336" s="17" t="s">
        <v>86</v>
      </c>
      <c r="BK336" s="233">
        <f>ROUND(I336*H336,2)</f>
        <v>0</v>
      </c>
      <c r="BL336" s="17" t="s">
        <v>195</v>
      </c>
      <c r="BM336" s="232" t="s">
        <v>504</v>
      </c>
    </row>
    <row r="337" spans="1:47" s="2" customFormat="1" ht="12">
      <c r="A337" s="38"/>
      <c r="B337" s="39"/>
      <c r="C337" s="40"/>
      <c r="D337" s="234" t="s">
        <v>152</v>
      </c>
      <c r="E337" s="40"/>
      <c r="F337" s="235" t="s">
        <v>505</v>
      </c>
      <c r="G337" s="40"/>
      <c r="H337" s="40"/>
      <c r="I337" s="236"/>
      <c r="J337" s="40"/>
      <c r="K337" s="40"/>
      <c r="L337" s="44"/>
      <c r="M337" s="237"/>
      <c r="N337" s="238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152</v>
      </c>
      <c r="AU337" s="17" t="s">
        <v>88</v>
      </c>
    </row>
    <row r="338" spans="1:51" s="13" customFormat="1" ht="12">
      <c r="A338" s="13"/>
      <c r="B338" s="239"/>
      <c r="C338" s="240"/>
      <c r="D338" s="234" t="s">
        <v>154</v>
      </c>
      <c r="E338" s="241" t="s">
        <v>1</v>
      </c>
      <c r="F338" s="242" t="s">
        <v>506</v>
      </c>
      <c r="G338" s="240"/>
      <c r="H338" s="243">
        <v>44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9" t="s">
        <v>154</v>
      </c>
      <c r="AU338" s="249" t="s">
        <v>88</v>
      </c>
      <c r="AV338" s="13" t="s">
        <v>88</v>
      </c>
      <c r="AW338" s="13" t="s">
        <v>33</v>
      </c>
      <c r="AX338" s="13" t="s">
        <v>78</v>
      </c>
      <c r="AY338" s="249" t="s">
        <v>143</v>
      </c>
    </row>
    <row r="339" spans="1:51" s="14" customFormat="1" ht="12">
      <c r="A339" s="14"/>
      <c r="B339" s="250"/>
      <c r="C339" s="251"/>
      <c r="D339" s="234" t="s">
        <v>154</v>
      </c>
      <c r="E339" s="252" t="s">
        <v>1</v>
      </c>
      <c r="F339" s="253" t="s">
        <v>156</v>
      </c>
      <c r="G339" s="251"/>
      <c r="H339" s="254">
        <v>44</v>
      </c>
      <c r="I339" s="255"/>
      <c r="J339" s="251"/>
      <c r="K339" s="251"/>
      <c r="L339" s="256"/>
      <c r="M339" s="257"/>
      <c r="N339" s="258"/>
      <c r="O339" s="258"/>
      <c r="P339" s="258"/>
      <c r="Q339" s="258"/>
      <c r="R339" s="258"/>
      <c r="S339" s="258"/>
      <c r="T339" s="25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0" t="s">
        <v>154</v>
      </c>
      <c r="AU339" s="260" t="s">
        <v>88</v>
      </c>
      <c r="AV339" s="14" t="s">
        <v>150</v>
      </c>
      <c r="AW339" s="14" t="s">
        <v>33</v>
      </c>
      <c r="AX339" s="14" t="s">
        <v>86</v>
      </c>
      <c r="AY339" s="260" t="s">
        <v>143</v>
      </c>
    </row>
    <row r="340" spans="1:65" s="2" customFormat="1" ht="16.5" customHeight="1">
      <c r="A340" s="38"/>
      <c r="B340" s="39"/>
      <c r="C340" s="220" t="s">
        <v>507</v>
      </c>
      <c r="D340" s="220" t="s">
        <v>146</v>
      </c>
      <c r="E340" s="221" t="s">
        <v>508</v>
      </c>
      <c r="F340" s="222" t="s">
        <v>509</v>
      </c>
      <c r="G340" s="223" t="s">
        <v>314</v>
      </c>
      <c r="H340" s="224">
        <v>1</v>
      </c>
      <c r="I340" s="225"/>
      <c r="J340" s="226">
        <f>ROUND(I340*H340,2)</f>
        <v>0</v>
      </c>
      <c r="K340" s="227"/>
      <c r="L340" s="44"/>
      <c r="M340" s="228" t="s">
        <v>1</v>
      </c>
      <c r="N340" s="229" t="s">
        <v>43</v>
      </c>
      <c r="O340" s="91"/>
      <c r="P340" s="230">
        <f>O340*H340</f>
        <v>0</v>
      </c>
      <c r="Q340" s="230">
        <v>0</v>
      </c>
      <c r="R340" s="230">
        <f>Q340*H340</f>
        <v>0</v>
      </c>
      <c r="S340" s="230">
        <v>0</v>
      </c>
      <c r="T340" s="231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2" t="s">
        <v>195</v>
      </c>
      <c r="AT340" s="232" t="s">
        <v>146</v>
      </c>
      <c r="AU340" s="232" t="s">
        <v>88</v>
      </c>
      <c r="AY340" s="17" t="s">
        <v>143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7" t="s">
        <v>86</v>
      </c>
      <c r="BK340" s="233">
        <f>ROUND(I340*H340,2)</f>
        <v>0</v>
      </c>
      <c r="BL340" s="17" t="s">
        <v>195</v>
      </c>
      <c r="BM340" s="232" t="s">
        <v>510</v>
      </c>
    </row>
    <row r="341" spans="1:47" s="2" customFormat="1" ht="12">
      <c r="A341" s="38"/>
      <c r="B341" s="39"/>
      <c r="C341" s="40"/>
      <c r="D341" s="234" t="s">
        <v>152</v>
      </c>
      <c r="E341" s="40"/>
      <c r="F341" s="235" t="s">
        <v>509</v>
      </c>
      <c r="G341" s="40"/>
      <c r="H341" s="40"/>
      <c r="I341" s="236"/>
      <c r="J341" s="40"/>
      <c r="K341" s="40"/>
      <c r="L341" s="44"/>
      <c r="M341" s="237"/>
      <c r="N341" s="238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152</v>
      </c>
      <c r="AU341" s="17" t="s">
        <v>88</v>
      </c>
    </row>
    <row r="342" spans="1:65" s="2" customFormat="1" ht="16.5" customHeight="1">
      <c r="A342" s="38"/>
      <c r="B342" s="39"/>
      <c r="C342" s="220" t="s">
        <v>511</v>
      </c>
      <c r="D342" s="220" t="s">
        <v>146</v>
      </c>
      <c r="E342" s="221" t="s">
        <v>512</v>
      </c>
      <c r="F342" s="222" t="s">
        <v>513</v>
      </c>
      <c r="G342" s="223" t="s">
        <v>168</v>
      </c>
      <c r="H342" s="224">
        <v>0.156</v>
      </c>
      <c r="I342" s="225"/>
      <c r="J342" s="226">
        <f>ROUND(I342*H342,2)</f>
        <v>0</v>
      </c>
      <c r="K342" s="227"/>
      <c r="L342" s="44"/>
      <c r="M342" s="228" t="s">
        <v>1</v>
      </c>
      <c r="N342" s="229" t="s">
        <v>43</v>
      </c>
      <c r="O342" s="91"/>
      <c r="P342" s="230">
        <f>O342*H342</f>
        <v>0</v>
      </c>
      <c r="Q342" s="230">
        <v>0</v>
      </c>
      <c r="R342" s="230">
        <f>Q342*H342</f>
        <v>0</v>
      </c>
      <c r="S342" s="230">
        <v>0</v>
      </c>
      <c r="T342" s="231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2" t="s">
        <v>195</v>
      </c>
      <c r="AT342" s="232" t="s">
        <v>146</v>
      </c>
      <c r="AU342" s="232" t="s">
        <v>88</v>
      </c>
      <c r="AY342" s="17" t="s">
        <v>143</v>
      </c>
      <c r="BE342" s="233">
        <f>IF(N342="základní",J342,0)</f>
        <v>0</v>
      </c>
      <c r="BF342" s="233">
        <f>IF(N342="snížená",J342,0)</f>
        <v>0</v>
      </c>
      <c r="BG342" s="233">
        <f>IF(N342="zákl. přenesená",J342,0)</f>
        <v>0</v>
      </c>
      <c r="BH342" s="233">
        <f>IF(N342="sníž. přenesená",J342,0)</f>
        <v>0</v>
      </c>
      <c r="BI342" s="233">
        <f>IF(N342="nulová",J342,0)</f>
        <v>0</v>
      </c>
      <c r="BJ342" s="17" t="s">
        <v>86</v>
      </c>
      <c r="BK342" s="233">
        <f>ROUND(I342*H342,2)</f>
        <v>0</v>
      </c>
      <c r="BL342" s="17" t="s">
        <v>195</v>
      </c>
      <c r="BM342" s="232" t="s">
        <v>514</v>
      </c>
    </row>
    <row r="343" spans="1:47" s="2" customFormat="1" ht="12">
      <c r="A343" s="38"/>
      <c r="B343" s="39"/>
      <c r="C343" s="40"/>
      <c r="D343" s="234" t="s">
        <v>152</v>
      </c>
      <c r="E343" s="40"/>
      <c r="F343" s="235" t="s">
        <v>515</v>
      </c>
      <c r="G343" s="40"/>
      <c r="H343" s="40"/>
      <c r="I343" s="236"/>
      <c r="J343" s="40"/>
      <c r="K343" s="40"/>
      <c r="L343" s="44"/>
      <c r="M343" s="237"/>
      <c r="N343" s="238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152</v>
      </c>
      <c r="AU343" s="17" t="s">
        <v>88</v>
      </c>
    </row>
    <row r="344" spans="1:65" s="2" customFormat="1" ht="21.75" customHeight="1">
      <c r="A344" s="38"/>
      <c r="B344" s="39"/>
      <c r="C344" s="220" t="s">
        <v>516</v>
      </c>
      <c r="D344" s="220" t="s">
        <v>146</v>
      </c>
      <c r="E344" s="221" t="s">
        <v>517</v>
      </c>
      <c r="F344" s="222" t="s">
        <v>518</v>
      </c>
      <c r="G344" s="223" t="s">
        <v>519</v>
      </c>
      <c r="H344" s="224">
        <v>16</v>
      </c>
      <c r="I344" s="225"/>
      <c r="J344" s="226">
        <f>ROUND(I344*H344,2)</f>
        <v>0</v>
      </c>
      <c r="K344" s="227"/>
      <c r="L344" s="44"/>
      <c r="M344" s="228" t="s">
        <v>1</v>
      </c>
      <c r="N344" s="229" t="s">
        <v>43</v>
      </c>
      <c r="O344" s="91"/>
      <c r="P344" s="230">
        <f>O344*H344</f>
        <v>0</v>
      </c>
      <c r="Q344" s="230">
        <v>0</v>
      </c>
      <c r="R344" s="230">
        <f>Q344*H344</f>
        <v>0</v>
      </c>
      <c r="S344" s="230">
        <v>0</v>
      </c>
      <c r="T344" s="231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2" t="s">
        <v>520</v>
      </c>
      <c r="AT344" s="232" t="s">
        <v>146</v>
      </c>
      <c r="AU344" s="232" t="s">
        <v>88</v>
      </c>
      <c r="AY344" s="17" t="s">
        <v>143</v>
      </c>
      <c r="BE344" s="233">
        <f>IF(N344="základní",J344,0)</f>
        <v>0</v>
      </c>
      <c r="BF344" s="233">
        <f>IF(N344="snížená",J344,0)</f>
        <v>0</v>
      </c>
      <c r="BG344" s="233">
        <f>IF(N344="zákl. přenesená",J344,0)</f>
        <v>0</v>
      </c>
      <c r="BH344" s="233">
        <f>IF(N344="sníž. přenesená",J344,0)</f>
        <v>0</v>
      </c>
      <c r="BI344" s="233">
        <f>IF(N344="nulová",J344,0)</f>
        <v>0</v>
      </c>
      <c r="BJ344" s="17" t="s">
        <v>86</v>
      </c>
      <c r="BK344" s="233">
        <f>ROUND(I344*H344,2)</f>
        <v>0</v>
      </c>
      <c r="BL344" s="17" t="s">
        <v>520</v>
      </c>
      <c r="BM344" s="232" t="s">
        <v>521</v>
      </c>
    </row>
    <row r="345" spans="1:47" s="2" customFormat="1" ht="12">
      <c r="A345" s="38"/>
      <c r="B345" s="39"/>
      <c r="C345" s="40"/>
      <c r="D345" s="234" t="s">
        <v>152</v>
      </c>
      <c r="E345" s="40"/>
      <c r="F345" s="235" t="s">
        <v>522</v>
      </c>
      <c r="G345" s="40"/>
      <c r="H345" s="40"/>
      <c r="I345" s="236"/>
      <c r="J345" s="40"/>
      <c r="K345" s="40"/>
      <c r="L345" s="44"/>
      <c r="M345" s="237"/>
      <c r="N345" s="238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152</v>
      </c>
      <c r="AU345" s="17" t="s">
        <v>88</v>
      </c>
    </row>
    <row r="346" spans="1:63" s="12" customFormat="1" ht="22.8" customHeight="1">
      <c r="A346" s="12"/>
      <c r="B346" s="205"/>
      <c r="C346" s="206"/>
      <c r="D346" s="207" t="s">
        <v>77</v>
      </c>
      <c r="E346" s="218" t="s">
        <v>523</v>
      </c>
      <c r="F346" s="218" t="s">
        <v>524</v>
      </c>
      <c r="G346" s="206"/>
      <c r="H346" s="206"/>
      <c r="I346" s="209"/>
      <c r="J346" s="219">
        <f>BK346</f>
        <v>0</v>
      </c>
      <c r="K346" s="206"/>
      <c r="L346" s="210"/>
      <c r="M346" s="211"/>
      <c r="N346" s="212"/>
      <c r="O346" s="212"/>
      <c r="P346" s="213">
        <f>SUM(P347:P377)</f>
        <v>0</v>
      </c>
      <c r="Q346" s="212"/>
      <c r="R346" s="213">
        <f>SUM(R347:R377)</f>
        <v>0.00196</v>
      </c>
      <c r="S346" s="212"/>
      <c r="T346" s="214">
        <f>SUM(T347:T377)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15" t="s">
        <v>88</v>
      </c>
      <c r="AT346" s="216" t="s">
        <v>77</v>
      </c>
      <c r="AU346" s="216" t="s">
        <v>86</v>
      </c>
      <c r="AY346" s="215" t="s">
        <v>143</v>
      </c>
      <c r="BK346" s="217">
        <f>SUM(BK347:BK377)</f>
        <v>0</v>
      </c>
    </row>
    <row r="347" spans="1:65" s="2" customFormat="1" ht="16.5" customHeight="1">
      <c r="A347" s="38"/>
      <c r="B347" s="39"/>
      <c r="C347" s="220" t="s">
        <v>525</v>
      </c>
      <c r="D347" s="220" t="s">
        <v>146</v>
      </c>
      <c r="E347" s="221" t="s">
        <v>526</v>
      </c>
      <c r="F347" s="222" t="s">
        <v>527</v>
      </c>
      <c r="G347" s="223" t="s">
        <v>283</v>
      </c>
      <c r="H347" s="224">
        <v>4</v>
      </c>
      <c r="I347" s="225"/>
      <c r="J347" s="226">
        <f>ROUND(I347*H347,2)</f>
        <v>0</v>
      </c>
      <c r="K347" s="227"/>
      <c r="L347" s="44"/>
      <c r="M347" s="228" t="s">
        <v>1</v>
      </c>
      <c r="N347" s="229" t="s">
        <v>43</v>
      </c>
      <c r="O347" s="91"/>
      <c r="P347" s="230">
        <f>O347*H347</f>
        <v>0</v>
      </c>
      <c r="Q347" s="230">
        <v>0.00027</v>
      </c>
      <c r="R347" s="230">
        <f>Q347*H347</f>
        <v>0.00108</v>
      </c>
      <c r="S347" s="230">
        <v>0</v>
      </c>
      <c r="T347" s="231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2" t="s">
        <v>195</v>
      </c>
      <c r="AT347" s="232" t="s">
        <v>146</v>
      </c>
      <c r="AU347" s="232" t="s">
        <v>88</v>
      </c>
      <c r="AY347" s="17" t="s">
        <v>143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7" t="s">
        <v>86</v>
      </c>
      <c r="BK347" s="233">
        <f>ROUND(I347*H347,2)</f>
        <v>0</v>
      </c>
      <c r="BL347" s="17" t="s">
        <v>195</v>
      </c>
      <c r="BM347" s="232" t="s">
        <v>528</v>
      </c>
    </row>
    <row r="348" spans="1:47" s="2" customFormat="1" ht="12">
      <c r="A348" s="38"/>
      <c r="B348" s="39"/>
      <c r="C348" s="40"/>
      <c r="D348" s="234" t="s">
        <v>152</v>
      </c>
      <c r="E348" s="40"/>
      <c r="F348" s="235" t="s">
        <v>529</v>
      </c>
      <c r="G348" s="40"/>
      <c r="H348" s="40"/>
      <c r="I348" s="236"/>
      <c r="J348" s="40"/>
      <c r="K348" s="40"/>
      <c r="L348" s="44"/>
      <c r="M348" s="237"/>
      <c r="N348" s="238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152</v>
      </c>
      <c r="AU348" s="17" t="s">
        <v>88</v>
      </c>
    </row>
    <row r="349" spans="1:65" s="2" customFormat="1" ht="16.5" customHeight="1">
      <c r="A349" s="38"/>
      <c r="B349" s="39"/>
      <c r="C349" s="220" t="s">
        <v>530</v>
      </c>
      <c r="D349" s="220" t="s">
        <v>146</v>
      </c>
      <c r="E349" s="221" t="s">
        <v>531</v>
      </c>
      <c r="F349" s="222" t="s">
        <v>532</v>
      </c>
      <c r="G349" s="223" t="s">
        <v>283</v>
      </c>
      <c r="H349" s="224">
        <v>5</v>
      </c>
      <c r="I349" s="225"/>
      <c r="J349" s="226">
        <f>ROUND(I349*H349,2)</f>
        <v>0</v>
      </c>
      <c r="K349" s="227"/>
      <c r="L349" s="44"/>
      <c r="M349" s="228" t="s">
        <v>1</v>
      </c>
      <c r="N349" s="229" t="s">
        <v>43</v>
      </c>
      <c r="O349" s="91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2" t="s">
        <v>195</v>
      </c>
      <c r="AT349" s="232" t="s">
        <v>146</v>
      </c>
      <c r="AU349" s="232" t="s">
        <v>88</v>
      </c>
      <c r="AY349" s="17" t="s">
        <v>143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7" t="s">
        <v>86</v>
      </c>
      <c r="BK349" s="233">
        <f>ROUND(I349*H349,2)</f>
        <v>0</v>
      </c>
      <c r="BL349" s="17" t="s">
        <v>195</v>
      </c>
      <c r="BM349" s="232" t="s">
        <v>533</v>
      </c>
    </row>
    <row r="350" spans="1:47" s="2" customFormat="1" ht="12">
      <c r="A350" s="38"/>
      <c r="B350" s="39"/>
      <c r="C350" s="40"/>
      <c r="D350" s="234" t="s">
        <v>152</v>
      </c>
      <c r="E350" s="40"/>
      <c r="F350" s="235" t="s">
        <v>534</v>
      </c>
      <c r="G350" s="40"/>
      <c r="H350" s="40"/>
      <c r="I350" s="236"/>
      <c r="J350" s="40"/>
      <c r="K350" s="40"/>
      <c r="L350" s="44"/>
      <c r="M350" s="237"/>
      <c r="N350" s="238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152</v>
      </c>
      <c r="AU350" s="17" t="s">
        <v>88</v>
      </c>
    </row>
    <row r="351" spans="1:65" s="2" customFormat="1" ht="16.5" customHeight="1">
      <c r="A351" s="38"/>
      <c r="B351" s="39"/>
      <c r="C351" s="220" t="s">
        <v>535</v>
      </c>
      <c r="D351" s="220" t="s">
        <v>146</v>
      </c>
      <c r="E351" s="221" t="s">
        <v>536</v>
      </c>
      <c r="F351" s="222" t="s">
        <v>537</v>
      </c>
      <c r="G351" s="223" t="s">
        <v>283</v>
      </c>
      <c r="H351" s="224">
        <v>3</v>
      </c>
      <c r="I351" s="225"/>
      <c r="J351" s="226">
        <f>ROUND(I351*H351,2)</f>
        <v>0</v>
      </c>
      <c r="K351" s="227"/>
      <c r="L351" s="44"/>
      <c r="M351" s="228" t="s">
        <v>1</v>
      </c>
      <c r="N351" s="229" t="s">
        <v>43</v>
      </c>
      <c r="O351" s="91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2" t="s">
        <v>195</v>
      </c>
      <c r="AT351" s="232" t="s">
        <v>146</v>
      </c>
      <c r="AU351" s="232" t="s">
        <v>88</v>
      </c>
      <c r="AY351" s="17" t="s">
        <v>143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7" t="s">
        <v>86</v>
      </c>
      <c r="BK351" s="233">
        <f>ROUND(I351*H351,2)</f>
        <v>0</v>
      </c>
      <c r="BL351" s="17" t="s">
        <v>195</v>
      </c>
      <c r="BM351" s="232" t="s">
        <v>538</v>
      </c>
    </row>
    <row r="352" spans="1:47" s="2" customFormat="1" ht="12">
      <c r="A352" s="38"/>
      <c r="B352" s="39"/>
      <c r="C352" s="40"/>
      <c r="D352" s="234" t="s">
        <v>152</v>
      </c>
      <c r="E352" s="40"/>
      <c r="F352" s="235" t="s">
        <v>539</v>
      </c>
      <c r="G352" s="40"/>
      <c r="H352" s="40"/>
      <c r="I352" s="236"/>
      <c r="J352" s="40"/>
      <c r="K352" s="40"/>
      <c r="L352" s="44"/>
      <c r="M352" s="237"/>
      <c r="N352" s="238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152</v>
      </c>
      <c r="AU352" s="17" t="s">
        <v>88</v>
      </c>
    </row>
    <row r="353" spans="1:65" s="2" customFormat="1" ht="16.5" customHeight="1">
      <c r="A353" s="38"/>
      <c r="B353" s="39"/>
      <c r="C353" s="220" t="s">
        <v>540</v>
      </c>
      <c r="D353" s="220" t="s">
        <v>146</v>
      </c>
      <c r="E353" s="221" t="s">
        <v>541</v>
      </c>
      <c r="F353" s="222" t="s">
        <v>542</v>
      </c>
      <c r="G353" s="223" t="s">
        <v>283</v>
      </c>
      <c r="H353" s="224">
        <v>1</v>
      </c>
      <c r="I353" s="225"/>
      <c r="J353" s="226">
        <f>ROUND(I353*H353,2)</f>
        <v>0</v>
      </c>
      <c r="K353" s="227"/>
      <c r="L353" s="44"/>
      <c r="M353" s="228" t="s">
        <v>1</v>
      </c>
      <c r="N353" s="229" t="s">
        <v>43</v>
      </c>
      <c r="O353" s="91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2" t="s">
        <v>195</v>
      </c>
      <c r="AT353" s="232" t="s">
        <v>146</v>
      </c>
      <c r="AU353" s="232" t="s">
        <v>88</v>
      </c>
      <c r="AY353" s="17" t="s">
        <v>143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7" t="s">
        <v>86</v>
      </c>
      <c r="BK353" s="233">
        <f>ROUND(I353*H353,2)</f>
        <v>0</v>
      </c>
      <c r="BL353" s="17" t="s">
        <v>195</v>
      </c>
      <c r="BM353" s="232" t="s">
        <v>543</v>
      </c>
    </row>
    <row r="354" spans="1:47" s="2" customFormat="1" ht="12">
      <c r="A354" s="38"/>
      <c r="B354" s="39"/>
      <c r="C354" s="40"/>
      <c r="D354" s="234" t="s">
        <v>152</v>
      </c>
      <c r="E354" s="40"/>
      <c r="F354" s="235" t="s">
        <v>544</v>
      </c>
      <c r="G354" s="40"/>
      <c r="H354" s="40"/>
      <c r="I354" s="236"/>
      <c r="J354" s="40"/>
      <c r="K354" s="40"/>
      <c r="L354" s="44"/>
      <c r="M354" s="237"/>
      <c r="N354" s="238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152</v>
      </c>
      <c r="AU354" s="17" t="s">
        <v>88</v>
      </c>
    </row>
    <row r="355" spans="1:65" s="2" customFormat="1" ht="16.5" customHeight="1">
      <c r="A355" s="38"/>
      <c r="B355" s="39"/>
      <c r="C355" s="220" t="s">
        <v>545</v>
      </c>
      <c r="D355" s="220" t="s">
        <v>146</v>
      </c>
      <c r="E355" s="221" t="s">
        <v>546</v>
      </c>
      <c r="F355" s="222" t="s">
        <v>547</v>
      </c>
      <c r="G355" s="223" t="s">
        <v>283</v>
      </c>
      <c r="H355" s="224">
        <v>4</v>
      </c>
      <c r="I355" s="225"/>
      <c r="J355" s="226">
        <f>ROUND(I355*H355,2)</f>
        <v>0</v>
      </c>
      <c r="K355" s="227"/>
      <c r="L355" s="44"/>
      <c r="M355" s="228" t="s">
        <v>1</v>
      </c>
      <c r="N355" s="229" t="s">
        <v>43</v>
      </c>
      <c r="O355" s="91"/>
      <c r="P355" s="230">
        <f>O355*H355</f>
        <v>0</v>
      </c>
      <c r="Q355" s="230">
        <v>0.00022</v>
      </c>
      <c r="R355" s="230">
        <f>Q355*H355</f>
        <v>0.00088</v>
      </c>
      <c r="S355" s="230">
        <v>0</v>
      </c>
      <c r="T355" s="231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2" t="s">
        <v>195</v>
      </c>
      <c r="AT355" s="232" t="s">
        <v>146</v>
      </c>
      <c r="AU355" s="232" t="s">
        <v>88</v>
      </c>
      <c r="AY355" s="17" t="s">
        <v>143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7" t="s">
        <v>86</v>
      </c>
      <c r="BK355" s="233">
        <f>ROUND(I355*H355,2)</f>
        <v>0</v>
      </c>
      <c r="BL355" s="17" t="s">
        <v>195</v>
      </c>
      <c r="BM355" s="232" t="s">
        <v>548</v>
      </c>
    </row>
    <row r="356" spans="1:47" s="2" customFormat="1" ht="12">
      <c r="A356" s="38"/>
      <c r="B356" s="39"/>
      <c r="C356" s="40"/>
      <c r="D356" s="234" t="s">
        <v>152</v>
      </c>
      <c r="E356" s="40"/>
      <c r="F356" s="235" t="s">
        <v>549</v>
      </c>
      <c r="G356" s="40"/>
      <c r="H356" s="40"/>
      <c r="I356" s="236"/>
      <c r="J356" s="40"/>
      <c r="K356" s="40"/>
      <c r="L356" s="44"/>
      <c r="M356" s="237"/>
      <c r="N356" s="238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152</v>
      </c>
      <c r="AU356" s="17" t="s">
        <v>88</v>
      </c>
    </row>
    <row r="357" spans="1:65" s="2" customFormat="1" ht="16.5" customHeight="1">
      <c r="A357" s="38"/>
      <c r="B357" s="39"/>
      <c r="C357" s="220" t="s">
        <v>550</v>
      </c>
      <c r="D357" s="220" t="s">
        <v>146</v>
      </c>
      <c r="E357" s="221" t="s">
        <v>551</v>
      </c>
      <c r="F357" s="222" t="s">
        <v>552</v>
      </c>
      <c r="G357" s="223" t="s">
        <v>283</v>
      </c>
      <c r="H357" s="224">
        <v>13</v>
      </c>
      <c r="I357" s="225"/>
      <c r="J357" s="226">
        <f>ROUND(I357*H357,2)</f>
        <v>0</v>
      </c>
      <c r="K357" s="227"/>
      <c r="L357" s="44"/>
      <c r="M357" s="228" t="s">
        <v>1</v>
      </c>
      <c r="N357" s="229" t="s">
        <v>43</v>
      </c>
      <c r="O357" s="91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2" t="s">
        <v>195</v>
      </c>
      <c r="AT357" s="232" t="s">
        <v>146</v>
      </c>
      <c r="AU357" s="232" t="s">
        <v>88</v>
      </c>
      <c r="AY357" s="17" t="s">
        <v>143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7" t="s">
        <v>86</v>
      </c>
      <c r="BK357" s="233">
        <f>ROUND(I357*H357,2)</f>
        <v>0</v>
      </c>
      <c r="BL357" s="17" t="s">
        <v>195</v>
      </c>
      <c r="BM357" s="232" t="s">
        <v>553</v>
      </c>
    </row>
    <row r="358" spans="1:47" s="2" customFormat="1" ht="12">
      <c r="A358" s="38"/>
      <c r="B358" s="39"/>
      <c r="C358" s="40"/>
      <c r="D358" s="234" t="s">
        <v>152</v>
      </c>
      <c r="E358" s="40"/>
      <c r="F358" s="235" t="s">
        <v>554</v>
      </c>
      <c r="G358" s="40"/>
      <c r="H358" s="40"/>
      <c r="I358" s="236"/>
      <c r="J358" s="40"/>
      <c r="K358" s="40"/>
      <c r="L358" s="44"/>
      <c r="M358" s="237"/>
      <c r="N358" s="238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152</v>
      </c>
      <c r="AU358" s="17" t="s">
        <v>88</v>
      </c>
    </row>
    <row r="359" spans="1:65" s="2" customFormat="1" ht="16.5" customHeight="1">
      <c r="A359" s="38"/>
      <c r="B359" s="39"/>
      <c r="C359" s="220" t="s">
        <v>555</v>
      </c>
      <c r="D359" s="220" t="s">
        <v>146</v>
      </c>
      <c r="E359" s="221" t="s">
        <v>556</v>
      </c>
      <c r="F359" s="222" t="s">
        <v>557</v>
      </c>
      <c r="G359" s="223" t="s">
        <v>283</v>
      </c>
      <c r="H359" s="224">
        <v>4</v>
      </c>
      <c r="I359" s="225"/>
      <c r="J359" s="226">
        <f>ROUND(I359*H359,2)</f>
        <v>0</v>
      </c>
      <c r="K359" s="227"/>
      <c r="L359" s="44"/>
      <c r="M359" s="228" t="s">
        <v>1</v>
      </c>
      <c r="N359" s="229" t="s">
        <v>43</v>
      </c>
      <c r="O359" s="91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2" t="s">
        <v>195</v>
      </c>
      <c r="AT359" s="232" t="s">
        <v>146</v>
      </c>
      <c r="AU359" s="232" t="s">
        <v>88</v>
      </c>
      <c r="AY359" s="17" t="s">
        <v>143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7" t="s">
        <v>86</v>
      </c>
      <c r="BK359" s="233">
        <f>ROUND(I359*H359,2)</f>
        <v>0</v>
      </c>
      <c r="BL359" s="17" t="s">
        <v>195</v>
      </c>
      <c r="BM359" s="232" t="s">
        <v>558</v>
      </c>
    </row>
    <row r="360" spans="1:47" s="2" customFormat="1" ht="12">
      <c r="A360" s="38"/>
      <c r="B360" s="39"/>
      <c r="C360" s="40"/>
      <c r="D360" s="234" t="s">
        <v>152</v>
      </c>
      <c r="E360" s="40"/>
      <c r="F360" s="235" t="s">
        <v>559</v>
      </c>
      <c r="G360" s="40"/>
      <c r="H360" s="40"/>
      <c r="I360" s="236"/>
      <c r="J360" s="40"/>
      <c r="K360" s="40"/>
      <c r="L360" s="44"/>
      <c r="M360" s="237"/>
      <c r="N360" s="238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152</v>
      </c>
      <c r="AU360" s="17" t="s">
        <v>88</v>
      </c>
    </row>
    <row r="361" spans="1:65" s="2" customFormat="1" ht="16.5" customHeight="1">
      <c r="A361" s="38"/>
      <c r="B361" s="39"/>
      <c r="C361" s="220" t="s">
        <v>560</v>
      </c>
      <c r="D361" s="220" t="s">
        <v>146</v>
      </c>
      <c r="E361" s="221" t="s">
        <v>561</v>
      </c>
      <c r="F361" s="222" t="s">
        <v>562</v>
      </c>
      <c r="G361" s="223" t="s">
        <v>283</v>
      </c>
      <c r="H361" s="224">
        <v>1</v>
      </c>
      <c r="I361" s="225"/>
      <c r="J361" s="226">
        <f>ROUND(I361*H361,2)</f>
        <v>0</v>
      </c>
      <c r="K361" s="227"/>
      <c r="L361" s="44"/>
      <c r="M361" s="228" t="s">
        <v>1</v>
      </c>
      <c r="N361" s="229" t="s">
        <v>43</v>
      </c>
      <c r="O361" s="91"/>
      <c r="P361" s="230">
        <f>O361*H361</f>
        <v>0</v>
      </c>
      <c r="Q361" s="230">
        <v>0</v>
      </c>
      <c r="R361" s="230">
        <f>Q361*H361</f>
        <v>0</v>
      </c>
      <c r="S361" s="230">
        <v>0</v>
      </c>
      <c r="T361" s="231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2" t="s">
        <v>195</v>
      </c>
      <c r="AT361" s="232" t="s">
        <v>146</v>
      </c>
      <c r="AU361" s="232" t="s">
        <v>88</v>
      </c>
      <c r="AY361" s="17" t="s">
        <v>143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7" t="s">
        <v>86</v>
      </c>
      <c r="BK361" s="233">
        <f>ROUND(I361*H361,2)</f>
        <v>0</v>
      </c>
      <c r="BL361" s="17" t="s">
        <v>195</v>
      </c>
      <c r="BM361" s="232" t="s">
        <v>563</v>
      </c>
    </row>
    <row r="362" spans="1:47" s="2" customFormat="1" ht="12">
      <c r="A362" s="38"/>
      <c r="B362" s="39"/>
      <c r="C362" s="40"/>
      <c r="D362" s="234" t="s">
        <v>152</v>
      </c>
      <c r="E362" s="40"/>
      <c r="F362" s="235" t="s">
        <v>564</v>
      </c>
      <c r="G362" s="40"/>
      <c r="H362" s="40"/>
      <c r="I362" s="236"/>
      <c r="J362" s="40"/>
      <c r="K362" s="40"/>
      <c r="L362" s="44"/>
      <c r="M362" s="237"/>
      <c r="N362" s="238"/>
      <c r="O362" s="91"/>
      <c r="P362" s="91"/>
      <c r="Q362" s="91"/>
      <c r="R362" s="91"/>
      <c r="S362" s="91"/>
      <c r="T362" s="92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152</v>
      </c>
      <c r="AU362" s="17" t="s">
        <v>88</v>
      </c>
    </row>
    <row r="363" spans="1:65" s="2" customFormat="1" ht="16.5" customHeight="1">
      <c r="A363" s="38"/>
      <c r="B363" s="39"/>
      <c r="C363" s="220" t="s">
        <v>565</v>
      </c>
      <c r="D363" s="220" t="s">
        <v>146</v>
      </c>
      <c r="E363" s="221" t="s">
        <v>566</v>
      </c>
      <c r="F363" s="222" t="s">
        <v>567</v>
      </c>
      <c r="G363" s="223" t="s">
        <v>283</v>
      </c>
      <c r="H363" s="224">
        <v>2</v>
      </c>
      <c r="I363" s="225"/>
      <c r="J363" s="226">
        <f>ROUND(I363*H363,2)</f>
        <v>0</v>
      </c>
      <c r="K363" s="227"/>
      <c r="L363" s="44"/>
      <c r="M363" s="228" t="s">
        <v>1</v>
      </c>
      <c r="N363" s="229" t="s">
        <v>43</v>
      </c>
      <c r="O363" s="91"/>
      <c r="P363" s="230">
        <f>O363*H363</f>
        <v>0</v>
      </c>
      <c r="Q363" s="230">
        <v>0</v>
      </c>
      <c r="R363" s="230">
        <f>Q363*H363</f>
        <v>0</v>
      </c>
      <c r="S363" s="230">
        <v>0</v>
      </c>
      <c r="T363" s="231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2" t="s">
        <v>195</v>
      </c>
      <c r="AT363" s="232" t="s">
        <v>146</v>
      </c>
      <c r="AU363" s="232" t="s">
        <v>88</v>
      </c>
      <c r="AY363" s="17" t="s">
        <v>143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7" t="s">
        <v>86</v>
      </c>
      <c r="BK363" s="233">
        <f>ROUND(I363*H363,2)</f>
        <v>0</v>
      </c>
      <c r="BL363" s="17" t="s">
        <v>195</v>
      </c>
      <c r="BM363" s="232" t="s">
        <v>568</v>
      </c>
    </row>
    <row r="364" spans="1:47" s="2" customFormat="1" ht="12">
      <c r="A364" s="38"/>
      <c r="B364" s="39"/>
      <c r="C364" s="40"/>
      <c r="D364" s="234" t="s">
        <v>152</v>
      </c>
      <c r="E364" s="40"/>
      <c r="F364" s="235" t="s">
        <v>569</v>
      </c>
      <c r="G364" s="40"/>
      <c r="H364" s="40"/>
      <c r="I364" s="236"/>
      <c r="J364" s="40"/>
      <c r="K364" s="40"/>
      <c r="L364" s="44"/>
      <c r="M364" s="237"/>
      <c r="N364" s="238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152</v>
      </c>
      <c r="AU364" s="17" t="s">
        <v>88</v>
      </c>
    </row>
    <row r="365" spans="1:65" s="2" customFormat="1" ht="21.75" customHeight="1">
      <c r="A365" s="38"/>
      <c r="B365" s="39"/>
      <c r="C365" s="220" t="s">
        <v>570</v>
      </c>
      <c r="D365" s="220" t="s">
        <v>146</v>
      </c>
      <c r="E365" s="221" t="s">
        <v>571</v>
      </c>
      <c r="F365" s="222" t="s">
        <v>572</v>
      </c>
      <c r="G365" s="223" t="s">
        <v>366</v>
      </c>
      <c r="H365" s="224">
        <v>3</v>
      </c>
      <c r="I365" s="225"/>
      <c r="J365" s="226">
        <f>ROUND(I365*H365,2)</f>
        <v>0</v>
      </c>
      <c r="K365" s="227"/>
      <c r="L365" s="44"/>
      <c r="M365" s="228" t="s">
        <v>1</v>
      </c>
      <c r="N365" s="229" t="s">
        <v>43</v>
      </c>
      <c r="O365" s="91"/>
      <c r="P365" s="230">
        <f>O365*H365</f>
        <v>0</v>
      </c>
      <c r="Q365" s="230">
        <v>0</v>
      </c>
      <c r="R365" s="230">
        <f>Q365*H365</f>
        <v>0</v>
      </c>
      <c r="S365" s="230">
        <v>0</v>
      </c>
      <c r="T365" s="231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2" t="s">
        <v>195</v>
      </c>
      <c r="AT365" s="232" t="s">
        <v>146</v>
      </c>
      <c r="AU365" s="232" t="s">
        <v>88</v>
      </c>
      <c r="AY365" s="17" t="s">
        <v>143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7" t="s">
        <v>86</v>
      </c>
      <c r="BK365" s="233">
        <f>ROUND(I365*H365,2)</f>
        <v>0</v>
      </c>
      <c r="BL365" s="17" t="s">
        <v>195</v>
      </c>
      <c r="BM365" s="232" t="s">
        <v>573</v>
      </c>
    </row>
    <row r="366" spans="1:47" s="2" customFormat="1" ht="12">
      <c r="A366" s="38"/>
      <c r="B366" s="39"/>
      <c r="C366" s="40"/>
      <c r="D366" s="234" t="s">
        <v>152</v>
      </c>
      <c r="E366" s="40"/>
      <c r="F366" s="235" t="s">
        <v>572</v>
      </c>
      <c r="G366" s="40"/>
      <c r="H366" s="40"/>
      <c r="I366" s="236"/>
      <c r="J366" s="40"/>
      <c r="K366" s="40"/>
      <c r="L366" s="44"/>
      <c r="M366" s="237"/>
      <c r="N366" s="238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152</v>
      </c>
      <c r="AU366" s="17" t="s">
        <v>88</v>
      </c>
    </row>
    <row r="367" spans="1:47" s="2" customFormat="1" ht="12">
      <c r="A367" s="38"/>
      <c r="B367" s="39"/>
      <c r="C367" s="40"/>
      <c r="D367" s="234" t="s">
        <v>295</v>
      </c>
      <c r="E367" s="40"/>
      <c r="F367" s="272" t="s">
        <v>574</v>
      </c>
      <c r="G367" s="40"/>
      <c r="H367" s="40"/>
      <c r="I367" s="236"/>
      <c r="J367" s="40"/>
      <c r="K367" s="40"/>
      <c r="L367" s="44"/>
      <c r="M367" s="237"/>
      <c r="N367" s="238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295</v>
      </c>
      <c r="AU367" s="17" t="s">
        <v>88</v>
      </c>
    </row>
    <row r="368" spans="1:65" s="2" customFormat="1" ht="16.5" customHeight="1">
      <c r="A368" s="38"/>
      <c r="B368" s="39"/>
      <c r="C368" s="220" t="s">
        <v>575</v>
      </c>
      <c r="D368" s="220" t="s">
        <v>146</v>
      </c>
      <c r="E368" s="221" t="s">
        <v>576</v>
      </c>
      <c r="F368" s="222" t="s">
        <v>577</v>
      </c>
      <c r="G368" s="223" t="s">
        <v>366</v>
      </c>
      <c r="H368" s="224">
        <v>9</v>
      </c>
      <c r="I368" s="225"/>
      <c r="J368" s="226">
        <f>ROUND(I368*H368,2)</f>
        <v>0</v>
      </c>
      <c r="K368" s="227"/>
      <c r="L368" s="44"/>
      <c r="M368" s="228" t="s">
        <v>1</v>
      </c>
      <c r="N368" s="229" t="s">
        <v>43</v>
      </c>
      <c r="O368" s="91"/>
      <c r="P368" s="230">
        <f>O368*H368</f>
        <v>0</v>
      </c>
      <c r="Q368" s="230">
        <v>0</v>
      </c>
      <c r="R368" s="230">
        <f>Q368*H368</f>
        <v>0</v>
      </c>
      <c r="S368" s="230">
        <v>0</v>
      </c>
      <c r="T368" s="231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2" t="s">
        <v>195</v>
      </c>
      <c r="AT368" s="232" t="s">
        <v>146</v>
      </c>
      <c r="AU368" s="232" t="s">
        <v>88</v>
      </c>
      <c r="AY368" s="17" t="s">
        <v>143</v>
      </c>
      <c r="BE368" s="233">
        <f>IF(N368="základní",J368,0)</f>
        <v>0</v>
      </c>
      <c r="BF368" s="233">
        <f>IF(N368="snížená",J368,0)</f>
        <v>0</v>
      </c>
      <c r="BG368" s="233">
        <f>IF(N368="zákl. přenesená",J368,0)</f>
        <v>0</v>
      </c>
      <c r="BH368" s="233">
        <f>IF(N368="sníž. přenesená",J368,0)</f>
        <v>0</v>
      </c>
      <c r="BI368" s="233">
        <f>IF(N368="nulová",J368,0)</f>
        <v>0</v>
      </c>
      <c r="BJ368" s="17" t="s">
        <v>86</v>
      </c>
      <c r="BK368" s="233">
        <f>ROUND(I368*H368,2)</f>
        <v>0</v>
      </c>
      <c r="BL368" s="17" t="s">
        <v>195</v>
      </c>
      <c r="BM368" s="232" t="s">
        <v>578</v>
      </c>
    </row>
    <row r="369" spans="1:47" s="2" customFormat="1" ht="12">
      <c r="A369" s="38"/>
      <c r="B369" s="39"/>
      <c r="C369" s="40"/>
      <c r="D369" s="234" t="s">
        <v>152</v>
      </c>
      <c r="E369" s="40"/>
      <c r="F369" s="235" t="s">
        <v>577</v>
      </c>
      <c r="G369" s="40"/>
      <c r="H369" s="40"/>
      <c r="I369" s="236"/>
      <c r="J369" s="40"/>
      <c r="K369" s="40"/>
      <c r="L369" s="44"/>
      <c r="M369" s="237"/>
      <c r="N369" s="238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152</v>
      </c>
      <c r="AU369" s="17" t="s">
        <v>88</v>
      </c>
    </row>
    <row r="370" spans="1:47" s="2" customFormat="1" ht="12">
      <c r="A370" s="38"/>
      <c r="B370" s="39"/>
      <c r="C370" s="40"/>
      <c r="D370" s="234" t="s">
        <v>295</v>
      </c>
      <c r="E370" s="40"/>
      <c r="F370" s="272" t="s">
        <v>579</v>
      </c>
      <c r="G370" s="40"/>
      <c r="H370" s="40"/>
      <c r="I370" s="236"/>
      <c r="J370" s="40"/>
      <c r="K370" s="40"/>
      <c r="L370" s="44"/>
      <c r="M370" s="237"/>
      <c r="N370" s="238"/>
      <c r="O370" s="91"/>
      <c r="P370" s="91"/>
      <c r="Q370" s="91"/>
      <c r="R370" s="91"/>
      <c r="S370" s="91"/>
      <c r="T370" s="92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295</v>
      </c>
      <c r="AU370" s="17" t="s">
        <v>88</v>
      </c>
    </row>
    <row r="371" spans="1:65" s="2" customFormat="1" ht="21.75" customHeight="1">
      <c r="A371" s="38"/>
      <c r="B371" s="39"/>
      <c r="C371" s="220" t="s">
        <v>144</v>
      </c>
      <c r="D371" s="220" t="s">
        <v>146</v>
      </c>
      <c r="E371" s="221" t="s">
        <v>580</v>
      </c>
      <c r="F371" s="222" t="s">
        <v>581</v>
      </c>
      <c r="G371" s="223" t="s">
        <v>366</v>
      </c>
      <c r="H371" s="224">
        <v>3</v>
      </c>
      <c r="I371" s="225"/>
      <c r="J371" s="226">
        <f>ROUND(I371*H371,2)</f>
        <v>0</v>
      </c>
      <c r="K371" s="227"/>
      <c r="L371" s="44"/>
      <c r="M371" s="228" t="s">
        <v>1</v>
      </c>
      <c r="N371" s="229" t="s">
        <v>43</v>
      </c>
      <c r="O371" s="91"/>
      <c r="P371" s="230">
        <f>O371*H371</f>
        <v>0</v>
      </c>
      <c r="Q371" s="230">
        <v>0</v>
      </c>
      <c r="R371" s="230">
        <f>Q371*H371</f>
        <v>0</v>
      </c>
      <c r="S371" s="230">
        <v>0</v>
      </c>
      <c r="T371" s="231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2" t="s">
        <v>195</v>
      </c>
      <c r="AT371" s="232" t="s">
        <v>146</v>
      </c>
      <c r="AU371" s="232" t="s">
        <v>88</v>
      </c>
      <c r="AY371" s="17" t="s">
        <v>143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7" t="s">
        <v>86</v>
      </c>
      <c r="BK371" s="233">
        <f>ROUND(I371*H371,2)</f>
        <v>0</v>
      </c>
      <c r="BL371" s="17" t="s">
        <v>195</v>
      </c>
      <c r="BM371" s="232" t="s">
        <v>582</v>
      </c>
    </row>
    <row r="372" spans="1:47" s="2" customFormat="1" ht="12">
      <c r="A372" s="38"/>
      <c r="B372" s="39"/>
      <c r="C372" s="40"/>
      <c r="D372" s="234" t="s">
        <v>152</v>
      </c>
      <c r="E372" s="40"/>
      <c r="F372" s="235" t="s">
        <v>583</v>
      </c>
      <c r="G372" s="40"/>
      <c r="H372" s="40"/>
      <c r="I372" s="236"/>
      <c r="J372" s="40"/>
      <c r="K372" s="40"/>
      <c r="L372" s="44"/>
      <c r="M372" s="237"/>
      <c r="N372" s="238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152</v>
      </c>
      <c r="AU372" s="17" t="s">
        <v>88</v>
      </c>
    </row>
    <row r="373" spans="1:65" s="2" customFormat="1" ht="16.5" customHeight="1">
      <c r="A373" s="38"/>
      <c r="B373" s="39"/>
      <c r="C373" s="220" t="s">
        <v>584</v>
      </c>
      <c r="D373" s="220" t="s">
        <v>146</v>
      </c>
      <c r="E373" s="221" t="s">
        <v>585</v>
      </c>
      <c r="F373" s="222" t="s">
        <v>586</v>
      </c>
      <c r="G373" s="223" t="s">
        <v>366</v>
      </c>
      <c r="H373" s="224">
        <v>1</v>
      </c>
      <c r="I373" s="225"/>
      <c r="J373" s="226">
        <f>ROUND(I373*H373,2)</f>
        <v>0</v>
      </c>
      <c r="K373" s="227"/>
      <c r="L373" s="44"/>
      <c r="M373" s="228" t="s">
        <v>1</v>
      </c>
      <c r="N373" s="229" t="s">
        <v>43</v>
      </c>
      <c r="O373" s="91"/>
      <c r="P373" s="230">
        <f>O373*H373</f>
        <v>0</v>
      </c>
      <c r="Q373" s="230">
        <v>0</v>
      </c>
      <c r="R373" s="230">
        <f>Q373*H373</f>
        <v>0</v>
      </c>
      <c r="S373" s="230">
        <v>0</v>
      </c>
      <c r="T373" s="231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2" t="s">
        <v>195</v>
      </c>
      <c r="AT373" s="232" t="s">
        <v>146</v>
      </c>
      <c r="AU373" s="232" t="s">
        <v>88</v>
      </c>
      <c r="AY373" s="17" t="s">
        <v>143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7" t="s">
        <v>86</v>
      </c>
      <c r="BK373" s="233">
        <f>ROUND(I373*H373,2)</f>
        <v>0</v>
      </c>
      <c r="BL373" s="17" t="s">
        <v>195</v>
      </c>
      <c r="BM373" s="232" t="s">
        <v>587</v>
      </c>
    </row>
    <row r="374" spans="1:47" s="2" customFormat="1" ht="12">
      <c r="A374" s="38"/>
      <c r="B374" s="39"/>
      <c r="C374" s="40"/>
      <c r="D374" s="234" t="s">
        <v>152</v>
      </c>
      <c r="E374" s="40"/>
      <c r="F374" s="235" t="s">
        <v>588</v>
      </c>
      <c r="G374" s="40"/>
      <c r="H374" s="40"/>
      <c r="I374" s="236"/>
      <c r="J374" s="40"/>
      <c r="K374" s="40"/>
      <c r="L374" s="44"/>
      <c r="M374" s="237"/>
      <c r="N374" s="238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152</v>
      </c>
      <c r="AU374" s="17" t="s">
        <v>88</v>
      </c>
    </row>
    <row r="375" spans="1:47" s="2" customFormat="1" ht="12">
      <c r="A375" s="38"/>
      <c r="B375" s="39"/>
      <c r="C375" s="40"/>
      <c r="D375" s="234" t="s">
        <v>295</v>
      </c>
      <c r="E375" s="40"/>
      <c r="F375" s="272" t="s">
        <v>589</v>
      </c>
      <c r="G375" s="40"/>
      <c r="H375" s="40"/>
      <c r="I375" s="236"/>
      <c r="J375" s="40"/>
      <c r="K375" s="40"/>
      <c r="L375" s="44"/>
      <c r="M375" s="237"/>
      <c r="N375" s="238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295</v>
      </c>
      <c r="AU375" s="17" t="s">
        <v>88</v>
      </c>
    </row>
    <row r="376" spans="1:65" s="2" customFormat="1" ht="16.5" customHeight="1">
      <c r="A376" s="38"/>
      <c r="B376" s="39"/>
      <c r="C376" s="220" t="s">
        <v>590</v>
      </c>
      <c r="D376" s="220" t="s">
        <v>146</v>
      </c>
      <c r="E376" s="221" t="s">
        <v>591</v>
      </c>
      <c r="F376" s="222" t="s">
        <v>592</v>
      </c>
      <c r="G376" s="223" t="s">
        <v>168</v>
      </c>
      <c r="H376" s="224">
        <v>0.027</v>
      </c>
      <c r="I376" s="225"/>
      <c r="J376" s="226">
        <f>ROUND(I376*H376,2)</f>
        <v>0</v>
      </c>
      <c r="K376" s="227"/>
      <c r="L376" s="44"/>
      <c r="M376" s="228" t="s">
        <v>1</v>
      </c>
      <c r="N376" s="229" t="s">
        <v>43</v>
      </c>
      <c r="O376" s="91"/>
      <c r="P376" s="230">
        <f>O376*H376</f>
        <v>0</v>
      </c>
      <c r="Q376" s="230">
        <v>0</v>
      </c>
      <c r="R376" s="230">
        <f>Q376*H376</f>
        <v>0</v>
      </c>
      <c r="S376" s="230">
        <v>0</v>
      </c>
      <c r="T376" s="231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2" t="s">
        <v>195</v>
      </c>
      <c r="AT376" s="232" t="s">
        <v>146</v>
      </c>
      <c r="AU376" s="232" t="s">
        <v>88</v>
      </c>
      <c r="AY376" s="17" t="s">
        <v>143</v>
      </c>
      <c r="BE376" s="233">
        <f>IF(N376="základní",J376,0)</f>
        <v>0</v>
      </c>
      <c r="BF376" s="233">
        <f>IF(N376="snížená",J376,0)</f>
        <v>0</v>
      </c>
      <c r="BG376" s="233">
        <f>IF(N376="zákl. přenesená",J376,0)</f>
        <v>0</v>
      </c>
      <c r="BH376" s="233">
        <f>IF(N376="sníž. přenesená",J376,0)</f>
        <v>0</v>
      </c>
      <c r="BI376" s="233">
        <f>IF(N376="nulová",J376,0)</f>
        <v>0</v>
      </c>
      <c r="BJ376" s="17" t="s">
        <v>86</v>
      </c>
      <c r="BK376" s="233">
        <f>ROUND(I376*H376,2)</f>
        <v>0</v>
      </c>
      <c r="BL376" s="17" t="s">
        <v>195</v>
      </c>
      <c r="BM376" s="232" t="s">
        <v>593</v>
      </c>
    </row>
    <row r="377" spans="1:47" s="2" customFormat="1" ht="12">
      <c r="A377" s="38"/>
      <c r="B377" s="39"/>
      <c r="C377" s="40"/>
      <c r="D377" s="234" t="s">
        <v>152</v>
      </c>
      <c r="E377" s="40"/>
      <c r="F377" s="235" t="s">
        <v>594</v>
      </c>
      <c r="G377" s="40"/>
      <c r="H377" s="40"/>
      <c r="I377" s="236"/>
      <c r="J377" s="40"/>
      <c r="K377" s="40"/>
      <c r="L377" s="44"/>
      <c r="M377" s="237"/>
      <c r="N377" s="238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152</v>
      </c>
      <c r="AU377" s="17" t="s">
        <v>88</v>
      </c>
    </row>
    <row r="378" spans="1:63" s="12" customFormat="1" ht="22.8" customHeight="1">
      <c r="A378" s="12"/>
      <c r="B378" s="205"/>
      <c r="C378" s="206"/>
      <c r="D378" s="207" t="s">
        <v>77</v>
      </c>
      <c r="E378" s="218" t="s">
        <v>595</v>
      </c>
      <c r="F378" s="218" t="s">
        <v>596</v>
      </c>
      <c r="G378" s="206"/>
      <c r="H378" s="206"/>
      <c r="I378" s="209"/>
      <c r="J378" s="219">
        <f>BK378</f>
        <v>0</v>
      </c>
      <c r="K378" s="206"/>
      <c r="L378" s="210"/>
      <c r="M378" s="211"/>
      <c r="N378" s="212"/>
      <c r="O378" s="212"/>
      <c r="P378" s="213">
        <f>SUM(P379:P389)</f>
        <v>0</v>
      </c>
      <c r="Q378" s="212"/>
      <c r="R378" s="213">
        <f>SUM(R379:R389)</f>
        <v>0</v>
      </c>
      <c r="S378" s="212"/>
      <c r="T378" s="214">
        <f>SUM(T379:T389)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5" t="s">
        <v>88</v>
      </c>
      <c r="AT378" s="216" t="s">
        <v>77</v>
      </c>
      <c r="AU378" s="216" t="s">
        <v>86</v>
      </c>
      <c r="AY378" s="215" t="s">
        <v>143</v>
      </c>
      <c r="BK378" s="217">
        <f>SUM(BK379:BK389)</f>
        <v>0</v>
      </c>
    </row>
    <row r="379" spans="1:65" s="2" customFormat="1" ht="16.5" customHeight="1">
      <c r="A379" s="38"/>
      <c r="B379" s="39"/>
      <c r="C379" s="220" t="s">
        <v>597</v>
      </c>
      <c r="D379" s="220" t="s">
        <v>146</v>
      </c>
      <c r="E379" s="221" t="s">
        <v>598</v>
      </c>
      <c r="F379" s="222" t="s">
        <v>599</v>
      </c>
      <c r="G379" s="223" t="s">
        <v>314</v>
      </c>
      <c r="H379" s="224">
        <v>1</v>
      </c>
      <c r="I379" s="225"/>
      <c r="J379" s="226">
        <f>ROUND(I379*H379,2)</f>
        <v>0</v>
      </c>
      <c r="K379" s="227"/>
      <c r="L379" s="44"/>
      <c r="M379" s="228" t="s">
        <v>1</v>
      </c>
      <c r="N379" s="229" t="s">
        <v>43</v>
      </c>
      <c r="O379" s="91"/>
      <c r="P379" s="230">
        <f>O379*H379</f>
        <v>0</v>
      </c>
      <c r="Q379" s="230">
        <v>0</v>
      </c>
      <c r="R379" s="230">
        <f>Q379*H379</f>
        <v>0</v>
      </c>
      <c r="S379" s="230">
        <v>0</v>
      </c>
      <c r="T379" s="231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2" t="s">
        <v>195</v>
      </c>
      <c r="AT379" s="232" t="s">
        <v>146</v>
      </c>
      <c r="AU379" s="232" t="s">
        <v>88</v>
      </c>
      <c r="AY379" s="17" t="s">
        <v>143</v>
      </c>
      <c r="BE379" s="233">
        <f>IF(N379="základní",J379,0)</f>
        <v>0</v>
      </c>
      <c r="BF379" s="233">
        <f>IF(N379="snížená",J379,0)</f>
        <v>0</v>
      </c>
      <c r="BG379" s="233">
        <f>IF(N379="zákl. přenesená",J379,0)</f>
        <v>0</v>
      </c>
      <c r="BH379" s="233">
        <f>IF(N379="sníž. přenesená",J379,0)</f>
        <v>0</v>
      </c>
      <c r="BI379" s="233">
        <f>IF(N379="nulová",J379,0)</f>
        <v>0</v>
      </c>
      <c r="BJ379" s="17" t="s">
        <v>86</v>
      </c>
      <c r="BK379" s="233">
        <f>ROUND(I379*H379,2)</f>
        <v>0</v>
      </c>
      <c r="BL379" s="17" t="s">
        <v>195</v>
      </c>
      <c r="BM379" s="232" t="s">
        <v>600</v>
      </c>
    </row>
    <row r="380" spans="1:47" s="2" customFormat="1" ht="12">
      <c r="A380" s="38"/>
      <c r="B380" s="39"/>
      <c r="C380" s="40"/>
      <c r="D380" s="234" t="s">
        <v>152</v>
      </c>
      <c r="E380" s="40"/>
      <c r="F380" s="235" t="s">
        <v>599</v>
      </c>
      <c r="G380" s="40"/>
      <c r="H380" s="40"/>
      <c r="I380" s="236"/>
      <c r="J380" s="40"/>
      <c r="K380" s="40"/>
      <c r="L380" s="44"/>
      <c r="M380" s="237"/>
      <c r="N380" s="238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152</v>
      </c>
      <c r="AU380" s="17" t="s">
        <v>88</v>
      </c>
    </row>
    <row r="381" spans="1:65" s="2" customFormat="1" ht="16.5" customHeight="1">
      <c r="A381" s="38"/>
      <c r="B381" s="39"/>
      <c r="C381" s="220" t="s">
        <v>601</v>
      </c>
      <c r="D381" s="220" t="s">
        <v>146</v>
      </c>
      <c r="E381" s="221" t="s">
        <v>602</v>
      </c>
      <c r="F381" s="222" t="s">
        <v>603</v>
      </c>
      <c r="G381" s="223" t="s">
        <v>604</v>
      </c>
      <c r="H381" s="224">
        <v>200</v>
      </c>
      <c r="I381" s="225"/>
      <c r="J381" s="226">
        <f>ROUND(I381*H381,2)</f>
        <v>0</v>
      </c>
      <c r="K381" s="227"/>
      <c r="L381" s="44"/>
      <c r="M381" s="228" t="s">
        <v>1</v>
      </c>
      <c r="N381" s="229" t="s">
        <v>43</v>
      </c>
      <c r="O381" s="91"/>
      <c r="P381" s="230">
        <f>O381*H381</f>
        <v>0</v>
      </c>
      <c r="Q381" s="230">
        <v>0</v>
      </c>
      <c r="R381" s="230">
        <f>Q381*H381</f>
        <v>0</v>
      </c>
      <c r="S381" s="230">
        <v>0</v>
      </c>
      <c r="T381" s="231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2" t="s">
        <v>195</v>
      </c>
      <c r="AT381" s="232" t="s">
        <v>146</v>
      </c>
      <c r="AU381" s="232" t="s">
        <v>88</v>
      </c>
      <c r="AY381" s="17" t="s">
        <v>143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7" t="s">
        <v>86</v>
      </c>
      <c r="BK381" s="233">
        <f>ROUND(I381*H381,2)</f>
        <v>0</v>
      </c>
      <c r="BL381" s="17" t="s">
        <v>195</v>
      </c>
      <c r="BM381" s="232" t="s">
        <v>605</v>
      </c>
    </row>
    <row r="382" spans="1:47" s="2" customFormat="1" ht="12">
      <c r="A382" s="38"/>
      <c r="B382" s="39"/>
      <c r="C382" s="40"/>
      <c r="D382" s="234" t="s">
        <v>152</v>
      </c>
      <c r="E382" s="40"/>
      <c r="F382" s="235" t="s">
        <v>606</v>
      </c>
      <c r="G382" s="40"/>
      <c r="H382" s="40"/>
      <c r="I382" s="236"/>
      <c r="J382" s="40"/>
      <c r="K382" s="40"/>
      <c r="L382" s="44"/>
      <c r="M382" s="237"/>
      <c r="N382" s="238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152</v>
      </c>
      <c r="AU382" s="17" t="s">
        <v>88</v>
      </c>
    </row>
    <row r="383" spans="1:51" s="15" customFormat="1" ht="12">
      <c r="A383" s="15"/>
      <c r="B383" s="273"/>
      <c r="C383" s="274"/>
      <c r="D383" s="234" t="s">
        <v>154</v>
      </c>
      <c r="E383" s="275" t="s">
        <v>1</v>
      </c>
      <c r="F383" s="276" t="s">
        <v>607</v>
      </c>
      <c r="G383" s="274"/>
      <c r="H383" s="275" t="s">
        <v>1</v>
      </c>
      <c r="I383" s="277"/>
      <c r="J383" s="274"/>
      <c r="K383" s="274"/>
      <c r="L383" s="278"/>
      <c r="M383" s="279"/>
      <c r="N383" s="280"/>
      <c r="O383" s="280"/>
      <c r="P383" s="280"/>
      <c r="Q383" s="280"/>
      <c r="R383" s="280"/>
      <c r="S383" s="280"/>
      <c r="T383" s="281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82" t="s">
        <v>154</v>
      </c>
      <c r="AU383" s="282" t="s">
        <v>88</v>
      </c>
      <c r="AV383" s="15" t="s">
        <v>86</v>
      </c>
      <c r="AW383" s="15" t="s">
        <v>33</v>
      </c>
      <c r="AX383" s="15" t="s">
        <v>78</v>
      </c>
      <c r="AY383" s="282" t="s">
        <v>143</v>
      </c>
    </row>
    <row r="384" spans="1:51" s="13" customFormat="1" ht="12">
      <c r="A384" s="13"/>
      <c r="B384" s="239"/>
      <c r="C384" s="240"/>
      <c r="D384" s="234" t="s">
        <v>154</v>
      </c>
      <c r="E384" s="241" t="s">
        <v>1</v>
      </c>
      <c r="F384" s="242" t="s">
        <v>608</v>
      </c>
      <c r="G384" s="240"/>
      <c r="H384" s="243">
        <v>200</v>
      </c>
      <c r="I384" s="244"/>
      <c r="J384" s="240"/>
      <c r="K384" s="240"/>
      <c r="L384" s="245"/>
      <c r="M384" s="246"/>
      <c r="N384" s="247"/>
      <c r="O384" s="247"/>
      <c r="P384" s="247"/>
      <c r="Q384" s="247"/>
      <c r="R384" s="247"/>
      <c r="S384" s="247"/>
      <c r="T384" s="24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9" t="s">
        <v>154</v>
      </c>
      <c r="AU384" s="249" t="s">
        <v>88</v>
      </c>
      <c r="AV384" s="13" t="s">
        <v>88</v>
      </c>
      <c r="AW384" s="13" t="s">
        <v>33</v>
      </c>
      <c r="AX384" s="13" t="s">
        <v>78</v>
      </c>
      <c r="AY384" s="249" t="s">
        <v>143</v>
      </c>
    </row>
    <row r="385" spans="1:51" s="14" customFormat="1" ht="12">
      <c r="A385" s="14"/>
      <c r="B385" s="250"/>
      <c r="C385" s="251"/>
      <c r="D385" s="234" t="s">
        <v>154</v>
      </c>
      <c r="E385" s="252" t="s">
        <v>1</v>
      </c>
      <c r="F385" s="253" t="s">
        <v>156</v>
      </c>
      <c r="G385" s="251"/>
      <c r="H385" s="254">
        <v>200</v>
      </c>
      <c r="I385" s="255"/>
      <c r="J385" s="251"/>
      <c r="K385" s="251"/>
      <c r="L385" s="256"/>
      <c r="M385" s="257"/>
      <c r="N385" s="258"/>
      <c r="O385" s="258"/>
      <c r="P385" s="258"/>
      <c r="Q385" s="258"/>
      <c r="R385" s="258"/>
      <c r="S385" s="258"/>
      <c r="T385" s="25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0" t="s">
        <v>154</v>
      </c>
      <c r="AU385" s="260" t="s">
        <v>88</v>
      </c>
      <c r="AV385" s="14" t="s">
        <v>150</v>
      </c>
      <c r="AW385" s="14" t="s">
        <v>33</v>
      </c>
      <c r="AX385" s="14" t="s">
        <v>86</v>
      </c>
      <c r="AY385" s="260" t="s">
        <v>143</v>
      </c>
    </row>
    <row r="386" spans="1:65" s="2" customFormat="1" ht="16.5" customHeight="1">
      <c r="A386" s="38"/>
      <c r="B386" s="39"/>
      <c r="C386" s="261" t="s">
        <v>609</v>
      </c>
      <c r="D386" s="261" t="s">
        <v>215</v>
      </c>
      <c r="E386" s="262" t="s">
        <v>610</v>
      </c>
      <c r="F386" s="263" t="s">
        <v>611</v>
      </c>
      <c r="G386" s="264" t="s">
        <v>604</v>
      </c>
      <c r="H386" s="265">
        <v>200</v>
      </c>
      <c r="I386" s="266"/>
      <c r="J386" s="267">
        <f>ROUND(I386*H386,2)</f>
        <v>0</v>
      </c>
      <c r="K386" s="268"/>
      <c r="L386" s="269"/>
      <c r="M386" s="270" t="s">
        <v>1</v>
      </c>
      <c r="N386" s="271" t="s">
        <v>43</v>
      </c>
      <c r="O386" s="91"/>
      <c r="P386" s="230">
        <f>O386*H386</f>
        <v>0</v>
      </c>
      <c r="Q386" s="230">
        <v>0</v>
      </c>
      <c r="R386" s="230">
        <f>Q386*H386</f>
        <v>0</v>
      </c>
      <c r="S386" s="230">
        <v>0</v>
      </c>
      <c r="T386" s="231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2" t="s">
        <v>299</v>
      </c>
      <c r="AT386" s="232" t="s">
        <v>215</v>
      </c>
      <c r="AU386" s="232" t="s">
        <v>88</v>
      </c>
      <c r="AY386" s="17" t="s">
        <v>143</v>
      </c>
      <c r="BE386" s="233">
        <f>IF(N386="základní",J386,0)</f>
        <v>0</v>
      </c>
      <c r="BF386" s="233">
        <f>IF(N386="snížená",J386,0)</f>
        <v>0</v>
      </c>
      <c r="BG386" s="233">
        <f>IF(N386="zákl. přenesená",J386,0)</f>
        <v>0</v>
      </c>
      <c r="BH386" s="233">
        <f>IF(N386="sníž. přenesená",J386,0)</f>
        <v>0</v>
      </c>
      <c r="BI386" s="233">
        <f>IF(N386="nulová",J386,0)</f>
        <v>0</v>
      </c>
      <c r="BJ386" s="17" t="s">
        <v>86</v>
      </c>
      <c r="BK386" s="233">
        <f>ROUND(I386*H386,2)</f>
        <v>0</v>
      </c>
      <c r="BL386" s="17" t="s">
        <v>195</v>
      </c>
      <c r="BM386" s="232" t="s">
        <v>612</v>
      </c>
    </row>
    <row r="387" spans="1:47" s="2" customFormat="1" ht="12">
      <c r="A387" s="38"/>
      <c r="B387" s="39"/>
      <c r="C387" s="40"/>
      <c r="D387" s="234" t="s">
        <v>152</v>
      </c>
      <c r="E387" s="40"/>
      <c r="F387" s="235" t="s">
        <v>611</v>
      </c>
      <c r="G387" s="40"/>
      <c r="H387" s="40"/>
      <c r="I387" s="236"/>
      <c r="J387" s="40"/>
      <c r="K387" s="40"/>
      <c r="L387" s="44"/>
      <c r="M387" s="237"/>
      <c r="N387" s="238"/>
      <c r="O387" s="91"/>
      <c r="P387" s="91"/>
      <c r="Q387" s="91"/>
      <c r="R387" s="91"/>
      <c r="S387" s="91"/>
      <c r="T387" s="92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152</v>
      </c>
      <c r="AU387" s="17" t="s">
        <v>88</v>
      </c>
    </row>
    <row r="388" spans="1:65" s="2" customFormat="1" ht="16.5" customHeight="1">
      <c r="A388" s="38"/>
      <c r="B388" s="39"/>
      <c r="C388" s="220" t="s">
        <v>613</v>
      </c>
      <c r="D388" s="220" t="s">
        <v>146</v>
      </c>
      <c r="E388" s="221" t="s">
        <v>614</v>
      </c>
      <c r="F388" s="222" t="s">
        <v>615</v>
      </c>
      <c r="G388" s="223" t="s">
        <v>168</v>
      </c>
      <c r="H388" s="224">
        <v>0.212</v>
      </c>
      <c r="I388" s="225"/>
      <c r="J388" s="226">
        <f>ROUND(I388*H388,2)</f>
        <v>0</v>
      </c>
      <c r="K388" s="227"/>
      <c r="L388" s="44"/>
      <c r="M388" s="228" t="s">
        <v>1</v>
      </c>
      <c r="N388" s="229" t="s">
        <v>43</v>
      </c>
      <c r="O388" s="91"/>
      <c r="P388" s="230">
        <f>O388*H388</f>
        <v>0</v>
      </c>
      <c r="Q388" s="230">
        <v>0</v>
      </c>
      <c r="R388" s="230">
        <f>Q388*H388</f>
        <v>0</v>
      </c>
      <c r="S388" s="230">
        <v>0</v>
      </c>
      <c r="T388" s="231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2" t="s">
        <v>195</v>
      </c>
      <c r="AT388" s="232" t="s">
        <v>146</v>
      </c>
      <c r="AU388" s="232" t="s">
        <v>88</v>
      </c>
      <c r="AY388" s="17" t="s">
        <v>143</v>
      </c>
      <c r="BE388" s="233">
        <f>IF(N388="základní",J388,0)</f>
        <v>0</v>
      </c>
      <c r="BF388" s="233">
        <f>IF(N388="snížená",J388,0)</f>
        <v>0</v>
      </c>
      <c r="BG388" s="233">
        <f>IF(N388="zákl. přenesená",J388,0)</f>
        <v>0</v>
      </c>
      <c r="BH388" s="233">
        <f>IF(N388="sníž. přenesená",J388,0)</f>
        <v>0</v>
      </c>
      <c r="BI388" s="233">
        <f>IF(N388="nulová",J388,0)</f>
        <v>0</v>
      </c>
      <c r="BJ388" s="17" t="s">
        <v>86</v>
      </c>
      <c r="BK388" s="233">
        <f>ROUND(I388*H388,2)</f>
        <v>0</v>
      </c>
      <c r="BL388" s="17" t="s">
        <v>195</v>
      </c>
      <c r="BM388" s="232" t="s">
        <v>616</v>
      </c>
    </row>
    <row r="389" spans="1:47" s="2" customFormat="1" ht="12">
      <c r="A389" s="38"/>
      <c r="B389" s="39"/>
      <c r="C389" s="40"/>
      <c r="D389" s="234" t="s">
        <v>152</v>
      </c>
      <c r="E389" s="40"/>
      <c r="F389" s="235" t="s">
        <v>617</v>
      </c>
      <c r="G389" s="40"/>
      <c r="H389" s="40"/>
      <c r="I389" s="236"/>
      <c r="J389" s="40"/>
      <c r="K389" s="40"/>
      <c r="L389" s="44"/>
      <c r="M389" s="237"/>
      <c r="N389" s="238"/>
      <c r="O389" s="91"/>
      <c r="P389" s="91"/>
      <c r="Q389" s="91"/>
      <c r="R389" s="91"/>
      <c r="S389" s="91"/>
      <c r="T389" s="92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152</v>
      </c>
      <c r="AU389" s="17" t="s">
        <v>88</v>
      </c>
    </row>
    <row r="390" spans="1:63" s="12" customFormat="1" ht="22.8" customHeight="1">
      <c r="A390" s="12"/>
      <c r="B390" s="205"/>
      <c r="C390" s="206"/>
      <c r="D390" s="207" t="s">
        <v>77</v>
      </c>
      <c r="E390" s="218" t="s">
        <v>618</v>
      </c>
      <c r="F390" s="218" t="s">
        <v>619</v>
      </c>
      <c r="G390" s="206"/>
      <c r="H390" s="206"/>
      <c r="I390" s="209"/>
      <c r="J390" s="219">
        <f>BK390</f>
        <v>0</v>
      </c>
      <c r="K390" s="206"/>
      <c r="L390" s="210"/>
      <c r="M390" s="211"/>
      <c r="N390" s="212"/>
      <c r="O390" s="212"/>
      <c r="P390" s="213">
        <f>SUM(P391:P420)</f>
        <v>0</v>
      </c>
      <c r="Q390" s="212"/>
      <c r="R390" s="213">
        <f>SUM(R391:R420)</f>
        <v>0</v>
      </c>
      <c r="S390" s="212"/>
      <c r="T390" s="214">
        <f>SUM(T391:T420)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15" t="s">
        <v>88</v>
      </c>
      <c r="AT390" s="216" t="s">
        <v>77</v>
      </c>
      <c r="AU390" s="216" t="s">
        <v>86</v>
      </c>
      <c r="AY390" s="215" t="s">
        <v>143</v>
      </c>
      <c r="BK390" s="217">
        <f>SUM(BK391:BK420)</f>
        <v>0</v>
      </c>
    </row>
    <row r="391" spans="1:65" s="2" customFormat="1" ht="16.5" customHeight="1">
      <c r="A391" s="38"/>
      <c r="B391" s="39"/>
      <c r="C391" s="220" t="s">
        <v>620</v>
      </c>
      <c r="D391" s="220" t="s">
        <v>146</v>
      </c>
      <c r="E391" s="221" t="s">
        <v>621</v>
      </c>
      <c r="F391" s="222" t="s">
        <v>622</v>
      </c>
      <c r="G391" s="223" t="s">
        <v>149</v>
      </c>
      <c r="H391" s="224">
        <v>4</v>
      </c>
      <c r="I391" s="225"/>
      <c r="J391" s="226">
        <f>ROUND(I391*H391,2)</f>
        <v>0</v>
      </c>
      <c r="K391" s="227"/>
      <c r="L391" s="44"/>
      <c r="M391" s="228" t="s">
        <v>1</v>
      </c>
      <c r="N391" s="229" t="s">
        <v>43</v>
      </c>
      <c r="O391" s="91"/>
      <c r="P391" s="230">
        <f>O391*H391</f>
        <v>0</v>
      </c>
      <c r="Q391" s="230">
        <v>0</v>
      </c>
      <c r="R391" s="230">
        <f>Q391*H391</f>
        <v>0</v>
      </c>
      <c r="S391" s="230">
        <v>0</v>
      </c>
      <c r="T391" s="231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2" t="s">
        <v>195</v>
      </c>
      <c r="AT391" s="232" t="s">
        <v>146</v>
      </c>
      <c r="AU391" s="232" t="s">
        <v>88</v>
      </c>
      <c r="AY391" s="17" t="s">
        <v>143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7" t="s">
        <v>86</v>
      </c>
      <c r="BK391" s="233">
        <f>ROUND(I391*H391,2)</f>
        <v>0</v>
      </c>
      <c r="BL391" s="17" t="s">
        <v>195</v>
      </c>
      <c r="BM391" s="232" t="s">
        <v>623</v>
      </c>
    </row>
    <row r="392" spans="1:47" s="2" customFormat="1" ht="12">
      <c r="A392" s="38"/>
      <c r="B392" s="39"/>
      <c r="C392" s="40"/>
      <c r="D392" s="234" t="s">
        <v>152</v>
      </c>
      <c r="E392" s="40"/>
      <c r="F392" s="235" t="s">
        <v>624</v>
      </c>
      <c r="G392" s="40"/>
      <c r="H392" s="40"/>
      <c r="I392" s="236"/>
      <c r="J392" s="40"/>
      <c r="K392" s="40"/>
      <c r="L392" s="44"/>
      <c r="M392" s="237"/>
      <c r="N392" s="238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152</v>
      </c>
      <c r="AU392" s="17" t="s">
        <v>88</v>
      </c>
    </row>
    <row r="393" spans="1:65" s="2" customFormat="1" ht="16.5" customHeight="1">
      <c r="A393" s="38"/>
      <c r="B393" s="39"/>
      <c r="C393" s="220" t="s">
        <v>625</v>
      </c>
      <c r="D393" s="220" t="s">
        <v>146</v>
      </c>
      <c r="E393" s="221" t="s">
        <v>626</v>
      </c>
      <c r="F393" s="222" t="s">
        <v>627</v>
      </c>
      <c r="G393" s="223" t="s">
        <v>149</v>
      </c>
      <c r="H393" s="224">
        <v>4</v>
      </c>
      <c r="I393" s="225"/>
      <c r="J393" s="226">
        <f>ROUND(I393*H393,2)</f>
        <v>0</v>
      </c>
      <c r="K393" s="227"/>
      <c r="L393" s="44"/>
      <c r="M393" s="228" t="s">
        <v>1</v>
      </c>
      <c r="N393" s="229" t="s">
        <v>43</v>
      </c>
      <c r="O393" s="91"/>
      <c r="P393" s="230">
        <f>O393*H393</f>
        <v>0</v>
      </c>
      <c r="Q393" s="230">
        <v>0</v>
      </c>
      <c r="R393" s="230">
        <f>Q393*H393</f>
        <v>0</v>
      </c>
      <c r="S393" s="230">
        <v>0</v>
      </c>
      <c r="T393" s="231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2" t="s">
        <v>195</v>
      </c>
      <c r="AT393" s="232" t="s">
        <v>146</v>
      </c>
      <c r="AU393" s="232" t="s">
        <v>88</v>
      </c>
      <c r="AY393" s="17" t="s">
        <v>143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7" t="s">
        <v>86</v>
      </c>
      <c r="BK393" s="233">
        <f>ROUND(I393*H393,2)</f>
        <v>0</v>
      </c>
      <c r="BL393" s="17" t="s">
        <v>195</v>
      </c>
      <c r="BM393" s="232" t="s">
        <v>628</v>
      </c>
    </row>
    <row r="394" spans="1:47" s="2" customFormat="1" ht="12">
      <c r="A394" s="38"/>
      <c r="B394" s="39"/>
      <c r="C394" s="40"/>
      <c r="D394" s="234" t="s">
        <v>152</v>
      </c>
      <c r="E394" s="40"/>
      <c r="F394" s="235" t="s">
        <v>629</v>
      </c>
      <c r="G394" s="40"/>
      <c r="H394" s="40"/>
      <c r="I394" s="236"/>
      <c r="J394" s="40"/>
      <c r="K394" s="40"/>
      <c r="L394" s="44"/>
      <c r="M394" s="237"/>
      <c r="N394" s="238"/>
      <c r="O394" s="91"/>
      <c r="P394" s="91"/>
      <c r="Q394" s="91"/>
      <c r="R394" s="91"/>
      <c r="S394" s="91"/>
      <c r="T394" s="92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152</v>
      </c>
      <c r="AU394" s="17" t="s">
        <v>88</v>
      </c>
    </row>
    <row r="395" spans="1:65" s="2" customFormat="1" ht="16.5" customHeight="1">
      <c r="A395" s="38"/>
      <c r="B395" s="39"/>
      <c r="C395" s="220" t="s">
        <v>630</v>
      </c>
      <c r="D395" s="220" t="s">
        <v>146</v>
      </c>
      <c r="E395" s="221" t="s">
        <v>631</v>
      </c>
      <c r="F395" s="222" t="s">
        <v>632</v>
      </c>
      <c r="G395" s="223" t="s">
        <v>149</v>
      </c>
      <c r="H395" s="224">
        <v>4</v>
      </c>
      <c r="I395" s="225"/>
      <c r="J395" s="226">
        <f>ROUND(I395*H395,2)</f>
        <v>0</v>
      </c>
      <c r="K395" s="227"/>
      <c r="L395" s="44"/>
      <c r="M395" s="228" t="s">
        <v>1</v>
      </c>
      <c r="N395" s="229" t="s">
        <v>43</v>
      </c>
      <c r="O395" s="91"/>
      <c r="P395" s="230">
        <f>O395*H395</f>
        <v>0</v>
      </c>
      <c r="Q395" s="230">
        <v>0</v>
      </c>
      <c r="R395" s="230">
        <f>Q395*H395</f>
        <v>0</v>
      </c>
      <c r="S395" s="230">
        <v>0</v>
      </c>
      <c r="T395" s="231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2" t="s">
        <v>195</v>
      </c>
      <c r="AT395" s="232" t="s">
        <v>146</v>
      </c>
      <c r="AU395" s="232" t="s">
        <v>88</v>
      </c>
      <c r="AY395" s="17" t="s">
        <v>143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7" t="s">
        <v>86</v>
      </c>
      <c r="BK395" s="233">
        <f>ROUND(I395*H395,2)</f>
        <v>0</v>
      </c>
      <c r="BL395" s="17" t="s">
        <v>195</v>
      </c>
      <c r="BM395" s="232" t="s">
        <v>633</v>
      </c>
    </row>
    <row r="396" spans="1:47" s="2" customFormat="1" ht="12">
      <c r="A396" s="38"/>
      <c r="B396" s="39"/>
      <c r="C396" s="40"/>
      <c r="D396" s="234" t="s">
        <v>152</v>
      </c>
      <c r="E396" s="40"/>
      <c r="F396" s="235" t="s">
        <v>634</v>
      </c>
      <c r="G396" s="40"/>
      <c r="H396" s="40"/>
      <c r="I396" s="236"/>
      <c r="J396" s="40"/>
      <c r="K396" s="40"/>
      <c r="L396" s="44"/>
      <c r="M396" s="237"/>
      <c r="N396" s="238"/>
      <c r="O396" s="91"/>
      <c r="P396" s="91"/>
      <c r="Q396" s="91"/>
      <c r="R396" s="91"/>
      <c r="S396" s="91"/>
      <c r="T396" s="92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152</v>
      </c>
      <c r="AU396" s="17" t="s">
        <v>88</v>
      </c>
    </row>
    <row r="397" spans="1:65" s="2" customFormat="1" ht="16.5" customHeight="1">
      <c r="A397" s="38"/>
      <c r="B397" s="39"/>
      <c r="C397" s="220" t="s">
        <v>635</v>
      </c>
      <c r="D397" s="220" t="s">
        <v>146</v>
      </c>
      <c r="E397" s="221" t="s">
        <v>636</v>
      </c>
      <c r="F397" s="222" t="s">
        <v>637</v>
      </c>
      <c r="G397" s="223" t="s">
        <v>208</v>
      </c>
      <c r="H397" s="224">
        <v>44</v>
      </c>
      <c r="I397" s="225"/>
      <c r="J397" s="226">
        <f>ROUND(I397*H397,2)</f>
        <v>0</v>
      </c>
      <c r="K397" s="227"/>
      <c r="L397" s="44"/>
      <c r="M397" s="228" t="s">
        <v>1</v>
      </c>
      <c r="N397" s="229" t="s">
        <v>43</v>
      </c>
      <c r="O397" s="91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2" t="s">
        <v>195</v>
      </c>
      <c r="AT397" s="232" t="s">
        <v>146</v>
      </c>
      <c r="AU397" s="232" t="s">
        <v>88</v>
      </c>
      <c r="AY397" s="17" t="s">
        <v>143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7" t="s">
        <v>86</v>
      </c>
      <c r="BK397" s="233">
        <f>ROUND(I397*H397,2)</f>
        <v>0</v>
      </c>
      <c r="BL397" s="17" t="s">
        <v>195</v>
      </c>
      <c r="BM397" s="232" t="s">
        <v>638</v>
      </c>
    </row>
    <row r="398" spans="1:47" s="2" customFormat="1" ht="12">
      <c r="A398" s="38"/>
      <c r="B398" s="39"/>
      <c r="C398" s="40"/>
      <c r="D398" s="234" t="s">
        <v>152</v>
      </c>
      <c r="E398" s="40"/>
      <c r="F398" s="235" t="s">
        <v>639</v>
      </c>
      <c r="G398" s="40"/>
      <c r="H398" s="40"/>
      <c r="I398" s="236"/>
      <c r="J398" s="40"/>
      <c r="K398" s="40"/>
      <c r="L398" s="44"/>
      <c r="M398" s="237"/>
      <c r="N398" s="238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152</v>
      </c>
      <c r="AU398" s="17" t="s">
        <v>88</v>
      </c>
    </row>
    <row r="399" spans="1:51" s="13" customFormat="1" ht="12">
      <c r="A399" s="13"/>
      <c r="B399" s="239"/>
      <c r="C399" s="240"/>
      <c r="D399" s="234" t="s">
        <v>154</v>
      </c>
      <c r="E399" s="241" t="s">
        <v>1</v>
      </c>
      <c r="F399" s="242" t="s">
        <v>640</v>
      </c>
      <c r="G399" s="240"/>
      <c r="H399" s="243">
        <v>4</v>
      </c>
      <c r="I399" s="244"/>
      <c r="J399" s="240"/>
      <c r="K399" s="240"/>
      <c r="L399" s="245"/>
      <c r="M399" s="246"/>
      <c r="N399" s="247"/>
      <c r="O399" s="247"/>
      <c r="P399" s="247"/>
      <c r="Q399" s="247"/>
      <c r="R399" s="247"/>
      <c r="S399" s="247"/>
      <c r="T399" s="24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9" t="s">
        <v>154</v>
      </c>
      <c r="AU399" s="249" t="s">
        <v>88</v>
      </c>
      <c r="AV399" s="13" t="s">
        <v>88</v>
      </c>
      <c r="AW399" s="13" t="s">
        <v>33</v>
      </c>
      <c r="AX399" s="13" t="s">
        <v>78</v>
      </c>
      <c r="AY399" s="249" t="s">
        <v>143</v>
      </c>
    </row>
    <row r="400" spans="1:51" s="13" customFormat="1" ht="12">
      <c r="A400" s="13"/>
      <c r="B400" s="239"/>
      <c r="C400" s="240"/>
      <c r="D400" s="234" t="s">
        <v>154</v>
      </c>
      <c r="E400" s="241" t="s">
        <v>1</v>
      </c>
      <c r="F400" s="242" t="s">
        <v>641</v>
      </c>
      <c r="G400" s="240"/>
      <c r="H400" s="243">
        <v>4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9" t="s">
        <v>154</v>
      </c>
      <c r="AU400" s="249" t="s">
        <v>88</v>
      </c>
      <c r="AV400" s="13" t="s">
        <v>88</v>
      </c>
      <c r="AW400" s="13" t="s">
        <v>33</v>
      </c>
      <c r="AX400" s="13" t="s">
        <v>78</v>
      </c>
      <c r="AY400" s="249" t="s">
        <v>143</v>
      </c>
    </row>
    <row r="401" spans="1:51" s="13" customFormat="1" ht="12">
      <c r="A401" s="13"/>
      <c r="B401" s="239"/>
      <c r="C401" s="240"/>
      <c r="D401" s="234" t="s">
        <v>154</v>
      </c>
      <c r="E401" s="241" t="s">
        <v>1</v>
      </c>
      <c r="F401" s="242" t="s">
        <v>322</v>
      </c>
      <c r="G401" s="240"/>
      <c r="H401" s="243">
        <v>6</v>
      </c>
      <c r="I401" s="244"/>
      <c r="J401" s="240"/>
      <c r="K401" s="240"/>
      <c r="L401" s="245"/>
      <c r="M401" s="246"/>
      <c r="N401" s="247"/>
      <c r="O401" s="247"/>
      <c r="P401" s="247"/>
      <c r="Q401" s="247"/>
      <c r="R401" s="247"/>
      <c r="S401" s="247"/>
      <c r="T401" s="24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9" t="s">
        <v>154</v>
      </c>
      <c r="AU401" s="249" t="s">
        <v>88</v>
      </c>
      <c r="AV401" s="13" t="s">
        <v>88</v>
      </c>
      <c r="AW401" s="13" t="s">
        <v>33</v>
      </c>
      <c r="AX401" s="13" t="s">
        <v>78</v>
      </c>
      <c r="AY401" s="249" t="s">
        <v>143</v>
      </c>
    </row>
    <row r="402" spans="1:51" s="13" customFormat="1" ht="12">
      <c r="A402" s="13"/>
      <c r="B402" s="239"/>
      <c r="C402" s="240"/>
      <c r="D402" s="234" t="s">
        <v>154</v>
      </c>
      <c r="E402" s="241" t="s">
        <v>1</v>
      </c>
      <c r="F402" s="242" t="s">
        <v>642</v>
      </c>
      <c r="G402" s="240"/>
      <c r="H402" s="243">
        <v>24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154</v>
      </c>
      <c r="AU402" s="249" t="s">
        <v>88</v>
      </c>
      <c r="AV402" s="13" t="s">
        <v>88</v>
      </c>
      <c r="AW402" s="13" t="s">
        <v>33</v>
      </c>
      <c r="AX402" s="13" t="s">
        <v>78</v>
      </c>
      <c r="AY402" s="249" t="s">
        <v>143</v>
      </c>
    </row>
    <row r="403" spans="1:51" s="13" customFormat="1" ht="12">
      <c r="A403" s="13"/>
      <c r="B403" s="239"/>
      <c r="C403" s="240"/>
      <c r="D403" s="234" t="s">
        <v>154</v>
      </c>
      <c r="E403" s="241" t="s">
        <v>1</v>
      </c>
      <c r="F403" s="242" t="s">
        <v>643</v>
      </c>
      <c r="G403" s="240"/>
      <c r="H403" s="243">
        <v>6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154</v>
      </c>
      <c r="AU403" s="249" t="s">
        <v>88</v>
      </c>
      <c r="AV403" s="13" t="s">
        <v>88</v>
      </c>
      <c r="AW403" s="13" t="s">
        <v>33</v>
      </c>
      <c r="AX403" s="13" t="s">
        <v>78</v>
      </c>
      <c r="AY403" s="249" t="s">
        <v>143</v>
      </c>
    </row>
    <row r="404" spans="1:51" s="14" customFormat="1" ht="12">
      <c r="A404" s="14"/>
      <c r="B404" s="250"/>
      <c r="C404" s="251"/>
      <c r="D404" s="234" t="s">
        <v>154</v>
      </c>
      <c r="E404" s="252" t="s">
        <v>1</v>
      </c>
      <c r="F404" s="253" t="s">
        <v>156</v>
      </c>
      <c r="G404" s="251"/>
      <c r="H404" s="254">
        <v>44</v>
      </c>
      <c r="I404" s="255"/>
      <c r="J404" s="251"/>
      <c r="K404" s="251"/>
      <c r="L404" s="256"/>
      <c r="M404" s="257"/>
      <c r="N404" s="258"/>
      <c r="O404" s="258"/>
      <c r="P404" s="258"/>
      <c r="Q404" s="258"/>
      <c r="R404" s="258"/>
      <c r="S404" s="258"/>
      <c r="T404" s="25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0" t="s">
        <v>154</v>
      </c>
      <c r="AU404" s="260" t="s">
        <v>88</v>
      </c>
      <c r="AV404" s="14" t="s">
        <v>150</v>
      </c>
      <c r="AW404" s="14" t="s">
        <v>33</v>
      </c>
      <c r="AX404" s="14" t="s">
        <v>86</v>
      </c>
      <c r="AY404" s="260" t="s">
        <v>143</v>
      </c>
    </row>
    <row r="405" spans="1:65" s="2" customFormat="1" ht="16.5" customHeight="1">
      <c r="A405" s="38"/>
      <c r="B405" s="39"/>
      <c r="C405" s="220" t="s">
        <v>644</v>
      </c>
      <c r="D405" s="220" t="s">
        <v>146</v>
      </c>
      <c r="E405" s="221" t="s">
        <v>645</v>
      </c>
      <c r="F405" s="222" t="s">
        <v>646</v>
      </c>
      <c r="G405" s="223" t="s">
        <v>208</v>
      </c>
      <c r="H405" s="224">
        <v>44</v>
      </c>
      <c r="I405" s="225"/>
      <c r="J405" s="226">
        <f>ROUND(I405*H405,2)</f>
        <v>0</v>
      </c>
      <c r="K405" s="227"/>
      <c r="L405" s="44"/>
      <c r="M405" s="228" t="s">
        <v>1</v>
      </c>
      <c r="N405" s="229" t="s">
        <v>43</v>
      </c>
      <c r="O405" s="91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2" t="s">
        <v>195</v>
      </c>
      <c r="AT405" s="232" t="s">
        <v>146</v>
      </c>
      <c r="AU405" s="232" t="s">
        <v>88</v>
      </c>
      <c r="AY405" s="17" t="s">
        <v>143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7" t="s">
        <v>86</v>
      </c>
      <c r="BK405" s="233">
        <f>ROUND(I405*H405,2)</f>
        <v>0</v>
      </c>
      <c r="BL405" s="17" t="s">
        <v>195</v>
      </c>
      <c r="BM405" s="232" t="s">
        <v>647</v>
      </c>
    </row>
    <row r="406" spans="1:47" s="2" customFormat="1" ht="12">
      <c r="A406" s="38"/>
      <c r="B406" s="39"/>
      <c r="C406" s="40"/>
      <c r="D406" s="234" t="s">
        <v>152</v>
      </c>
      <c r="E406" s="40"/>
      <c r="F406" s="235" t="s">
        <v>648</v>
      </c>
      <c r="G406" s="40"/>
      <c r="H406" s="40"/>
      <c r="I406" s="236"/>
      <c r="J406" s="40"/>
      <c r="K406" s="40"/>
      <c r="L406" s="44"/>
      <c r="M406" s="237"/>
      <c r="N406" s="238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152</v>
      </c>
      <c r="AU406" s="17" t="s">
        <v>88</v>
      </c>
    </row>
    <row r="407" spans="1:51" s="13" customFormat="1" ht="12">
      <c r="A407" s="13"/>
      <c r="B407" s="239"/>
      <c r="C407" s="240"/>
      <c r="D407" s="234" t="s">
        <v>154</v>
      </c>
      <c r="E407" s="241" t="s">
        <v>1</v>
      </c>
      <c r="F407" s="242" t="s">
        <v>640</v>
      </c>
      <c r="G407" s="240"/>
      <c r="H407" s="243">
        <v>4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9" t="s">
        <v>154</v>
      </c>
      <c r="AU407" s="249" t="s">
        <v>88</v>
      </c>
      <c r="AV407" s="13" t="s">
        <v>88</v>
      </c>
      <c r="AW407" s="13" t="s">
        <v>33</v>
      </c>
      <c r="AX407" s="13" t="s">
        <v>78</v>
      </c>
      <c r="AY407" s="249" t="s">
        <v>143</v>
      </c>
    </row>
    <row r="408" spans="1:51" s="13" customFormat="1" ht="12">
      <c r="A408" s="13"/>
      <c r="B408" s="239"/>
      <c r="C408" s="240"/>
      <c r="D408" s="234" t="s">
        <v>154</v>
      </c>
      <c r="E408" s="241" t="s">
        <v>1</v>
      </c>
      <c r="F408" s="242" t="s">
        <v>641</v>
      </c>
      <c r="G408" s="240"/>
      <c r="H408" s="243">
        <v>4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9" t="s">
        <v>154</v>
      </c>
      <c r="AU408" s="249" t="s">
        <v>88</v>
      </c>
      <c r="AV408" s="13" t="s">
        <v>88</v>
      </c>
      <c r="AW408" s="13" t="s">
        <v>33</v>
      </c>
      <c r="AX408" s="13" t="s">
        <v>78</v>
      </c>
      <c r="AY408" s="249" t="s">
        <v>143</v>
      </c>
    </row>
    <row r="409" spans="1:51" s="13" customFormat="1" ht="12">
      <c r="A409" s="13"/>
      <c r="B409" s="239"/>
      <c r="C409" s="240"/>
      <c r="D409" s="234" t="s">
        <v>154</v>
      </c>
      <c r="E409" s="241" t="s">
        <v>1</v>
      </c>
      <c r="F409" s="242" t="s">
        <v>322</v>
      </c>
      <c r="G409" s="240"/>
      <c r="H409" s="243">
        <v>6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154</v>
      </c>
      <c r="AU409" s="249" t="s">
        <v>88</v>
      </c>
      <c r="AV409" s="13" t="s">
        <v>88</v>
      </c>
      <c r="AW409" s="13" t="s">
        <v>33</v>
      </c>
      <c r="AX409" s="13" t="s">
        <v>78</v>
      </c>
      <c r="AY409" s="249" t="s">
        <v>143</v>
      </c>
    </row>
    <row r="410" spans="1:51" s="13" customFormat="1" ht="12">
      <c r="A410" s="13"/>
      <c r="B410" s="239"/>
      <c r="C410" s="240"/>
      <c r="D410" s="234" t="s">
        <v>154</v>
      </c>
      <c r="E410" s="241" t="s">
        <v>1</v>
      </c>
      <c r="F410" s="242" t="s">
        <v>642</v>
      </c>
      <c r="G410" s="240"/>
      <c r="H410" s="243">
        <v>24</v>
      </c>
      <c r="I410" s="244"/>
      <c r="J410" s="240"/>
      <c r="K410" s="240"/>
      <c r="L410" s="245"/>
      <c r="M410" s="246"/>
      <c r="N410" s="247"/>
      <c r="O410" s="247"/>
      <c r="P410" s="247"/>
      <c r="Q410" s="247"/>
      <c r="R410" s="247"/>
      <c r="S410" s="247"/>
      <c r="T410" s="24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9" t="s">
        <v>154</v>
      </c>
      <c r="AU410" s="249" t="s">
        <v>88</v>
      </c>
      <c r="AV410" s="13" t="s">
        <v>88</v>
      </c>
      <c r="AW410" s="13" t="s">
        <v>33</v>
      </c>
      <c r="AX410" s="13" t="s">
        <v>78</v>
      </c>
      <c r="AY410" s="249" t="s">
        <v>143</v>
      </c>
    </row>
    <row r="411" spans="1:51" s="13" customFormat="1" ht="12">
      <c r="A411" s="13"/>
      <c r="B411" s="239"/>
      <c r="C411" s="240"/>
      <c r="D411" s="234" t="s">
        <v>154</v>
      </c>
      <c r="E411" s="241" t="s">
        <v>1</v>
      </c>
      <c r="F411" s="242" t="s">
        <v>643</v>
      </c>
      <c r="G411" s="240"/>
      <c r="H411" s="243">
        <v>6</v>
      </c>
      <c r="I411" s="244"/>
      <c r="J411" s="240"/>
      <c r="K411" s="240"/>
      <c r="L411" s="245"/>
      <c r="M411" s="246"/>
      <c r="N411" s="247"/>
      <c r="O411" s="247"/>
      <c r="P411" s="247"/>
      <c r="Q411" s="247"/>
      <c r="R411" s="247"/>
      <c r="S411" s="247"/>
      <c r="T411" s="24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9" t="s">
        <v>154</v>
      </c>
      <c r="AU411" s="249" t="s">
        <v>88</v>
      </c>
      <c r="AV411" s="13" t="s">
        <v>88</v>
      </c>
      <c r="AW411" s="13" t="s">
        <v>33</v>
      </c>
      <c r="AX411" s="13" t="s">
        <v>78</v>
      </c>
      <c r="AY411" s="249" t="s">
        <v>143</v>
      </c>
    </row>
    <row r="412" spans="1:51" s="14" customFormat="1" ht="12">
      <c r="A412" s="14"/>
      <c r="B412" s="250"/>
      <c r="C412" s="251"/>
      <c r="D412" s="234" t="s">
        <v>154</v>
      </c>
      <c r="E412" s="252" t="s">
        <v>1</v>
      </c>
      <c r="F412" s="253" t="s">
        <v>156</v>
      </c>
      <c r="G412" s="251"/>
      <c r="H412" s="254">
        <v>44</v>
      </c>
      <c r="I412" s="255"/>
      <c r="J412" s="251"/>
      <c r="K412" s="251"/>
      <c r="L412" s="256"/>
      <c r="M412" s="257"/>
      <c r="N412" s="258"/>
      <c r="O412" s="258"/>
      <c r="P412" s="258"/>
      <c r="Q412" s="258"/>
      <c r="R412" s="258"/>
      <c r="S412" s="258"/>
      <c r="T412" s="25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0" t="s">
        <v>154</v>
      </c>
      <c r="AU412" s="260" t="s">
        <v>88</v>
      </c>
      <c r="AV412" s="14" t="s">
        <v>150</v>
      </c>
      <c r="AW412" s="14" t="s">
        <v>33</v>
      </c>
      <c r="AX412" s="14" t="s">
        <v>86</v>
      </c>
      <c r="AY412" s="260" t="s">
        <v>143</v>
      </c>
    </row>
    <row r="413" spans="1:65" s="2" customFormat="1" ht="16.5" customHeight="1">
      <c r="A413" s="38"/>
      <c r="B413" s="39"/>
      <c r="C413" s="220" t="s">
        <v>649</v>
      </c>
      <c r="D413" s="220" t="s">
        <v>146</v>
      </c>
      <c r="E413" s="221" t="s">
        <v>650</v>
      </c>
      <c r="F413" s="222" t="s">
        <v>651</v>
      </c>
      <c r="G413" s="223" t="s">
        <v>208</v>
      </c>
      <c r="H413" s="224">
        <v>44</v>
      </c>
      <c r="I413" s="225"/>
      <c r="J413" s="226">
        <f>ROUND(I413*H413,2)</f>
        <v>0</v>
      </c>
      <c r="K413" s="227"/>
      <c r="L413" s="44"/>
      <c r="M413" s="228" t="s">
        <v>1</v>
      </c>
      <c r="N413" s="229" t="s">
        <v>43</v>
      </c>
      <c r="O413" s="91"/>
      <c r="P413" s="230">
        <f>O413*H413</f>
        <v>0</v>
      </c>
      <c r="Q413" s="230">
        <v>0</v>
      </c>
      <c r="R413" s="230">
        <f>Q413*H413</f>
        <v>0</v>
      </c>
      <c r="S413" s="230">
        <v>0</v>
      </c>
      <c r="T413" s="231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2" t="s">
        <v>195</v>
      </c>
      <c r="AT413" s="232" t="s">
        <v>146</v>
      </c>
      <c r="AU413" s="232" t="s">
        <v>88</v>
      </c>
      <c r="AY413" s="17" t="s">
        <v>143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7" t="s">
        <v>86</v>
      </c>
      <c r="BK413" s="233">
        <f>ROUND(I413*H413,2)</f>
        <v>0</v>
      </c>
      <c r="BL413" s="17" t="s">
        <v>195</v>
      </c>
      <c r="BM413" s="232" t="s">
        <v>652</v>
      </c>
    </row>
    <row r="414" spans="1:47" s="2" customFormat="1" ht="12">
      <c r="A414" s="38"/>
      <c r="B414" s="39"/>
      <c r="C414" s="40"/>
      <c r="D414" s="234" t="s">
        <v>152</v>
      </c>
      <c r="E414" s="40"/>
      <c r="F414" s="235" t="s">
        <v>653</v>
      </c>
      <c r="G414" s="40"/>
      <c r="H414" s="40"/>
      <c r="I414" s="236"/>
      <c r="J414" s="40"/>
      <c r="K414" s="40"/>
      <c r="L414" s="44"/>
      <c r="M414" s="237"/>
      <c r="N414" s="238"/>
      <c r="O414" s="91"/>
      <c r="P414" s="91"/>
      <c r="Q414" s="91"/>
      <c r="R414" s="91"/>
      <c r="S414" s="91"/>
      <c r="T414" s="92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152</v>
      </c>
      <c r="AU414" s="17" t="s">
        <v>88</v>
      </c>
    </row>
    <row r="415" spans="1:51" s="13" customFormat="1" ht="12">
      <c r="A415" s="13"/>
      <c r="B415" s="239"/>
      <c r="C415" s="240"/>
      <c r="D415" s="234" t="s">
        <v>154</v>
      </c>
      <c r="E415" s="241" t="s">
        <v>1</v>
      </c>
      <c r="F415" s="242" t="s">
        <v>640</v>
      </c>
      <c r="G415" s="240"/>
      <c r="H415" s="243">
        <v>4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9" t="s">
        <v>154</v>
      </c>
      <c r="AU415" s="249" t="s">
        <v>88</v>
      </c>
      <c r="AV415" s="13" t="s">
        <v>88</v>
      </c>
      <c r="AW415" s="13" t="s">
        <v>33</v>
      </c>
      <c r="AX415" s="13" t="s">
        <v>78</v>
      </c>
      <c r="AY415" s="249" t="s">
        <v>143</v>
      </c>
    </row>
    <row r="416" spans="1:51" s="13" customFormat="1" ht="12">
      <c r="A416" s="13"/>
      <c r="B416" s="239"/>
      <c r="C416" s="240"/>
      <c r="D416" s="234" t="s">
        <v>154</v>
      </c>
      <c r="E416" s="241" t="s">
        <v>1</v>
      </c>
      <c r="F416" s="242" t="s">
        <v>641</v>
      </c>
      <c r="G416" s="240"/>
      <c r="H416" s="243">
        <v>4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9" t="s">
        <v>154</v>
      </c>
      <c r="AU416" s="249" t="s">
        <v>88</v>
      </c>
      <c r="AV416" s="13" t="s">
        <v>88</v>
      </c>
      <c r="AW416" s="13" t="s">
        <v>33</v>
      </c>
      <c r="AX416" s="13" t="s">
        <v>78</v>
      </c>
      <c r="AY416" s="249" t="s">
        <v>143</v>
      </c>
    </row>
    <row r="417" spans="1:51" s="13" customFormat="1" ht="12">
      <c r="A417" s="13"/>
      <c r="B417" s="239"/>
      <c r="C417" s="240"/>
      <c r="D417" s="234" t="s">
        <v>154</v>
      </c>
      <c r="E417" s="241" t="s">
        <v>1</v>
      </c>
      <c r="F417" s="242" t="s">
        <v>322</v>
      </c>
      <c r="G417" s="240"/>
      <c r="H417" s="243">
        <v>6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9" t="s">
        <v>154</v>
      </c>
      <c r="AU417" s="249" t="s">
        <v>88</v>
      </c>
      <c r="AV417" s="13" t="s">
        <v>88</v>
      </c>
      <c r="AW417" s="13" t="s">
        <v>33</v>
      </c>
      <c r="AX417" s="13" t="s">
        <v>78</v>
      </c>
      <c r="AY417" s="249" t="s">
        <v>143</v>
      </c>
    </row>
    <row r="418" spans="1:51" s="13" customFormat="1" ht="12">
      <c r="A418" s="13"/>
      <c r="B418" s="239"/>
      <c r="C418" s="240"/>
      <c r="D418" s="234" t="s">
        <v>154</v>
      </c>
      <c r="E418" s="241" t="s">
        <v>1</v>
      </c>
      <c r="F418" s="242" t="s">
        <v>642</v>
      </c>
      <c r="G418" s="240"/>
      <c r="H418" s="243">
        <v>24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9" t="s">
        <v>154</v>
      </c>
      <c r="AU418" s="249" t="s">
        <v>88</v>
      </c>
      <c r="AV418" s="13" t="s">
        <v>88</v>
      </c>
      <c r="AW418" s="13" t="s">
        <v>33</v>
      </c>
      <c r="AX418" s="13" t="s">
        <v>78</v>
      </c>
      <c r="AY418" s="249" t="s">
        <v>143</v>
      </c>
    </row>
    <row r="419" spans="1:51" s="13" customFormat="1" ht="12">
      <c r="A419" s="13"/>
      <c r="B419" s="239"/>
      <c r="C419" s="240"/>
      <c r="D419" s="234" t="s">
        <v>154</v>
      </c>
      <c r="E419" s="241" t="s">
        <v>1</v>
      </c>
      <c r="F419" s="242" t="s">
        <v>643</v>
      </c>
      <c r="G419" s="240"/>
      <c r="H419" s="243">
        <v>6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9" t="s">
        <v>154</v>
      </c>
      <c r="AU419" s="249" t="s">
        <v>88</v>
      </c>
      <c r="AV419" s="13" t="s">
        <v>88</v>
      </c>
      <c r="AW419" s="13" t="s">
        <v>33</v>
      </c>
      <c r="AX419" s="13" t="s">
        <v>78</v>
      </c>
      <c r="AY419" s="249" t="s">
        <v>143</v>
      </c>
    </row>
    <row r="420" spans="1:51" s="14" customFormat="1" ht="12">
      <c r="A420" s="14"/>
      <c r="B420" s="250"/>
      <c r="C420" s="251"/>
      <c r="D420" s="234" t="s">
        <v>154</v>
      </c>
      <c r="E420" s="252" t="s">
        <v>1</v>
      </c>
      <c r="F420" s="253" t="s">
        <v>156</v>
      </c>
      <c r="G420" s="251"/>
      <c r="H420" s="254">
        <v>44</v>
      </c>
      <c r="I420" s="255"/>
      <c r="J420" s="251"/>
      <c r="K420" s="251"/>
      <c r="L420" s="256"/>
      <c r="M420" s="257"/>
      <c r="N420" s="258"/>
      <c r="O420" s="258"/>
      <c r="P420" s="258"/>
      <c r="Q420" s="258"/>
      <c r="R420" s="258"/>
      <c r="S420" s="258"/>
      <c r="T420" s="25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0" t="s">
        <v>154</v>
      </c>
      <c r="AU420" s="260" t="s">
        <v>88</v>
      </c>
      <c r="AV420" s="14" t="s">
        <v>150</v>
      </c>
      <c r="AW420" s="14" t="s">
        <v>33</v>
      </c>
      <c r="AX420" s="14" t="s">
        <v>86</v>
      </c>
      <c r="AY420" s="260" t="s">
        <v>143</v>
      </c>
    </row>
    <row r="421" spans="1:63" s="12" customFormat="1" ht="25.9" customHeight="1">
      <c r="A421" s="12"/>
      <c r="B421" s="205"/>
      <c r="C421" s="206"/>
      <c r="D421" s="207" t="s">
        <v>77</v>
      </c>
      <c r="E421" s="208" t="s">
        <v>654</v>
      </c>
      <c r="F421" s="208" t="s">
        <v>655</v>
      </c>
      <c r="G421" s="206"/>
      <c r="H421" s="206"/>
      <c r="I421" s="209"/>
      <c r="J421" s="192">
        <f>BK421</f>
        <v>0</v>
      </c>
      <c r="K421" s="206"/>
      <c r="L421" s="210"/>
      <c r="M421" s="211"/>
      <c r="N421" s="212"/>
      <c r="O421" s="212"/>
      <c r="P421" s="213">
        <f>SUM(P422:P429)</f>
        <v>0</v>
      </c>
      <c r="Q421" s="212"/>
      <c r="R421" s="213">
        <f>SUM(R422:R429)</f>
        <v>0</v>
      </c>
      <c r="S421" s="212"/>
      <c r="T421" s="214">
        <f>SUM(T422:T429)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15" t="s">
        <v>150</v>
      </c>
      <c r="AT421" s="216" t="s">
        <v>77</v>
      </c>
      <c r="AU421" s="216" t="s">
        <v>78</v>
      </c>
      <c r="AY421" s="215" t="s">
        <v>143</v>
      </c>
      <c r="BK421" s="217">
        <f>SUM(BK422:BK429)</f>
        <v>0</v>
      </c>
    </row>
    <row r="422" spans="1:65" s="2" customFormat="1" ht="16.5" customHeight="1">
      <c r="A422" s="38"/>
      <c r="B422" s="39"/>
      <c r="C422" s="220" t="s">
        <v>656</v>
      </c>
      <c r="D422" s="220" t="s">
        <v>146</v>
      </c>
      <c r="E422" s="221" t="s">
        <v>657</v>
      </c>
      <c r="F422" s="222" t="s">
        <v>658</v>
      </c>
      <c r="G422" s="223" t="s">
        <v>519</v>
      </c>
      <c r="H422" s="224">
        <v>100</v>
      </c>
      <c r="I422" s="225"/>
      <c r="J422" s="226">
        <f>ROUND(I422*H422,2)</f>
        <v>0</v>
      </c>
      <c r="K422" s="227"/>
      <c r="L422" s="44"/>
      <c r="M422" s="228" t="s">
        <v>1</v>
      </c>
      <c r="N422" s="229" t="s">
        <v>43</v>
      </c>
      <c r="O422" s="91"/>
      <c r="P422" s="230">
        <f>O422*H422</f>
        <v>0</v>
      </c>
      <c r="Q422" s="230">
        <v>0</v>
      </c>
      <c r="R422" s="230">
        <f>Q422*H422</f>
        <v>0</v>
      </c>
      <c r="S422" s="230">
        <v>0</v>
      </c>
      <c r="T422" s="231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2" t="s">
        <v>520</v>
      </c>
      <c r="AT422" s="232" t="s">
        <v>146</v>
      </c>
      <c r="AU422" s="232" t="s">
        <v>86</v>
      </c>
      <c r="AY422" s="17" t="s">
        <v>143</v>
      </c>
      <c r="BE422" s="233">
        <f>IF(N422="základní",J422,0)</f>
        <v>0</v>
      </c>
      <c r="BF422" s="233">
        <f>IF(N422="snížená",J422,0)</f>
        <v>0</v>
      </c>
      <c r="BG422" s="233">
        <f>IF(N422="zákl. přenesená",J422,0)</f>
        <v>0</v>
      </c>
      <c r="BH422" s="233">
        <f>IF(N422="sníž. přenesená",J422,0)</f>
        <v>0</v>
      </c>
      <c r="BI422" s="233">
        <f>IF(N422="nulová",J422,0)</f>
        <v>0</v>
      </c>
      <c r="BJ422" s="17" t="s">
        <v>86</v>
      </c>
      <c r="BK422" s="233">
        <f>ROUND(I422*H422,2)</f>
        <v>0</v>
      </c>
      <c r="BL422" s="17" t="s">
        <v>520</v>
      </c>
      <c r="BM422" s="232" t="s">
        <v>659</v>
      </c>
    </row>
    <row r="423" spans="1:47" s="2" customFormat="1" ht="12">
      <c r="A423" s="38"/>
      <c r="B423" s="39"/>
      <c r="C423" s="40"/>
      <c r="D423" s="234" t="s">
        <v>152</v>
      </c>
      <c r="E423" s="40"/>
      <c r="F423" s="235" t="s">
        <v>660</v>
      </c>
      <c r="G423" s="40"/>
      <c r="H423" s="40"/>
      <c r="I423" s="236"/>
      <c r="J423" s="40"/>
      <c r="K423" s="40"/>
      <c r="L423" s="44"/>
      <c r="M423" s="237"/>
      <c r="N423" s="238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152</v>
      </c>
      <c r="AU423" s="17" t="s">
        <v>86</v>
      </c>
    </row>
    <row r="424" spans="1:51" s="13" customFormat="1" ht="12">
      <c r="A424" s="13"/>
      <c r="B424" s="239"/>
      <c r="C424" s="240"/>
      <c r="D424" s="234" t="s">
        <v>154</v>
      </c>
      <c r="E424" s="241" t="s">
        <v>1</v>
      </c>
      <c r="F424" s="242" t="s">
        <v>661</v>
      </c>
      <c r="G424" s="240"/>
      <c r="H424" s="243">
        <v>100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9" t="s">
        <v>154</v>
      </c>
      <c r="AU424" s="249" t="s">
        <v>86</v>
      </c>
      <c r="AV424" s="13" t="s">
        <v>88</v>
      </c>
      <c r="AW424" s="13" t="s">
        <v>33</v>
      </c>
      <c r="AX424" s="13" t="s">
        <v>78</v>
      </c>
      <c r="AY424" s="249" t="s">
        <v>143</v>
      </c>
    </row>
    <row r="425" spans="1:51" s="14" customFormat="1" ht="12">
      <c r="A425" s="14"/>
      <c r="B425" s="250"/>
      <c r="C425" s="251"/>
      <c r="D425" s="234" t="s">
        <v>154</v>
      </c>
      <c r="E425" s="252" t="s">
        <v>1</v>
      </c>
      <c r="F425" s="253" t="s">
        <v>156</v>
      </c>
      <c r="G425" s="251"/>
      <c r="H425" s="254">
        <v>100</v>
      </c>
      <c r="I425" s="255"/>
      <c r="J425" s="251"/>
      <c r="K425" s="251"/>
      <c r="L425" s="256"/>
      <c r="M425" s="257"/>
      <c r="N425" s="258"/>
      <c r="O425" s="258"/>
      <c r="P425" s="258"/>
      <c r="Q425" s="258"/>
      <c r="R425" s="258"/>
      <c r="S425" s="258"/>
      <c r="T425" s="25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0" t="s">
        <v>154</v>
      </c>
      <c r="AU425" s="260" t="s">
        <v>86</v>
      </c>
      <c r="AV425" s="14" t="s">
        <v>150</v>
      </c>
      <c r="AW425" s="14" t="s">
        <v>33</v>
      </c>
      <c r="AX425" s="14" t="s">
        <v>86</v>
      </c>
      <c r="AY425" s="260" t="s">
        <v>143</v>
      </c>
    </row>
    <row r="426" spans="1:65" s="2" customFormat="1" ht="16.5" customHeight="1">
      <c r="A426" s="38"/>
      <c r="B426" s="39"/>
      <c r="C426" s="220" t="s">
        <v>662</v>
      </c>
      <c r="D426" s="220" t="s">
        <v>146</v>
      </c>
      <c r="E426" s="221" t="s">
        <v>663</v>
      </c>
      <c r="F426" s="222" t="s">
        <v>664</v>
      </c>
      <c r="G426" s="223" t="s">
        <v>519</v>
      </c>
      <c r="H426" s="224">
        <v>30</v>
      </c>
      <c r="I426" s="225"/>
      <c r="J426" s="226">
        <f>ROUND(I426*H426,2)</f>
        <v>0</v>
      </c>
      <c r="K426" s="227"/>
      <c r="L426" s="44"/>
      <c r="M426" s="228" t="s">
        <v>1</v>
      </c>
      <c r="N426" s="229" t="s">
        <v>43</v>
      </c>
      <c r="O426" s="91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32" t="s">
        <v>520</v>
      </c>
      <c r="AT426" s="232" t="s">
        <v>146</v>
      </c>
      <c r="AU426" s="232" t="s">
        <v>86</v>
      </c>
      <c r="AY426" s="17" t="s">
        <v>143</v>
      </c>
      <c r="BE426" s="233">
        <f>IF(N426="základní",J426,0)</f>
        <v>0</v>
      </c>
      <c r="BF426" s="233">
        <f>IF(N426="snížená",J426,0)</f>
        <v>0</v>
      </c>
      <c r="BG426" s="233">
        <f>IF(N426="zákl. přenesená",J426,0)</f>
        <v>0</v>
      </c>
      <c r="BH426" s="233">
        <f>IF(N426="sníž. přenesená",J426,0)</f>
        <v>0</v>
      </c>
      <c r="BI426" s="233">
        <f>IF(N426="nulová",J426,0)</f>
        <v>0</v>
      </c>
      <c r="BJ426" s="17" t="s">
        <v>86</v>
      </c>
      <c r="BK426" s="233">
        <f>ROUND(I426*H426,2)</f>
        <v>0</v>
      </c>
      <c r="BL426" s="17" t="s">
        <v>520</v>
      </c>
      <c r="BM426" s="232" t="s">
        <v>665</v>
      </c>
    </row>
    <row r="427" spans="1:47" s="2" customFormat="1" ht="12">
      <c r="A427" s="38"/>
      <c r="B427" s="39"/>
      <c r="C427" s="40"/>
      <c r="D427" s="234" t="s">
        <v>152</v>
      </c>
      <c r="E427" s="40"/>
      <c r="F427" s="235" t="s">
        <v>666</v>
      </c>
      <c r="G427" s="40"/>
      <c r="H427" s="40"/>
      <c r="I427" s="236"/>
      <c r="J427" s="40"/>
      <c r="K427" s="40"/>
      <c r="L427" s="44"/>
      <c r="M427" s="237"/>
      <c r="N427" s="238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152</v>
      </c>
      <c r="AU427" s="17" t="s">
        <v>86</v>
      </c>
    </row>
    <row r="428" spans="1:51" s="13" customFormat="1" ht="12">
      <c r="A428" s="13"/>
      <c r="B428" s="239"/>
      <c r="C428" s="240"/>
      <c r="D428" s="234" t="s">
        <v>154</v>
      </c>
      <c r="E428" s="241" t="s">
        <v>1</v>
      </c>
      <c r="F428" s="242" t="s">
        <v>398</v>
      </c>
      <c r="G428" s="240"/>
      <c r="H428" s="243">
        <v>30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9" t="s">
        <v>154</v>
      </c>
      <c r="AU428" s="249" t="s">
        <v>86</v>
      </c>
      <c r="AV428" s="13" t="s">
        <v>88</v>
      </c>
      <c r="AW428" s="13" t="s">
        <v>33</v>
      </c>
      <c r="AX428" s="13" t="s">
        <v>78</v>
      </c>
      <c r="AY428" s="249" t="s">
        <v>143</v>
      </c>
    </row>
    <row r="429" spans="1:51" s="14" customFormat="1" ht="12">
      <c r="A429" s="14"/>
      <c r="B429" s="250"/>
      <c r="C429" s="251"/>
      <c r="D429" s="234" t="s">
        <v>154</v>
      </c>
      <c r="E429" s="252" t="s">
        <v>1</v>
      </c>
      <c r="F429" s="253" t="s">
        <v>156</v>
      </c>
      <c r="G429" s="251"/>
      <c r="H429" s="254">
        <v>30</v>
      </c>
      <c r="I429" s="255"/>
      <c r="J429" s="251"/>
      <c r="K429" s="251"/>
      <c r="L429" s="256"/>
      <c r="M429" s="257"/>
      <c r="N429" s="258"/>
      <c r="O429" s="258"/>
      <c r="P429" s="258"/>
      <c r="Q429" s="258"/>
      <c r="R429" s="258"/>
      <c r="S429" s="258"/>
      <c r="T429" s="25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0" t="s">
        <v>154</v>
      </c>
      <c r="AU429" s="260" t="s">
        <v>86</v>
      </c>
      <c r="AV429" s="14" t="s">
        <v>150</v>
      </c>
      <c r="AW429" s="14" t="s">
        <v>33</v>
      </c>
      <c r="AX429" s="14" t="s">
        <v>86</v>
      </c>
      <c r="AY429" s="260" t="s">
        <v>143</v>
      </c>
    </row>
    <row r="430" spans="1:63" s="12" customFormat="1" ht="25.9" customHeight="1">
      <c r="A430" s="12"/>
      <c r="B430" s="205"/>
      <c r="C430" s="206"/>
      <c r="D430" s="207" t="s">
        <v>77</v>
      </c>
      <c r="E430" s="208" t="s">
        <v>667</v>
      </c>
      <c r="F430" s="208" t="s">
        <v>668</v>
      </c>
      <c r="G430" s="206"/>
      <c r="H430" s="206"/>
      <c r="I430" s="209"/>
      <c r="J430" s="192">
        <f>BK430</f>
        <v>0</v>
      </c>
      <c r="K430" s="206"/>
      <c r="L430" s="210"/>
      <c r="M430" s="211"/>
      <c r="N430" s="212"/>
      <c r="O430" s="212"/>
      <c r="P430" s="213">
        <f>SUM(P431:P444)</f>
        <v>0</v>
      </c>
      <c r="Q430" s="212"/>
      <c r="R430" s="213">
        <f>SUM(R431:R444)</f>
        <v>0</v>
      </c>
      <c r="S430" s="212"/>
      <c r="T430" s="214">
        <f>SUM(T431:T444)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5" t="s">
        <v>150</v>
      </c>
      <c r="AT430" s="216" t="s">
        <v>77</v>
      </c>
      <c r="AU430" s="216" t="s">
        <v>78</v>
      </c>
      <c r="AY430" s="215" t="s">
        <v>143</v>
      </c>
      <c r="BK430" s="217">
        <f>SUM(BK431:BK444)</f>
        <v>0</v>
      </c>
    </row>
    <row r="431" spans="1:65" s="2" customFormat="1" ht="16.5" customHeight="1">
      <c r="A431" s="38"/>
      <c r="B431" s="39"/>
      <c r="C431" s="220" t="s">
        <v>669</v>
      </c>
      <c r="D431" s="220" t="s">
        <v>146</v>
      </c>
      <c r="E431" s="221" t="s">
        <v>670</v>
      </c>
      <c r="F431" s="222" t="s">
        <v>671</v>
      </c>
      <c r="G431" s="223" t="s">
        <v>672</v>
      </c>
      <c r="H431" s="224">
        <v>0</v>
      </c>
      <c r="I431" s="225"/>
      <c r="J431" s="226">
        <f>ROUND(I431*H431,2)</f>
        <v>0</v>
      </c>
      <c r="K431" s="227"/>
      <c r="L431" s="44"/>
      <c r="M431" s="228" t="s">
        <v>1</v>
      </c>
      <c r="N431" s="229" t="s">
        <v>43</v>
      </c>
      <c r="O431" s="91"/>
      <c r="P431" s="230">
        <f>O431*H431</f>
        <v>0</v>
      </c>
      <c r="Q431" s="230">
        <v>0</v>
      </c>
      <c r="R431" s="230">
        <f>Q431*H431</f>
        <v>0</v>
      </c>
      <c r="S431" s="230">
        <v>0</v>
      </c>
      <c r="T431" s="231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2" t="s">
        <v>520</v>
      </c>
      <c r="AT431" s="232" t="s">
        <v>146</v>
      </c>
      <c r="AU431" s="232" t="s">
        <v>86</v>
      </c>
      <c r="AY431" s="17" t="s">
        <v>143</v>
      </c>
      <c r="BE431" s="233">
        <f>IF(N431="základní",J431,0)</f>
        <v>0</v>
      </c>
      <c r="BF431" s="233">
        <f>IF(N431="snížená",J431,0)</f>
        <v>0</v>
      </c>
      <c r="BG431" s="233">
        <f>IF(N431="zákl. přenesená",J431,0)</f>
        <v>0</v>
      </c>
      <c r="BH431" s="233">
        <f>IF(N431="sníž. přenesená",J431,0)</f>
        <v>0</v>
      </c>
      <c r="BI431" s="233">
        <f>IF(N431="nulová",J431,0)</f>
        <v>0</v>
      </c>
      <c r="BJ431" s="17" t="s">
        <v>86</v>
      </c>
      <c r="BK431" s="233">
        <f>ROUND(I431*H431,2)</f>
        <v>0</v>
      </c>
      <c r="BL431" s="17" t="s">
        <v>520</v>
      </c>
      <c r="BM431" s="232" t="s">
        <v>673</v>
      </c>
    </row>
    <row r="432" spans="1:47" s="2" customFormat="1" ht="12">
      <c r="A432" s="38"/>
      <c r="B432" s="39"/>
      <c r="C432" s="40"/>
      <c r="D432" s="234" t="s">
        <v>152</v>
      </c>
      <c r="E432" s="40"/>
      <c r="F432" s="235" t="s">
        <v>671</v>
      </c>
      <c r="G432" s="40"/>
      <c r="H432" s="40"/>
      <c r="I432" s="236"/>
      <c r="J432" s="40"/>
      <c r="K432" s="40"/>
      <c r="L432" s="44"/>
      <c r="M432" s="237"/>
      <c r="N432" s="238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152</v>
      </c>
      <c r="AU432" s="17" t="s">
        <v>86</v>
      </c>
    </row>
    <row r="433" spans="1:47" s="2" customFormat="1" ht="12">
      <c r="A433" s="38"/>
      <c r="B433" s="39"/>
      <c r="C433" s="40"/>
      <c r="D433" s="234" t="s">
        <v>295</v>
      </c>
      <c r="E433" s="40"/>
      <c r="F433" s="272" t="s">
        <v>674</v>
      </c>
      <c r="G433" s="40"/>
      <c r="H433" s="40"/>
      <c r="I433" s="236"/>
      <c r="J433" s="40"/>
      <c r="K433" s="40"/>
      <c r="L433" s="44"/>
      <c r="M433" s="237"/>
      <c r="N433" s="238"/>
      <c r="O433" s="91"/>
      <c r="P433" s="91"/>
      <c r="Q433" s="91"/>
      <c r="R433" s="91"/>
      <c r="S433" s="91"/>
      <c r="T433" s="92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295</v>
      </c>
      <c r="AU433" s="17" t="s">
        <v>86</v>
      </c>
    </row>
    <row r="434" spans="1:65" s="2" customFormat="1" ht="21.75" customHeight="1">
      <c r="A434" s="38"/>
      <c r="B434" s="39"/>
      <c r="C434" s="220" t="s">
        <v>675</v>
      </c>
      <c r="D434" s="220" t="s">
        <v>146</v>
      </c>
      <c r="E434" s="221" t="s">
        <v>676</v>
      </c>
      <c r="F434" s="222" t="s">
        <v>677</v>
      </c>
      <c r="G434" s="223" t="s">
        <v>672</v>
      </c>
      <c r="H434" s="224">
        <v>0</v>
      </c>
      <c r="I434" s="225"/>
      <c r="J434" s="226">
        <f>ROUND(I434*H434,2)</f>
        <v>0</v>
      </c>
      <c r="K434" s="227"/>
      <c r="L434" s="44"/>
      <c r="M434" s="228" t="s">
        <v>1</v>
      </c>
      <c r="N434" s="229" t="s">
        <v>43</v>
      </c>
      <c r="O434" s="91"/>
      <c r="P434" s="230">
        <f>O434*H434</f>
        <v>0</v>
      </c>
      <c r="Q434" s="230">
        <v>0</v>
      </c>
      <c r="R434" s="230">
        <f>Q434*H434</f>
        <v>0</v>
      </c>
      <c r="S434" s="230">
        <v>0</v>
      </c>
      <c r="T434" s="231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2" t="s">
        <v>520</v>
      </c>
      <c r="AT434" s="232" t="s">
        <v>146</v>
      </c>
      <c r="AU434" s="232" t="s">
        <v>86</v>
      </c>
      <c r="AY434" s="17" t="s">
        <v>143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7" t="s">
        <v>86</v>
      </c>
      <c r="BK434" s="233">
        <f>ROUND(I434*H434,2)</f>
        <v>0</v>
      </c>
      <c r="BL434" s="17" t="s">
        <v>520</v>
      </c>
      <c r="BM434" s="232" t="s">
        <v>678</v>
      </c>
    </row>
    <row r="435" spans="1:47" s="2" customFormat="1" ht="12">
      <c r="A435" s="38"/>
      <c r="B435" s="39"/>
      <c r="C435" s="40"/>
      <c r="D435" s="234" t="s">
        <v>152</v>
      </c>
      <c r="E435" s="40"/>
      <c r="F435" s="235" t="s">
        <v>677</v>
      </c>
      <c r="G435" s="40"/>
      <c r="H435" s="40"/>
      <c r="I435" s="236"/>
      <c r="J435" s="40"/>
      <c r="K435" s="40"/>
      <c r="L435" s="44"/>
      <c r="M435" s="237"/>
      <c r="N435" s="238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152</v>
      </c>
      <c r="AU435" s="17" t="s">
        <v>86</v>
      </c>
    </row>
    <row r="436" spans="1:47" s="2" customFormat="1" ht="12">
      <c r="A436" s="38"/>
      <c r="B436" s="39"/>
      <c r="C436" s="40"/>
      <c r="D436" s="234" t="s">
        <v>295</v>
      </c>
      <c r="E436" s="40"/>
      <c r="F436" s="272" t="s">
        <v>679</v>
      </c>
      <c r="G436" s="40"/>
      <c r="H436" s="40"/>
      <c r="I436" s="236"/>
      <c r="J436" s="40"/>
      <c r="K436" s="40"/>
      <c r="L436" s="44"/>
      <c r="M436" s="237"/>
      <c r="N436" s="238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295</v>
      </c>
      <c r="AU436" s="17" t="s">
        <v>86</v>
      </c>
    </row>
    <row r="437" spans="1:65" s="2" customFormat="1" ht="16.5" customHeight="1">
      <c r="A437" s="38"/>
      <c r="B437" s="39"/>
      <c r="C437" s="220" t="s">
        <v>680</v>
      </c>
      <c r="D437" s="220" t="s">
        <v>146</v>
      </c>
      <c r="E437" s="221" t="s">
        <v>681</v>
      </c>
      <c r="F437" s="222" t="s">
        <v>682</v>
      </c>
      <c r="G437" s="223" t="s">
        <v>672</v>
      </c>
      <c r="H437" s="224">
        <v>0</v>
      </c>
      <c r="I437" s="225"/>
      <c r="J437" s="226">
        <f>ROUND(I437*H437,2)</f>
        <v>0</v>
      </c>
      <c r="K437" s="227"/>
      <c r="L437" s="44"/>
      <c r="M437" s="228" t="s">
        <v>1</v>
      </c>
      <c r="N437" s="229" t="s">
        <v>43</v>
      </c>
      <c r="O437" s="91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2" t="s">
        <v>520</v>
      </c>
      <c r="AT437" s="232" t="s">
        <v>146</v>
      </c>
      <c r="AU437" s="232" t="s">
        <v>86</v>
      </c>
      <c r="AY437" s="17" t="s">
        <v>143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7" t="s">
        <v>86</v>
      </c>
      <c r="BK437" s="233">
        <f>ROUND(I437*H437,2)</f>
        <v>0</v>
      </c>
      <c r="BL437" s="17" t="s">
        <v>520</v>
      </c>
      <c r="BM437" s="232" t="s">
        <v>683</v>
      </c>
    </row>
    <row r="438" spans="1:47" s="2" customFormat="1" ht="12">
      <c r="A438" s="38"/>
      <c r="B438" s="39"/>
      <c r="C438" s="40"/>
      <c r="D438" s="234" t="s">
        <v>152</v>
      </c>
      <c r="E438" s="40"/>
      <c r="F438" s="235" t="s">
        <v>682</v>
      </c>
      <c r="G438" s="40"/>
      <c r="H438" s="40"/>
      <c r="I438" s="236"/>
      <c r="J438" s="40"/>
      <c r="K438" s="40"/>
      <c r="L438" s="44"/>
      <c r="M438" s="237"/>
      <c r="N438" s="238"/>
      <c r="O438" s="91"/>
      <c r="P438" s="91"/>
      <c r="Q438" s="91"/>
      <c r="R438" s="91"/>
      <c r="S438" s="91"/>
      <c r="T438" s="92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152</v>
      </c>
      <c r="AU438" s="17" t="s">
        <v>86</v>
      </c>
    </row>
    <row r="439" spans="1:47" s="2" customFormat="1" ht="12">
      <c r="A439" s="38"/>
      <c r="B439" s="39"/>
      <c r="C439" s="40"/>
      <c r="D439" s="234" t="s">
        <v>295</v>
      </c>
      <c r="E439" s="40"/>
      <c r="F439" s="272" t="s">
        <v>684</v>
      </c>
      <c r="G439" s="40"/>
      <c r="H439" s="40"/>
      <c r="I439" s="236"/>
      <c r="J439" s="40"/>
      <c r="K439" s="40"/>
      <c r="L439" s="44"/>
      <c r="M439" s="237"/>
      <c r="N439" s="238"/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295</v>
      </c>
      <c r="AU439" s="17" t="s">
        <v>86</v>
      </c>
    </row>
    <row r="440" spans="1:65" s="2" customFormat="1" ht="33" customHeight="1">
      <c r="A440" s="38"/>
      <c r="B440" s="39"/>
      <c r="C440" s="220" t="s">
        <v>685</v>
      </c>
      <c r="D440" s="220" t="s">
        <v>146</v>
      </c>
      <c r="E440" s="221" t="s">
        <v>686</v>
      </c>
      <c r="F440" s="222" t="s">
        <v>687</v>
      </c>
      <c r="G440" s="223" t="s">
        <v>672</v>
      </c>
      <c r="H440" s="224">
        <v>0</v>
      </c>
      <c r="I440" s="225"/>
      <c r="J440" s="226">
        <f>ROUND(I440*H440,2)</f>
        <v>0</v>
      </c>
      <c r="K440" s="227"/>
      <c r="L440" s="44"/>
      <c r="M440" s="228" t="s">
        <v>1</v>
      </c>
      <c r="N440" s="229" t="s">
        <v>43</v>
      </c>
      <c r="O440" s="91"/>
      <c r="P440" s="230">
        <f>O440*H440</f>
        <v>0</v>
      </c>
      <c r="Q440" s="230">
        <v>0</v>
      </c>
      <c r="R440" s="230">
        <f>Q440*H440</f>
        <v>0</v>
      </c>
      <c r="S440" s="230">
        <v>0</v>
      </c>
      <c r="T440" s="231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2" t="s">
        <v>520</v>
      </c>
      <c r="AT440" s="232" t="s">
        <v>146</v>
      </c>
      <c r="AU440" s="232" t="s">
        <v>86</v>
      </c>
      <c r="AY440" s="17" t="s">
        <v>143</v>
      </c>
      <c r="BE440" s="233">
        <f>IF(N440="základní",J440,0)</f>
        <v>0</v>
      </c>
      <c r="BF440" s="233">
        <f>IF(N440="snížená",J440,0)</f>
        <v>0</v>
      </c>
      <c r="BG440" s="233">
        <f>IF(N440="zákl. přenesená",J440,0)</f>
        <v>0</v>
      </c>
      <c r="BH440" s="233">
        <f>IF(N440="sníž. přenesená",J440,0)</f>
        <v>0</v>
      </c>
      <c r="BI440" s="233">
        <f>IF(N440="nulová",J440,0)</f>
        <v>0</v>
      </c>
      <c r="BJ440" s="17" t="s">
        <v>86</v>
      </c>
      <c r="BK440" s="233">
        <f>ROUND(I440*H440,2)</f>
        <v>0</v>
      </c>
      <c r="BL440" s="17" t="s">
        <v>520</v>
      </c>
      <c r="BM440" s="232" t="s">
        <v>688</v>
      </c>
    </row>
    <row r="441" spans="1:47" s="2" customFormat="1" ht="12">
      <c r="A441" s="38"/>
      <c r="B441" s="39"/>
      <c r="C441" s="40"/>
      <c r="D441" s="234" t="s">
        <v>152</v>
      </c>
      <c r="E441" s="40"/>
      <c r="F441" s="235" t="s">
        <v>687</v>
      </c>
      <c r="G441" s="40"/>
      <c r="H441" s="40"/>
      <c r="I441" s="236"/>
      <c r="J441" s="40"/>
      <c r="K441" s="40"/>
      <c r="L441" s="44"/>
      <c r="M441" s="237"/>
      <c r="N441" s="238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152</v>
      </c>
      <c r="AU441" s="17" t="s">
        <v>86</v>
      </c>
    </row>
    <row r="442" spans="1:65" s="2" customFormat="1" ht="16.5" customHeight="1">
      <c r="A442" s="38"/>
      <c r="B442" s="39"/>
      <c r="C442" s="220" t="s">
        <v>689</v>
      </c>
      <c r="D442" s="220" t="s">
        <v>146</v>
      </c>
      <c r="E442" s="221" t="s">
        <v>690</v>
      </c>
      <c r="F442" s="222" t="s">
        <v>691</v>
      </c>
      <c r="G442" s="223" t="s">
        <v>672</v>
      </c>
      <c r="H442" s="224">
        <v>0</v>
      </c>
      <c r="I442" s="225"/>
      <c r="J442" s="226">
        <f>ROUND(I442*H442,2)</f>
        <v>0</v>
      </c>
      <c r="K442" s="227"/>
      <c r="L442" s="44"/>
      <c r="M442" s="228" t="s">
        <v>1</v>
      </c>
      <c r="N442" s="229" t="s">
        <v>43</v>
      </c>
      <c r="O442" s="91"/>
      <c r="P442" s="230">
        <f>O442*H442</f>
        <v>0</v>
      </c>
      <c r="Q442" s="230">
        <v>0</v>
      </c>
      <c r="R442" s="230">
        <f>Q442*H442</f>
        <v>0</v>
      </c>
      <c r="S442" s="230">
        <v>0</v>
      </c>
      <c r="T442" s="231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2" t="s">
        <v>520</v>
      </c>
      <c r="AT442" s="232" t="s">
        <v>146</v>
      </c>
      <c r="AU442" s="232" t="s">
        <v>86</v>
      </c>
      <c r="AY442" s="17" t="s">
        <v>143</v>
      </c>
      <c r="BE442" s="233">
        <f>IF(N442="základní",J442,0)</f>
        <v>0</v>
      </c>
      <c r="BF442" s="233">
        <f>IF(N442="snížená",J442,0)</f>
        <v>0</v>
      </c>
      <c r="BG442" s="233">
        <f>IF(N442="zákl. přenesená",J442,0)</f>
        <v>0</v>
      </c>
      <c r="BH442" s="233">
        <f>IF(N442="sníž. přenesená",J442,0)</f>
        <v>0</v>
      </c>
      <c r="BI442" s="233">
        <f>IF(N442="nulová",J442,0)</f>
        <v>0</v>
      </c>
      <c r="BJ442" s="17" t="s">
        <v>86</v>
      </c>
      <c r="BK442" s="233">
        <f>ROUND(I442*H442,2)</f>
        <v>0</v>
      </c>
      <c r="BL442" s="17" t="s">
        <v>520</v>
      </c>
      <c r="BM442" s="232" t="s">
        <v>692</v>
      </c>
    </row>
    <row r="443" spans="1:47" s="2" customFormat="1" ht="12">
      <c r="A443" s="38"/>
      <c r="B443" s="39"/>
      <c r="C443" s="40"/>
      <c r="D443" s="234" t="s">
        <v>152</v>
      </c>
      <c r="E443" s="40"/>
      <c r="F443" s="235" t="s">
        <v>691</v>
      </c>
      <c r="G443" s="40"/>
      <c r="H443" s="40"/>
      <c r="I443" s="236"/>
      <c r="J443" s="40"/>
      <c r="K443" s="40"/>
      <c r="L443" s="44"/>
      <c r="M443" s="237"/>
      <c r="N443" s="238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152</v>
      </c>
      <c r="AU443" s="17" t="s">
        <v>86</v>
      </c>
    </row>
    <row r="444" spans="1:47" s="2" customFormat="1" ht="12">
      <c r="A444" s="38"/>
      <c r="B444" s="39"/>
      <c r="C444" s="40"/>
      <c r="D444" s="234" t="s">
        <v>295</v>
      </c>
      <c r="E444" s="40"/>
      <c r="F444" s="272" t="s">
        <v>693</v>
      </c>
      <c r="G444" s="40"/>
      <c r="H444" s="40"/>
      <c r="I444" s="236"/>
      <c r="J444" s="40"/>
      <c r="K444" s="40"/>
      <c r="L444" s="44"/>
      <c r="M444" s="237"/>
      <c r="N444" s="238"/>
      <c r="O444" s="91"/>
      <c r="P444" s="91"/>
      <c r="Q444" s="91"/>
      <c r="R444" s="91"/>
      <c r="S444" s="91"/>
      <c r="T444" s="92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295</v>
      </c>
      <c r="AU444" s="17" t="s">
        <v>86</v>
      </c>
    </row>
    <row r="445" spans="1:63" s="12" customFormat="1" ht="25.9" customHeight="1">
      <c r="A445" s="12"/>
      <c r="B445" s="205"/>
      <c r="C445" s="206"/>
      <c r="D445" s="207" t="s">
        <v>77</v>
      </c>
      <c r="E445" s="208" t="s">
        <v>694</v>
      </c>
      <c r="F445" s="208" t="s">
        <v>695</v>
      </c>
      <c r="G445" s="206"/>
      <c r="H445" s="206"/>
      <c r="I445" s="209"/>
      <c r="J445" s="192">
        <f>BK445</f>
        <v>0</v>
      </c>
      <c r="K445" s="206"/>
      <c r="L445" s="210"/>
      <c r="M445" s="211"/>
      <c r="N445" s="212"/>
      <c r="O445" s="212"/>
      <c r="P445" s="213">
        <f>P446+SUM(P447:P452)+P458+P464+P467</f>
        <v>0</v>
      </c>
      <c r="Q445" s="212"/>
      <c r="R445" s="213">
        <f>R446+SUM(R447:R452)+R458+R464+R467</f>
        <v>0</v>
      </c>
      <c r="S445" s="212"/>
      <c r="T445" s="214">
        <f>T446+SUM(T447:T452)+T458+T464+T467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15" t="s">
        <v>178</v>
      </c>
      <c r="AT445" s="216" t="s">
        <v>77</v>
      </c>
      <c r="AU445" s="216" t="s">
        <v>78</v>
      </c>
      <c r="AY445" s="215" t="s">
        <v>143</v>
      </c>
      <c r="BK445" s="217">
        <f>BK446+SUM(BK447:BK452)+BK458+BK464+BK467</f>
        <v>0</v>
      </c>
    </row>
    <row r="446" spans="1:65" s="2" customFormat="1" ht="16.5" customHeight="1">
      <c r="A446" s="38"/>
      <c r="B446" s="39"/>
      <c r="C446" s="220" t="s">
        <v>696</v>
      </c>
      <c r="D446" s="220" t="s">
        <v>146</v>
      </c>
      <c r="E446" s="221" t="s">
        <v>697</v>
      </c>
      <c r="F446" s="222" t="s">
        <v>698</v>
      </c>
      <c r="G446" s="223" t="s">
        <v>366</v>
      </c>
      <c r="H446" s="224">
        <v>150</v>
      </c>
      <c r="I446" s="225"/>
      <c r="J446" s="226">
        <f>ROUND(I446*H446,2)</f>
        <v>0</v>
      </c>
      <c r="K446" s="227"/>
      <c r="L446" s="44"/>
      <c r="M446" s="228" t="s">
        <v>1</v>
      </c>
      <c r="N446" s="229" t="s">
        <v>43</v>
      </c>
      <c r="O446" s="91"/>
      <c r="P446" s="230">
        <f>O446*H446</f>
        <v>0</v>
      </c>
      <c r="Q446" s="230">
        <v>0</v>
      </c>
      <c r="R446" s="230">
        <f>Q446*H446</f>
        <v>0</v>
      </c>
      <c r="S446" s="230">
        <v>0</v>
      </c>
      <c r="T446" s="231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2" t="s">
        <v>150</v>
      </c>
      <c r="AT446" s="232" t="s">
        <v>146</v>
      </c>
      <c r="AU446" s="232" t="s">
        <v>86</v>
      </c>
      <c r="AY446" s="17" t="s">
        <v>143</v>
      </c>
      <c r="BE446" s="233">
        <f>IF(N446="základní",J446,0)</f>
        <v>0</v>
      </c>
      <c r="BF446" s="233">
        <f>IF(N446="snížená",J446,0)</f>
        <v>0</v>
      </c>
      <c r="BG446" s="233">
        <f>IF(N446="zákl. přenesená",J446,0)</f>
        <v>0</v>
      </c>
      <c r="BH446" s="233">
        <f>IF(N446="sníž. přenesená",J446,0)</f>
        <v>0</v>
      </c>
      <c r="BI446" s="233">
        <f>IF(N446="nulová",J446,0)</f>
        <v>0</v>
      </c>
      <c r="BJ446" s="17" t="s">
        <v>86</v>
      </c>
      <c r="BK446" s="233">
        <f>ROUND(I446*H446,2)</f>
        <v>0</v>
      </c>
      <c r="BL446" s="17" t="s">
        <v>150</v>
      </c>
      <c r="BM446" s="232" t="s">
        <v>699</v>
      </c>
    </row>
    <row r="447" spans="1:47" s="2" customFormat="1" ht="12">
      <c r="A447" s="38"/>
      <c r="B447" s="39"/>
      <c r="C447" s="40"/>
      <c r="D447" s="234" t="s">
        <v>152</v>
      </c>
      <c r="E447" s="40"/>
      <c r="F447" s="235" t="s">
        <v>698</v>
      </c>
      <c r="G447" s="40"/>
      <c r="H447" s="40"/>
      <c r="I447" s="236"/>
      <c r="J447" s="40"/>
      <c r="K447" s="40"/>
      <c r="L447" s="44"/>
      <c r="M447" s="237"/>
      <c r="N447" s="238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152</v>
      </c>
      <c r="AU447" s="17" t="s">
        <v>86</v>
      </c>
    </row>
    <row r="448" spans="1:65" s="2" customFormat="1" ht="16.5" customHeight="1">
      <c r="A448" s="38"/>
      <c r="B448" s="39"/>
      <c r="C448" s="220" t="s">
        <v>700</v>
      </c>
      <c r="D448" s="220" t="s">
        <v>146</v>
      </c>
      <c r="E448" s="221" t="s">
        <v>701</v>
      </c>
      <c r="F448" s="222" t="s">
        <v>702</v>
      </c>
      <c r="G448" s="223" t="s">
        <v>519</v>
      </c>
      <c r="H448" s="224">
        <v>40</v>
      </c>
      <c r="I448" s="225"/>
      <c r="J448" s="226">
        <f>ROUND(I448*H448,2)</f>
        <v>0</v>
      </c>
      <c r="K448" s="227"/>
      <c r="L448" s="44"/>
      <c r="M448" s="228" t="s">
        <v>1</v>
      </c>
      <c r="N448" s="229" t="s">
        <v>43</v>
      </c>
      <c r="O448" s="91"/>
      <c r="P448" s="230">
        <f>O448*H448</f>
        <v>0</v>
      </c>
      <c r="Q448" s="230">
        <v>0</v>
      </c>
      <c r="R448" s="230">
        <f>Q448*H448</f>
        <v>0</v>
      </c>
      <c r="S448" s="230">
        <v>0</v>
      </c>
      <c r="T448" s="231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2" t="s">
        <v>150</v>
      </c>
      <c r="AT448" s="232" t="s">
        <v>146</v>
      </c>
      <c r="AU448" s="232" t="s">
        <v>86</v>
      </c>
      <c r="AY448" s="17" t="s">
        <v>143</v>
      </c>
      <c r="BE448" s="233">
        <f>IF(N448="základní",J448,0)</f>
        <v>0</v>
      </c>
      <c r="BF448" s="233">
        <f>IF(N448="snížená",J448,0)</f>
        <v>0</v>
      </c>
      <c r="BG448" s="233">
        <f>IF(N448="zákl. přenesená",J448,0)</f>
        <v>0</v>
      </c>
      <c r="BH448" s="233">
        <f>IF(N448="sníž. přenesená",J448,0)</f>
        <v>0</v>
      </c>
      <c r="BI448" s="233">
        <f>IF(N448="nulová",J448,0)</f>
        <v>0</v>
      </c>
      <c r="BJ448" s="17" t="s">
        <v>86</v>
      </c>
      <c r="BK448" s="233">
        <f>ROUND(I448*H448,2)</f>
        <v>0</v>
      </c>
      <c r="BL448" s="17" t="s">
        <v>150</v>
      </c>
      <c r="BM448" s="232" t="s">
        <v>703</v>
      </c>
    </row>
    <row r="449" spans="1:47" s="2" customFormat="1" ht="12">
      <c r="A449" s="38"/>
      <c r="B449" s="39"/>
      <c r="C449" s="40"/>
      <c r="D449" s="234" t="s">
        <v>152</v>
      </c>
      <c r="E449" s="40"/>
      <c r="F449" s="235" t="s">
        <v>702</v>
      </c>
      <c r="G449" s="40"/>
      <c r="H449" s="40"/>
      <c r="I449" s="236"/>
      <c r="J449" s="40"/>
      <c r="K449" s="40"/>
      <c r="L449" s="44"/>
      <c r="M449" s="237"/>
      <c r="N449" s="238"/>
      <c r="O449" s="91"/>
      <c r="P449" s="91"/>
      <c r="Q449" s="91"/>
      <c r="R449" s="91"/>
      <c r="S449" s="91"/>
      <c r="T449" s="92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152</v>
      </c>
      <c r="AU449" s="17" t="s">
        <v>86</v>
      </c>
    </row>
    <row r="450" spans="1:65" s="2" customFormat="1" ht="16.5" customHeight="1">
      <c r="A450" s="38"/>
      <c r="B450" s="39"/>
      <c r="C450" s="220" t="s">
        <v>704</v>
      </c>
      <c r="D450" s="220" t="s">
        <v>146</v>
      </c>
      <c r="E450" s="221" t="s">
        <v>705</v>
      </c>
      <c r="F450" s="222" t="s">
        <v>706</v>
      </c>
      <c r="G450" s="223" t="s">
        <v>519</v>
      </c>
      <c r="H450" s="224">
        <v>20</v>
      </c>
      <c r="I450" s="225"/>
      <c r="J450" s="226">
        <f>ROUND(I450*H450,2)</f>
        <v>0</v>
      </c>
      <c r="K450" s="227"/>
      <c r="L450" s="44"/>
      <c r="M450" s="228" t="s">
        <v>1</v>
      </c>
      <c r="N450" s="229" t="s">
        <v>43</v>
      </c>
      <c r="O450" s="91"/>
      <c r="P450" s="230">
        <f>O450*H450</f>
        <v>0</v>
      </c>
      <c r="Q450" s="230">
        <v>0</v>
      </c>
      <c r="R450" s="230">
        <f>Q450*H450</f>
        <v>0</v>
      </c>
      <c r="S450" s="230">
        <v>0</v>
      </c>
      <c r="T450" s="231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2" t="s">
        <v>150</v>
      </c>
      <c r="AT450" s="232" t="s">
        <v>146</v>
      </c>
      <c r="AU450" s="232" t="s">
        <v>86</v>
      </c>
      <c r="AY450" s="17" t="s">
        <v>143</v>
      </c>
      <c r="BE450" s="233">
        <f>IF(N450="základní",J450,0)</f>
        <v>0</v>
      </c>
      <c r="BF450" s="233">
        <f>IF(N450="snížená",J450,0)</f>
        <v>0</v>
      </c>
      <c r="BG450" s="233">
        <f>IF(N450="zákl. přenesená",J450,0)</f>
        <v>0</v>
      </c>
      <c r="BH450" s="233">
        <f>IF(N450="sníž. přenesená",J450,0)</f>
        <v>0</v>
      </c>
      <c r="BI450" s="233">
        <f>IF(N450="nulová",J450,0)</f>
        <v>0</v>
      </c>
      <c r="BJ450" s="17" t="s">
        <v>86</v>
      </c>
      <c r="BK450" s="233">
        <f>ROUND(I450*H450,2)</f>
        <v>0</v>
      </c>
      <c r="BL450" s="17" t="s">
        <v>150</v>
      </c>
      <c r="BM450" s="232" t="s">
        <v>707</v>
      </c>
    </row>
    <row r="451" spans="1:47" s="2" customFormat="1" ht="12">
      <c r="A451" s="38"/>
      <c r="B451" s="39"/>
      <c r="C451" s="40"/>
      <c r="D451" s="234" t="s">
        <v>152</v>
      </c>
      <c r="E451" s="40"/>
      <c r="F451" s="235" t="s">
        <v>706</v>
      </c>
      <c r="G451" s="40"/>
      <c r="H451" s="40"/>
      <c r="I451" s="236"/>
      <c r="J451" s="40"/>
      <c r="K451" s="40"/>
      <c r="L451" s="44"/>
      <c r="M451" s="237"/>
      <c r="N451" s="238"/>
      <c r="O451" s="91"/>
      <c r="P451" s="91"/>
      <c r="Q451" s="91"/>
      <c r="R451" s="91"/>
      <c r="S451" s="91"/>
      <c r="T451" s="92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152</v>
      </c>
      <c r="AU451" s="17" t="s">
        <v>86</v>
      </c>
    </row>
    <row r="452" spans="1:63" s="12" customFormat="1" ht="22.8" customHeight="1">
      <c r="A452" s="12"/>
      <c r="B452" s="205"/>
      <c r="C452" s="206"/>
      <c r="D452" s="207" t="s">
        <v>77</v>
      </c>
      <c r="E452" s="218" t="s">
        <v>708</v>
      </c>
      <c r="F452" s="218" t="s">
        <v>709</v>
      </c>
      <c r="G452" s="206"/>
      <c r="H452" s="206"/>
      <c r="I452" s="209"/>
      <c r="J452" s="219">
        <f>BK452</f>
        <v>0</v>
      </c>
      <c r="K452" s="206"/>
      <c r="L452" s="210"/>
      <c r="M452" s="211"/>
      <c r="N452" s="212"/>
      <c r="O452" s="212"/>
      <c r="P452" s="213">
        <f>SUM(P453:P457)</f>
        <v>0</v>
      </c>
      <c r="Q452" s="212"/>
      <c r="R452" s="213">
        <f>SUM(R453:R457)</f>
        <v>0</v>
      </c>
      <c r="S452" s="212"/>
      <c r="T452" s="214">
        <f>SUM(T453:T457)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15" t="s">
        <v>178</v>
      </c>
      <c r="AT452" s="216" t="s">
        <v>77</v>
      </c>
      <c r="AU452" s="216" t="s">
        <v>86</v>
      </c>
      <c r="AY452" s="215" t="s">
        <v>143</v>
      </c>
      <c r="BK452" s="217">
        <f>SUM(BK453:BK457)</f>
        <v>0</v>
      </c>
    </row>
    <row r="453" spans="1:65" s="2" customFormat="1" ht="16.5" customHeight="1">
      <c r="A453" s="38"/>
      <c r="B453" s="39"/>
      <c r="C453" s="220" t="s">
        <v>710</v>
      </c>
      <c r="D453" s="220" t="s">
        <v>146</v>
      </c>
      <c r="E453" s="221" t="s">
        <v>711</v>
      </c>
      <c r="F453" s="222" t="s">
        <v>712</v>
      </c>
      <c r="G453" s="223" t="s">
        <v>366</v>
      </c>
      <c r="H453" s="224">
        <v>1</v>
      </c>
      <c r="I453" s="225"/>
      <c r="J453" s="226">
        <f>ROUND(I453*H453,2)</f>
        <v>0</v>
      </c>
      <c r="K453" s="227"/>
      <c r="L453" s="44"/>
      <c r="M453" s="228" t="s">
        <v>1</v>
      </c>
      <c r="N453" s="229" t="s">
        <v>43</v>
      </c>
      <c r="O453" s="91"/>
      <c r="P453" s="230">
        <f>O453*H453</f>
        <v>0</v>
      </c>
      <c r="Q453" s="230">
        <v>0</v>
      </c>
      <c r="R453" s="230">
        <f>Q453*H453</f>
        <v>0</v>
      </c>
      <c r="S453" s="230">
        <v>0</v>
      </c>
      <c r="T453" s="231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2" t="s">
        <v>150</v>
      </c>
      <c r="AT453" s="232" t="s">
        <v>146</v>
      </c>
      <c r="AU453" s="232" t="s">
        <v>88</v>
      </c>
      <c r="AY453" s="17" t="s">
        <v>143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7" t="s">
        <v>86</v>
      </c>
      <c r="BK453" s="233">
        <f>ROUND(I453*H453,2)</f>
        <v>0</v>
      </c>
      <c r="BL453" s="17" t="s">
        <v>150</v>
      </c>
      <c r="BM453" s="232" t="s">
        <v>713</v>
      </c>
    </row>
    <row r="454" spans="1:47" s="2" customFormat="1" ht="12">
      <c r="A454" s="38"/>
      <c r="B454" s="39"/>
      <c r="C454" s="40"/>
      <c r="D454" s="234" t="s">
        <v>152</v>
      </c>
      <c r="E454" s="40"/>
      <c r="F454" s="235" t="s">
        <v>712</v>
      </c>
      <c r="G454" s="40"/>
      <c r="H454" s="40"/>
      <c r="I454" s="236"/>
      <c r="J454" s="40"/>
      <c r="K454" s="40"/>
      <c r="L454" s="44"/>
      <c r="M454" s="237"/>
      <c r="N454" s="238"/>
      <c r="O454" s="91"/>
      <c r="P454" s="91"/>
      <c r="Q454" s="91"/>
      <c r="R454" s="91"/>
      <c r="S454" s="91"/>
      <c r="T454" s="92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152</v>
      </c>
      <c r="AU454" s="17" t="s">
        <v>88</v>
      </c>
    </row>
    <row r="455" spans="1:47" s="2" customFormat="1" ht="12">
      <c r="A455" s="38"/>
      <c r="B455" s="39"/>
      <c r="C455" s="40"/>
      <c r="D455" s="234" t="s">
        <v>295</v>
      </c>
      <c r="E455" s="40"/>
      <c r="F455" s="272" t="s">
        <v>714</v>
      </c>
      <c r="G455" s="40"/>
      <c r="H455" s="40"/>
      <c r="I455" s="236"/>
      <c r="J455" s="40"/>
      <c r="K455" s="40"/>
      <c r="L455" s="44"/>
      <c r="M455" s="237"/>
      <c r="N455" s="238"/>
      <c r="O455" s="91"/>
      <c r="P455" s="91"/>
      <c r="Q455" s="91"/>
      <c r="R455" s="91"/>
      <c r="S455" s="91"/>
      <c r="T455" s="92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295</v>
      </c>
      <c r="AU455" s="17" t="s">
        <v>88</v>
      </c>
    </row>
    <row r="456" spans="1:65" s="2" customFormat="1" ht="16.5" customHeight="1">
      <c r="A456" s="38"/>
      <c r="B456" s="39"/>
      <c r="C456" s="220" t="s">
        <v>715</v>
      </c>
      <c r="D456" s="220" t="s">
        <v>146</v>
      </c>
      <c r="E456" s="221" t="s">
        <v>716</v>
      </c>
      <c r="F456" s="222" t="s">
        <v>717</v>
      </c>
      <c r="G456" s="223" t="s">
        <v>718</v>
      </c>
      <c r="H456" s="224">
        <v>1</v>
      </c>
      <c r="I456" s="225"/>
      <c r="J456" s="226">
        <f>ROUND(I456*H456,2)</f>
        <v>0</v>
      </c>
      <c r="K456" s="227"/>
      <c r="L456" s="44"/>
      <c r="M456" s="228" t="s">
        <v>1</v>
      </c>
      <c r="N456" s="229" t="s">
        <v>43</v>
      </c>
      <c r="O456" s="91"/>
      <c r="P456" s="230">
        <f>O456*H456</f>
        <v>0</v>
      </c>
      <c r="Q456" s="230">
        <v>0</v>
      </c>
      <c r="R456" s="230">
        <f>Q456*H456</f>
        <v>0</v>
      </c>
      <c r="S456" s="230">
        <v>0</v>
      </c>
      <c r="T456" s="231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32" t="s">
        <v>150</v>
      </c>
      <c r="AT456" s="232" t="s">
        <v>146</v>
      </c>
      <c r="AU456" s="232" t="s">
        <v>88</v>
      </c>
      <c r="AY456" s="17" t="s">
        <v>143</v>
      </c>
      <c r="BE456" s="233">
        <f>IF(N456="základní",J456,0)</f>
        <v>0</v>
      </c>
      <c r="BF456" s="233">
        <f>IF(N456="snížená",J456,0)</f>
        <v>0</v>
      </c>
      <c r="BG456" s="233">
        <f>IF(N456="zákl. přenesená",J456,0)</f>
        <v>0</v>
      </c>
      <c r="BH456" s="233">
        <f>IF(N456="sníž. přenesená",J456,0)</f>
        <v>0</v>
      </c>
      <c r="BI456" s="233">
        <f>IF(N456="nulová",J456,0)</f>
        <v>0</v>
      </c>
      <c r="BJ456" s="17" t="s">
        <v>86</v>
      </c>
      <c r="BK456" s="233">
        <f>ROUND(I456*H456,2)</f>
        <v>0</v>
      </c>
      <c r="BL456" s="17" t="s">
        <v>150</v>
      </c>
      <c r="BM456" s="232" t="s">
        <v>719</v>
      </c>
    </row>
    <row r="457" spans="1:47" s="2" customFormat="1" ht="12">
      <c r="A457" s="38"/>
      <c r="B457" s="39"/>
      <c r="C457" s="40"/>
      <c r="D457" s="234" t="s">
        <v>152</v>
      </c>
      <c r="E457" s="40"/>
      <c r="F457" s="235" t="s">
        <v>717</v>
      </c>
      <c r="G457" s="40"/>
      <c r="H457" s="40"/>
      <c r="I457" s="236"/>
      <c r="J457" s="40"/>
      <c r="K457" s="40"/>
      <c r="L457" s="44"/>
      <c r="M457" s="237"/>
      <c r="N457" s="238"/>
      <c r="O457" s="91"/>
      <c r="P457" s="91"/>
      <c r="Q457" s="91"/>
      <c r="R457" s="91"/>
      <c r="S457" s="91"/>
      <c r="T457" s="92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152</v>
      </c>
      <c r="AU457" s="17" t="s">
        <v>88</v>
      </c>
    </row>
    <row r="458" spans="1:63" s="12" customFormat="1" ht="22.8" customHeight="1">
      <c r="A458" s="12"/>
      <c r="B458" s="205"/>
      <c r="C458" s="206"/>
      <c r="D458" s="207" t="s">
        <v>77</v>
      </c>
      <c r="E458" s="218" t="s">
        <v>720</v>
      </c>
      <c r="F458" s="218" t="s">
        <v>721</v>
      </c>
      <c r="G458" s="206"/>
      <c r="H458" s="206"/>
      <c r="I458" s="209"/>
      <c r="J458" s="219">
        <f>BK458</f>
        <v>0</v>
      </c>
      <c r="K458" s="206"/>
      <c r="L458" s="210"/>
      <c r="M458" s="211"/>
      <c r="N458" s="212"/>
      <c r="O458" s="212"/>
      <c r="P458" s="213">
        <f>SUM(P459:P463)</f>
        <v>0</v>
      </c>
      <c r="Q458" s="212"/>
      <c r="R458" s="213">
        <f>SUM(R459:R463)</f>
        <v>0</v>
      </c>
      <c r="S458" s="212"/>
      <c r="T458" s="214">
        <f>SUM(T459:T463)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15" t="s">
        <v>178</v>
      </c>
      <c r="AT458" s="216" t="s">
        <v>77</v>
      </c>
      <c r="AU458" s="216" t="s">
        <v>86</v>
      </c>
      <c r="AY458" s="215" t="s">
        <v>143</v>
      </c>
      <c r="BK458" s="217">
        <f>SUM(BK459:BK463)</f>
        <v>0</v>
      </c>
    </row>
    <row r="459" spans="1:65" s="2" customFormat="1" ht="16.5" customHeight="1">
      <c r="A459" s="38"/>
      <c r="B459" s="39"/>
      <c r="C459" s="220" t="s">
        <v>722</v>
      </c>
      <c r="D459" s="220" t="s">
        <v>146</v>
      </c>
      <c r="E459" s="221" t="s">
        <v>723</v>
      </c>
      <c r="F459" s="222" t="s">
        <v>724</v>
      </c>
      <c r="G459" s="223" t="s">
        <v>366</v>
      </c>
      <c r="H459" s="224">
        <v>1</v>
      </c>
      <c r="I459" s="225"/>
      <c r="J459" s="226">
        <f>ROUND(I459*H459,2)</f>
        <v>0</v>
      </c>
      <c r="K459" s="227"/>
      <c r="L459" s="44"/>
      <c r="M459" s="228" t="s">
        <v>1</v>
      </c>
      <c r="N459" s="229" t="s">
        <v>43</v>
      </c>
      <c r="O459" s="91"/>
      <c r="P459" s="230">
        <f>O459*H459</f>
        <v>0</v>
      </c>
      <c r="Q459" s="230">
        <v>0</v>
      </c>
      <c r="R459" s="230">
        <f>Q459*H459</f>
        <v>0</v>
      </c>
      <c r="S459" s="230">
        <v>0</v>
      </c>
      <c r="T459" s="231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2" t="s">
        <v>150</v>
      </c>
      <c r="AT459" s="232" t="s">
        <v>146</v>
      </c>
      <c r="AU459" s="232" t="s">
        <v>88</v>
      </c>
      <c r="AY459" s="17" t="s">
        <v>143</v>
      </c>
      <c r="BE459" s="233">
        <f>IF(N459="základní",J459,0)</f>
        <v>0</v>
      </c>
      <c r="BF459" s="233">
        <f>IF(N459="snížená",J459,0)</f>
        <v>0</v>
      </c>
      <c r="BG459" s="233">
        <f>IF(N459="zákl. přenesená",J459,0)</f>
        <v>0</v>
      </c>
      <c r="BH459" s="233">
        <f>IF(N459="sníž. přenesená",J459,0)</f>
        <v>0</v>
      </c>
      <c r="BI459" s="233">
        <f>IF(N459="nulová",J459,0)</f>
        <v>0</v>
      </c>
      <c r="BJ459" s="17" t="s">
        <v>86</v>
      </c>
      <c r="BK459" s="233">
        <f>ROUND(I459*H459,2)</f>
        <v>0</v>
      </c>
      <c r="BL459" s="17" t="s">
        <v>150</v>
      </c>
      <c r="BM459" s="232" t="s">
        <v>725</v>
      </c>
    </row>
    <row r="460" spans="1:47" s="2" customFormat="1" ht="12">
      <c r="A460" s="38"/>
      <c r="B460" s="39"/>
      <c r="C460" s="40"/>
      <c r="D460" s="234" t="s">
        <v>152</v>
      </c>
      <c r="E460" s="40"/>
      <c r="F460" s="235" t="s">
        <v>724</v>
      </c>
      <c r="G460" s="40"/>
      <c r="H460" s="40"/>
      <c r="I460" s="236"/>
      <c r="J460" s="40"/>
      <c r="K460" s="40"/>
      <c r="L460" s="44"/>
      <c r="M460" s="237"/>
      <c r="N460" s="238"/>
      <c r="O460" s="91"/>
      <c r="P460" s="91"/>
      <c r="Q460" s="91"/>
      <c r="R460" s="91"/>
      <c r="S460" s="91"/>
      <c r="T460" s="92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152</v>
      </c>
      <c r="AU460" s="17" t="s">
        <v>88</v>
      </c>
    </row>
    <row r="461" spans="1:47" s="2" customFormat="1" ht="12">
      <c r="A461" s="38"/>
      <c r="B461" s="39"/>
      <c r="C461" s="40"/>
      <c r="D461" s="234" t="s">
        <v>295</v>
      </c>
      <c r="E461" s="40"/>
      <c r="F461" s="272" t="s">
        <v>726</v>
      </c>
      <c r="G461" s="40"/>
      <c r="H461" s="40"/>
      <c r="I461" s="236"/>
      <c r="J461" s="40"/>
      <c r="K461" s="40"/>
      <c r="L461" s="44"/>
      <c r="M461" s="237"/>
      <c r="N461" s="238"/>
      <c r="O461" s="91"/>
      <c r="P461" s="91"/>
      <c r="Q461" s="91"/>
      <c r="R461" s="91"/>
      <c r="S461" s="91"/>
      <c r="T461" s="92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295</v>
      </c>
      <c r="AU461" s="17" t="s">
        <v>88</v>
      </c>
    </row>
    <row r="462" spans="1:65" s="2" customFormat="1" ht="16.5" customHeight="1">
      <c r="A462" s="38"/>
      <c r="B462" s="39"/>
      <c r="C462" s="220" t="s">
        <v>727</v>
      </c>
      <c r="D462" s="220" t="s">
        <v>146</v>
      </c>
      <c r="E462" s="221" t="s">
        <v>728</v>
      </c>
      <c r="F462" s="222" t="s">
        <v>729</v>
      </c>
      <c r="G462" s="223" t="s">
        <v>314</v>
      </c>
      <c r="H462" s="224">
        <v>1</v>
      </c>
      <c r="I462" s="225"/>
      <c r="J462" s="226">
        <f>ROUND(I462*H462,2)</f>
        <v>0</v>
      </c>
      <c r="K462" s="227"/>
      <c r="L462" s="44"/>
      <c r="M462" s="228" t="s">
        <v>1</v>
      </c>
      <c r="N462" s="229" t="s">
        <v>43</v>
      </c>
      <c r="O462" s="91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32" t="s">
        <v>150</v>
      </c>
      <c r="AT462" s="232" t="s">
        <v>146</v>
      </c>
      <c r="AU462" s="232" t="s">
        <v>88</v>
      </c>
      <c r="AY462" s="17" t="s">
        <v>143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7" t="s">
        <v>86</v>
      </c>
      <c r="BK462" s="233">
        <f>ROUND(I462*H462,2)</f>
        <v>0</v>
      </c>
      <c r="BL462" s="17" t="s">
        <v>150</v>
      </c>
      <c r="BM462" s="232" t="s">
        <v>730</v>
      </c>
    </row>
    <row r="463" spans="1:47" s="2" customFormat="1" ht="12">
      <c r="A463" s="38"/>
      <c r="B463" s="39"/>
      <c r="C463" s="40"/>
      <c r="D463" s="234" t="s">
        <v>152</v>
      </c>
      <c r="E463" s="40"/>
      <c r="F463" s="235" t="s">
        <v>729</v>
      </c>
      <c r="G463" s="40"/>
      <c r="H463" s="40"/>
      <c r="I463" s="236"/>
      <c r="J463" s="40"/>
      <c r="K463" s="40"/>
      <c r="L463" s="44"/>
      <c r="M463" s="237"/>
      <c r="N463" s="238"/>
      <c r="O463" s="91"/>
      <c r="P463" s="91"/>
      <c r="Q463" s="91"/>
      <c r="R463" s="91"/>
      <c r="S463" s="91"/>
      <c r="T463" s="92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152</v>
      </c>
      <c r="AU463" s="17" t="s">
        <v>88</v>
      </c>
    </row>
    <row r="464" spans="1:63" s="12" customFormat="1" ht="22.8" customHeight="1">
      <c r="A464" s="12"/>
      <c r="B464" s="205"/>
      <c r="C464" s="206"/>
      <c r="D464" s="207" t="s">
        <v>77</v>
      </c>
      <c r="E464" s="218" t="s">
        <v>731</v>
      </c>
      <c r="F464" s="218" t="s">
        <v>732</v>
      </c>
      <c r="G464" s="206"/>
      <c r="H464" s="206"/>
      <c r="I464" s="209"/>
      <c r="J464" s="219">
        <f>BK464</f>
        <v>0</v>
      </c>
      <c r="K464" s="206"/>
      <c r="L464" s="210"/>
      <c r="M464" s="211"/>
      <c r="N464" s="212"/>
      <c r="O464" s="212"/>
      <c r="P464" s="213">
        <f>SUM(P465:P466)</f>
        <v>0</v>
      </c>
      <c r="Q464" s="212"/>
      <c r="R464" s="213">
        <f>SUM(R465:R466)</f>
        <v>0</v>
      </c>
      <c r="S464" s="212"/>
      <c r="T464" s="214">
        <f>SUM(T465:T466)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15" t="s">
        <v>178</v>
      </c>
      <c r="AT464" s="216" t="s">
        <v>77</v>
      </c>
      <c r="AU464" s="216" t="s">
        <v>86</v>
      </c>
      <c r="AY464" s="215" t="s">
        <v>143</v>
      </c>
      <c r="BK464" s="217">
        <f>SUM(BK465:BK466)</f>
        <v>0</v>
      </c>
    </row>
    <row r="465" spans="1:65" s="2" customFormat="1" ht="16.5" customHeight="1">
      <c r="A465" s="38"/>
      <c r="B465" s="39"/>
      <c r="C465" s="220" t="s">
        <v>733</v>
      </c>
      <c r="D465" s="220" t="s">
        <v>146</v>
      </c>
      <c r="E465" s="221" t="s">
        <v>734</v>
      </c>
      <c r="F465" s="222" t="s">
        <v>735</v>
      </c>
      <c r="G465" s="223" t="s">
        <v>736</v>
      </c>
      <c r="H465" s="224">
        <v>1</v>
      </c>
      <c r="I465" s="225"/>
      <c r="J465" s="226">
        <f>ROUND(I465*H465,2)</f>
        <v>0</v>
      </c>
      <c r="K465" s="227"/>
      <c r="L465" s="44"/>
      <c r="M465" s="228" t="s">
        <v>1</v>
      </c>
      <c r="N465" s="229" t="s">
        <v>43</v>
      </c>
      <c r="O465" s="91"/>
      <c r="P465" s="230">
        <f>O465*H465</f>
        <v>0</v>
      </c>
      <c r="Q465" s="230">
        <v>0</v>
      </c>
      <c r="R465" s="230">
        <f>Q465*H465</f>
        <v>0</v>
      </c>
      <c r="S465" s="230">
        <v>0</v>
      </c>
      <c r="T465" s="231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2" t="s">
        <v>150</v>
      </c>
      <c r="AT465" s="232" t="s">
        <v>146</v>
      </c>
      <c r="AU465" s="232" t="s">
        <v>88</v>
      </c>
      <c r="AY465" s="17" t="s">
        <v>143</v>
      </c>
      <c r="BE465" s="233">
        <f>IF(N465="základní",J465,0)</f>
        <v>0</v>
      </c>
      <c r="BF465" s="233">
        <f>IF(N465="snížená",J465,0)</f>
        <v>0</v>
      </c>
      <c r="BG465" s="233">
        <f>IF(N465="zákl. přenesená",J465,0)</f>
        <v>0</v>
      </c>
      <c r="BH465" s="233">
        <f>IF(N465="sníž. přenesená",J465,0)</f>
        <v>0</v>
      </c>
      <c r="BI465" s="233">
        <f>IF(N465="nulová",J465,0)</f>
        <v>0</v>
      </c>
      <c r="BJ465" s="17" t="s">
        <v>86</v>
      </c>
      <c r="BK465" s="233">
        <f>ROUND(I465*H465,2)</f>
        <v>0</v>
      </c>
      <c r="BL465" s="17" t="s">
        <v>150</v>
      </c>
      <c r="BM465" s="232" t="s">
        <v>737</v>
      </c>
    </row>
    <row r="466" spans="1:47" s="2" customFormat="1" ht="12">
      <c r="A466" s="38"/>
      <c r="B466" s="39"/>
      <c r="C466" s="40"/>
      <c r="D466" s="234" t="s">
        <v>152</v>
      </c>
      <c r="E466" s="40"/>
      <c r="F466" s="235" t="s">
        <v>735</v>
      </c>
      <c r="G466" s="40"/>
      <c r="H466" s="40"/>
      <c r="I466" s="236"/>
      <c r="J466" s="40"/>
      <c r="K466" s="40"/>
      <c r="L466" s="44"/>
      <c r="M466" s="237"/>
      <c r="N466" s="238"/>
      <c r="O466" s="91"/>
      <c r="P466" s="91"/>
      <c r="Q466" s="91"/>
      <c r="R466" s="91"/>
      <c r="S466" s="91"/>
      <c r="T466" s="92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152</v>
      </c>
      <c r="AU466" s="17" t="s">
        <v>88</v>
      </c>
    </row>
    <row r="467" spans="1:63" s="12" customFormat="1" ht="22.8" customHeight="1">
      <c r="A467" s="12"/>
      <c r="B467" s="205"/>
      <c r="C467" s="206"/>
      <c r="D467" s="207" t="s">
        <v>77</v>
      </c>
      <c r="E467" s="218" t="s">
        <v>738</v>
      </c>
      <c r="F467" s="218" t="s">
        <v>739</v>
      </c>
      <c r="G467" s="206"/>
      <c r="H467" s="206"/>
      <c r="I467" s="209"/>
      <c r="J467" s="219">
        <f>BK467</f>
        <v>0</v>
      </c>
      <c r="K467" s="206"/>
      <c r="L467" s="210"/>
      <c r="M467" s="211"/>
      <c r="N467" s="212"/>
      <c r="O467" s="212"/>
      <c r="P467" s="213">
        <f>SUM(P468:P471)</f>
        <v>0</v>
      </c>
      <c r="Q467" s="212"/>
      <c r="R467" s="213">
        <f>SUM(R468:R471)</f>
        <v>0</v>
      </c>
      <c r="S467" s="212"/>
      <c r="T467" s="214">
        <f>SUM(T468:T471)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15" t="s">
        <v>178</v>
      </c>
      <c r="AT467" s="216" t="s">
        <v>77</v>
      </c>
      <c r="AU467" s="216" t="s">
        <v>86</v>
      </c>
      <c r="AY467" s="215" t="s">
        <v>143</v>
      </c>
      <c r="BK467" s="217">
        <f>SUM(BK468:BK471)</f>
        <v>0</v>
      </c>
    </row>
    <row r="468" spans="1:65" s="2" customFormat="1" ht="16.5" customHeight="1">
      <c r="A468" s="38"/>
      <c r="B468" s="39"/>
      <c r="C468" s="220" t="s">
        <v>740</v>
      </c>
      <c r="D468" s="220" t="s">
        <v>146</v>
      </c>
      <c r="E468" s="221" t="s">
        <v>741</v>
      </c>
      <c r="F468" s="222" t="s">
        <v>742</v>
      </c>
      <c r="G468" s="223" t="s">
        <v>366</v>
      </c>
      <c r="H468" s="224">
        <v>1</v>
      </c>
      <c r="I468" s="225"/>
      <c r="J468" s="226">
        <f>ROUND(I468*H468,2)</f>
        <v>0</v>
      </c>
      <c r="K468" s="227"/>
      <c r="L468" s="44"/>
      <c r="M468" s="228" t="s">
        <v>1</v>
      </c>
      <c r="N468" s="229" t="s">
        <v>43</v>
      </c>
      <c r="O468" s="91"/>
      <c r="P468" s="230">
        <f>O468*H468</f>
        <v>0</v>
      </c>
      <c r="Q468" s="230">
        <v>0</v>
      </c>
      <c r="R468" s="230">
        <f>Q468*H468</f>
        <v>0</v>
      </c>
      <c r="S468" s="230">
        <v>0</v>
      </c>
      <c r="T468" s="231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32" t="s">
        <v>150</v>
      </c>
      <c r="AT468" s="232" t="s">
        <v>146</v>
      </c>
      <c r="AU468" s="232" t="s">
        <v>88</v>
      </c>
      <c r="AY468" s="17" t="s">
        <v>143</v>
      </c>
      <c r="BE468" s="233">
        <f>IF(N468="základní",J468,0)</f>
        <v>0</v>
      </c>
      <c r="BF468" s="233">
        <f>IF(N468="snížená",J468,0)</f>
        <v>0</v>
      </c>
      <c r="BG468" s="233">
        <f>IF(N468="zákl. přenesená",J468,0)</f>
        <v>0</v>
      </c>
      <c r="BH468" s="233">
        <f>IF(N468="sníž. přenesená",J468,0)</f>
        <v>0</v>
      </c>
      <c r="BI468" s="233">
        <f>IF(N468="nulová",J468,0)</f>
        <v>0</v>
      </c>
      <c r="BJ468" s="17" t="s">
        <v>86</v>
      </c>
      <c r="BK468" s="233">
        <f>ROUND(I468*H468,2)</f>
        <v>0</v>
      </c>
      <c r="BL468" s="17" t="s">
        <v>150</v>
      </c>
      <c r="BM468" s="232" t="s">
        <v>743</v>
      </c>
    </row>
    <row r="469" spans="1:47" s="2" customFormat="1" ht="12">
      <c r="A469" s="38"/>
      <c r="B469" s="39"/>
      <c r="C469" s="40"/>
      <c r="D469" s="234" t="s">
        <v>152</v>
      </c>
      <c r="E469" s="40"/>
      <c r="F469" s="235" t="s">
        <v>742</v>
      </c>
      <c r="G469" s="40"/>
      <c r="H469" s="40"/>
      <c r="I469" s="236"/>
      <c r="J469" s="40"/>
      <c r="K469" s="40"/>
      <c r="L469" s="44"/>
      <c r="M469" s="237"/>
      <c r="N469" s="238"/>
      <c r="O469" s="91"/>
      <c r="P469" s="91"/>
      <c r="Q469" s="91"/>
      <c r="R469" s="91"/>
      <c r="S469" s="91"/>
      <c r="T469" s="92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152</v>
      </c>
      <c r="AU469" s="17" t="s">
        <v>88</v>
      </c>
    </row>
    <row r="470" spans="1:65" s="2" customFormat="1" ht="16.5" customHeight="1">
      <c r="A470" s="38"/>
      <c r="B470" s="39"/>
      <c r="C470" s="220" t="s">
        <v>744</v>
      </c>
      <c r="D470" s="220" t="s">
        <v>146</v>
      </c>
      <c r="E470" s="221" t="s">
        <v>745</v>
      </c>
      <c r="F470" s="222" t="s">
        <v>746</v>
      </c>
      <c r="G470" s="223" t="s">
        <v>314</v>
      </c>
      <c r="H470" s="224">
        <v>1</v>
      </c>
      <c r="I470" s="225"/>
      <c r="J470" s="226">
        <f>ROUND(I470*H470,2)</f>
        <v>0</v>
      </c>
      <c r="K470" s="227"/>
      <c r="L470" s="44"/>
      <c r="M470" s="228" t="s">
        <v>1</v>
      </c>
      <c r="N470" s="229" t="s">
        <v>43</v>
      </c>
      <c r="O470" s="91"/>
      <c r="P470" s="230">
        <f>O470*H470</f>
        <v>0</v>
      </c>
      <c r="Q470" s="230">
        <v>0</v>
      </c>
      <c r="R470" s="230">
        <f>Q470*H470</f>
        <v>0</v>
      </c>
      <c r="S470" s="230">
        <v>0</v>
      </c>
      <c r="T470" s="231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32" t="s">
        <v>150</v>
      </c>
      <c r="AT470" s="232" t="s">
        <v>146</v>
      </c>
      <c r="AU470" s="232" t="s">
        <v>88</v>
      </c>
      <c r="AY470" s="17" t="s">
        <v>143</v>
      </c>
      <c r="BE470" s="233">
        <f>IF(N470="základní",J470,0)</f>
        <v>0</v>
      </c>
      <c r="BF470" s="233">
        <f>IF(N470="snížená",J470,0)</f>
        <v>0</v>
      </c>
      <c r="BG470" s="233">
        <f>IF(N470="zákl. přenesená",J470,0)</f>
        <v>0</v>
      </c>
      <c r="BH470" s="233">
        <f>IF(N470="sníž. přenesená",J470,0)</f>
        <v>0</v>
      </c>
      <c r="BI470" s="233">
        <f>IF(N470="nulová",J470,0)</f>
        <v>0</v>
      </c>
      <c r="BJ470" s="17" t="s">
        <v>86</v>
      </c>
      <c r="BK470" s="233">
        <f>ROUND(I470*H470,2)</f>
        <v>0</v>
      </c>
      <c r="BL470" s="17" t="s">
        <v>150</v>
      </c>
      <c r="BM470" s="232" t="s">
        <v>747</v>
      </c>
    </row>
    <row r="471" spans="1:47" s="2" customFormat="1" ht="12">
      <c r="A471" s="38"/>
      <c r="B471" s="39"/>
      <c r="C471" s="40"/>
      <c r="D471" s="234" t="s">
        <v>152</v>
      </c>
      <c r="E471" s="40"/>
      <c r="F471" s="235" t="s">
        <v>746</v>
      </c>
      <c r="G471" s="40"/>
      <c r="H471" s="40"/>
      <c r="I471" s="236"/>
      <c r="J471" s="40"/>
      <c r="K471" s="40"/>
      <c r="L471" s="44"/>
      <c r="M471" s="237"/>
      <c r="N471" s="238"/>
      <c r="O471" s="91"/>
      <c r="P471" s="91"/>
      <c r="Q471" s="91"/>
      <c r="R471" s="91"/>
      <c r="S471" s="91"/>
      <c r="T471" s="92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152</v>
      </c>
      <c r="AU471" s="17" t="s">
        <v>88</v>
      </c>
    </row>
    <row r="472" spans="1:63" s="2" customFormat="1" ht="49.9" customHeight="1">
      <c r="A472" s="38"/>
      <c r="B472" s="39"/>
      <c r="C472" s="40"/>
      <c r="D472" s="40"/>
      <c r="E472" s="208" t="s">
        <v>748</v>
      </c>
      <c r="F472" s="208" t="s">
        <v>749</v>
      </c>
      <c r="G472" s="40"/>
      <c r="H472" s="40"/>
      <c r="I472" s="40"/>
      <c r="J472" s="192">
        <f>BK472</f>
        <v>0</v>
      </c>
      <c r="K472" s="40"/>
      <c r="L472" s="44"/>
      <c r="M472" s="237"/>
      <c r="N472" s="238"/>
      <c r="O472" s="91"/>
      <c r="P472" s="91"/>
      <c r="Q472" s="91"/>
      <c r="R472" s="91"/>
      <c r="S472" s="91"/>
      <c r="T472" s="92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77</v>
      </c>
      <c r="AU472" s="17" t="s">
        <v>78</v>
      </c>
      <c r="AY472" s="17" t="s">
        <v>750</v>
      </c>
      <c r="BK472" s="233">
        <f>SUM(BK473:BK482)</f>
        <v>0</v>
      </c>
    </row>
    <row r="473" spans="1:63" s="2" customFormat="1" ht="16.3" customHeight="1">
      <c r="A473" s="38"/>
      <c r="B473" s="39"/>
      <c r="C473" s="283" t="s">
        <v>1</v>
      </c>
      <c r="D473" s="283" t="s">
        <v>146</v>
      </c>
      <c r="E473" s="284" t="s">
        <v>1</v>
      </c>
      <c r="F473" s="285" t="s">
        <v>1</v>
      </c>
      <c r="G473" s="286" t="s">
        <v>1</v>
      </c>
      <c r="H473" s="287"/>
      <c r="I473" s="288"/>
      <c r="J473" s="289">
        <f>BK473</f>
        <v>0</v>
      </c>
      <c r="K473" s="227"/>
      <c r="L473" s="44"/>
      <c r="M473" s="290" t="s">
        <v>1</v>
      </c>
      <c r="N473" s="291" t="s">
        <v>43</v>
      </c>
      <c r="O473" s="91"/>
      <c r="P473" s="91"/>
      <c r="Q473" s="91"/>
      <c r="R473" s="91"/>
      <c r="S473" s="91"/>
      <c r="T473" s="92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750</v>
      </c>
      <c r="AU473" s="17" t="s">
        <v>86</v>
      </c>
      <c r="AY473" s="17" t="s">
        <v>750</v>
      </c>
      <c r="BE473" s="233">
        <f>IF(N473="základní",J473,0)</f>
        <v>0</v>
      </c>
      <c r="BF473" s="233">
        <f>IF(N473="snížená",J473,0)</f>
        <v>0</v>
      </c>
      <c r="BG473" s="233">
        <f>IF(N473="zákl. přenesená",J473,0)</f>
        <v>0</v>
      </c>
      <c r="BH473" s="233">
        <f>IF(N473="sníž. přenesená",J473,0)</f>
        <v>0</v>
      </c>
      <c r="BI473" s="233">
        <f>IF(N473="nulová",J473,0)</f>
        <v>0</v>
      </c>
      <c r="BJ473" s="17" t="s">
        <v>86</v>
      </c>
      <c r="BK473" s="233">
        <f>I473*H473</f>
        <v>0</v>
      </c>
    </row>
    <row r="474" spans="1:63" s="2" customFormat="1" ht="16.3" customHeight="1">
      <c r="A474" s="38"/>
      <c r="B474" s="39"/>
      <c r="C474" s="283" t="s">
        <v>1</v>
      </c>
      <c r="D474" s="283" t="s">
        <v>146</v>
      </c>
      <c r="E474" s="284" t="s">
        <v>1</v>
      </c>
      <c r="F474" s="285" t="s">
        <v>1</v>
      </c>
      <c r="G474" s="286" t="s">
        <v>1</v>
      </c>
      <c r="H474" s="287"/>
      <c r="I474" s="288"/>
      <c r="J474" s="289">
        <f>BK474</f>
        <v>0</v>
      </c>
      <c r="K474" s="227"/>
      <c r="L474" s="44"/>
      <c r="M474" s="290" t="s">
        <v>1</v>
      </c>
      <c r="N474" s="291" t="s">
        <v>43</v>
      </c>
      <c r="O474" s="91"/>
      <c r="P474" s="91"/>
      <c r="Q474" s="91"/>
      <c r="R474" s="91"/>
      <c r="S474" s="91"/>
      <c r="T474" s="92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750</v>
      </c>
      <c r="AU474" s="17" t="s">
        <v>86</v>
      </c>
      <c r="AY474" s="17" t="s">
        <v>750</v>
      </c>
      <c r="BE474" s="233">
        <f>IF(N474="základní",J474,0)</f>
        <v>0</v>
      </c>
      <c r="BF474" s="233">
        <f>IF(N474="snížená",J474,0)</f>
        <v>0</v>
      </c>
      <c r="BG474" s="233">
        <f>IF(N474="zákl. přenesená",J474,0)</f>
        <v>0</v>
      </c>
      <c r="BH474" s="233">
        <f>IF(N474="sníž. přenesená",J474,0)</f>
        <v>0</v>
      </c>
      <c r="BI474" s="233">
        <f>IF(N474="nulová",J474,0)</f>
        <v>0</v>
      </c>
      <c r="BJ474" s="17" t="s">
        <v>86</v>
      </c>
      <c r="BK474" s="233">
        <f>I474*H474</f>
        <v>0</v>
      </c>
    </row>
    <row r="475" spans="1:63" s="2" customFormat="1" ht="16.3" customHeight="1">
      <c r="A475" s="38"/>
      <c r="B475" s="39"/>
      <c r="C475" s="283" t="s">
        <v>1</v>
      </c>
      <c r="D475" s="283" t="s">
        <v>146</v>
      </c>
      <c r="E475" s="284" t="s">
        <v>1</v>
      </c>
      <c r="F475" s="285" t="s">
        <v>1</v>
      </c>
      <c r="G475" s="286" t="s">
        <v>1</v>
      </c>
      <c r="H475" s="287"/>
      <c r="I475" s="288"/>
      <c r="J475" s="289">
        <f>BK475</f>
        <v>0</v>
      </c>
      <c r="K475" s="227"/>
      <c r="L475" s="44"/>
      <c r="M475" s="290" t="s">
        <v>1</v>
      </c>
      <c r="N475" s="291" t="s">
        <v>43</v>
      </c>
      <c r="O475" s="91"/>
      <c r="P475" s="91"/>
      <c r="Q475" s="91"/>
      <c r="R475" s="91"/>
      <c r="S475" s="91"/>
      <c r="T475" s="92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750</v>
      </c>
      <c r="AU475" s="17" t="s">
        <v>86</v>
      </c>
      <c r="AY475" s="17" t="s">
        <v>750</v>
      </c>
      <c r="BE475" s="233">
        <f>IF(N475="základní",J475,0)</f>
        <v>0</v>
      </c>
      <c r="BF475" s="233">
        <f>IF(N475="snížená",J475,0)</f>
        <v>0</v>
      </c>
      <c r="BG475" s="233">
        <f>IF(N475="zákl. přenesená",J475,0)</f>
        <v>0</v>
      </c>
      <c r="BH475" s="233">
        <f>IF(N475="sníž. přenesená",J475,0)</f>
        <v>0</v>
      </c>
      <c r="BI475" s="233">
        <f>IF(N475="nulová",J475,0)</f>
        <v>0</v>
      </c>
      <c r="BJ475" s="17" t="s">
        <v>86</v>
      </c>
      <c r="BK475" s="233">
        <f>I475*H475</f>
        <v>0</v>
      </c>
    </row>
    <row r="476" spans="1:63" s="2" customFormat="1" ht="16.3" customHeight="1">
      <c r="A476" s="38"/>
      <c r="B476" s="39"/>
      <c r="C476" s="283" t="s">
        <v>1</v>
      </c>
      <c r="D476" s="283" t="s">
        <v>146</v>
      </c>
      <c r="E476" s="284" t="s">
        <v>1</v>
      </c>
      <c r="F476" s="285" t="s">
        <v>1</v>
      </c>
      <c r="G476" s="286" t="s">
        <v>1</v>
      </c>
      <c r="H476" s="287"/>
      <c r="I476" s="288"/>
      <c r="J476" s="289">
        <f>BK476</f>
        <v>0</v>
      </c>
      <c r="K476" s="227"/>
      <c r="L476" s="44"/>
      <c r="M476" s="290" t="s">
        <v>1</v>
      </c>
      <c r="N476" s="291" t="s">
        <v>43</v>
      </c>
      <c r="O476" s="91"/>
      <c r="P476" s="91"/>
      <c r="Q476" s="91"/>
      <c r="R476" s="91"/>
      <c r="S476" s="91"/>
      <c r="T476" s="92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750</v>
      </c>
      <c r="AU476" s="17" t="s">
        <v>86</v>
      </c>
      <c r="AY476" s="17" t="s">
        <v>750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7" t="s">
        <v>86</v>
      </c>
      <c r="BK476" s="233">
        <f>I476*H476</f>
        <v>0</v>
      </c>
    </row>
    <row r="477" spans="1:63" s="2" customFormat="1" ht="16.3" customHeight="1">
      <c r="A477" s="38"/>
      <c r="B477" s="39"/>
      <c r="C477" s="283" t="s">
        <v>1</v>
      </c>
      <c r="D477" s="283" t="s">
        <v>146</v>
      </c>
      <c r="E477" s="284" t="s">
        <v>1</v>
      </c>
      <c r="F477" s="285" t="s">
        <v>1</v>
      </c>
      <c r="G477" s="286" t="s">
        <v>1</v>
      </c>
      <c r="H477" s="287"/>
      <c r="I477" s="288"/>
      <c r="J477" s="289">
        <f>BK477</f>
        <v>0</v>
      </c>
      <c r="K477" s="227"/>
      <c r="L477" s="44"/>
      <c r="M477" s="290" t="s">
        <v>1</v>
      </c>
      <c r="N477" s="291" t="s">
        <v>43</v>
      </c>
      <c r="O477" s="91"/>
      <c r="P477" s="91"/>
      <c r="Q477" s="91"/>
      <c r="R477" s="91"/>
      <c r="S477" s="91"/>
      <c r="T477" s="92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750</v>
      </c>
      <c r="AU477" s="17" t="s">
        <v>86</v>
      </c>
      <c r="AY477" s="17" t="s">
        <v>750</v>
      </c>
      <c r="BE477" s="233">
        <f>IF(N477="základní",J477,0)</f>
        <v>0</v>
      </c>
      <c r="BF477" s="233">
        <f>IF(N477="snížená",J477,0)</f>
        <v>0</v>
      </c>
      <c r="BG477" s="233">
        <f>IF(N477="zákl. přenesená",J477,0)</f>
        <v>0</v>
      </c>
      <c r="BH477" s="233">
        <f>IF(N477="sníž. přenesená",J477,0)</f>
        <v>0</v>
      </c>
      <c r="BI477" s="233">
        <f>IF(N477="nulová",J477,0)</f>
        <v>0</v>
      </c>
      <c r="BJ477" s="17" t="s">
        <v>86</v>
      </c>
      <c r="BK477" s="233">
        <f>I477*H477</f>
        <v>0</v>
      </c>
    </row>
    <row r="478" spans="1:63" s="2" customFormat="1" ht="16.3" customHeight="1">
      <c r="A478" s="38"/>
      <c r="B478" s="39"/>
      <c r="C478" s="283" t="s">
        <v>1</v>
      </c>
      <c r="D478" s="283" t="s">
        <v>146</v>
      </c>
      <c r="E478" s="284" t="s">
        <v>1</v>
      </c>
      <c r="F478" s="285" t="s">
        <v>1</v>
      </c>
      <c r="G478" s="286" t="s">
        <v>1</v>
      </c>
      <c r="H478" s="287"/>
      <c r="I478" s="288"/>
      <c r="J478" s="289">
        <f>BK478</f>
        <v>0</v>
      </c>
      <c r="K478" s="227"/>
      <c r="L478" s="44"/>
      <c r="M478" s="290" t="s">
        <v>1</v>
      </c>
      <c r="N478" s="291" t="s">
        <v>43</v>
      </c>
      <c r="O478" s="91"/>
      <c r="P478" s="91"/>
      <c r="Q478" s="91"/>
      <c r="R478" s="91"/>
      <c r="S478" s="91"/>
      <c r="T478" s="92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750</v>
      </c>
      <c r="AU478" s="17" t="s">
        <v>86</v>
      </c>
      <c r="AY478" s="17" t="s">
        <v>750</v>
      </c>
      <c r="BE478" s="233">
        <f>IF(N478="základní",J478,0)</f>
        <v>0</v>
      </c>
      <c r="BF478" s="233">
        <f>IF(N478="snížená",J478,0)</f>
        <v>0</v>
      </c>
      <c r="BG478" s="233">
        <f>IF(N478="zákl. přenesená",J478,0)</f>
        <v>0</v>
      </c>
      <c r="BH478" s="233">
        <f>IF(N478="sníž. přenesená",J478,0)</f>
        <v>0</v>
      </c>
      <c r="BI478" s="233">
        <f>IF(N478="nulová",J478,0)</f>
        <v>0</v>
      </c>
      <c r="BJ478" s="17" t="s">
        <v>86</v>
      </c>
      <c r="BK478" s="233">
        <f>I478*H478</f>
        <v>0</v>
      </c>
    </row>
    <row r="479" spans="1:63" s="2" customFormat="1" ht="16.3" customHeight="1">
      <c r="A479" s="38"/>
      <c r="B479" s="39"/>
      <c r="C479" s="283" t="s">
        <v>1</v>
      </c>
      <c r="D479" s="283" t="s">
        <v>146</v>
      </c>
      <c r="E479" s="284" t="s">
        <v>1</v>
      </c>
      <c r="F479" s="285" t="s">
        <v>1</v>
      </c>
      <c r="G479" s="286" t="s">
        <v>1</v>
      </c>
      <c r="H479" s="287"/>
      <c r="I479" s="288"/>
      <c r="J479" s="289">
        <f>BK479</f>
        <v>0</v>
      </c>
      <c r="K479" s="227"/>
      <c r="L479" s="44"/>
      <c r="M479" s="290" t="s">
        <v>1</v>
      </c>
      <c r="N479" s="291" t="s">
        <v>43</v>
      </c>
      <c r="O479" s="91"/>
      <c r="P479" s="91"/>
      <c r="Q479" s="91"/>
      <c r="R479" s="91"/>
      <c r="S479" s="91"/>
      <c r="T479" s="92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750</v>
      </c>
      <c r="AU479" s="17" t="s">
        <v>86</v>
      </c>
      <c r="AY479" s="17" t="s">
        <v>750</v>
      </c>
      <c r="BE479" s="233">
        <f>IF(N479="základní",J479,0)</f>
        <v>0</v>
      </c>
      <c r="BF479" s="233">
        <f>IF(N479="snížená",J479,0)</f>
        <v>0</v>
      </c>
      <c r="BG479" s="233">
        <f>IF(N479="zákl. přenesená",J479,0)</f>
        <v>0</v>
      </c>
      <c r="BH479" s="233">
        <f>IF(N479="sníž. přenesená",J479,0)</f>
        <v>0</v>
      </c>
      <c r="BI479" s="233">
        <f>IF(N479="nulová",J479,0)</f>
        <v>0</v>
      </c>
      <c r="BJ479" s="17" t="s">
        <v>86</v>
      </c>
      <c r="BK479" s="233">
        <f>I479*H479</f>
        <v>0</v>
      </c>
    </row>
    <row r="480" spans="1:63" s="2" customFormat="1" ht="16.3" customHeight="1">
      <c r="A480" s="38"/>
      <c r="B480" s="39"/>
      <c r="C480" s="283" t="s">
        <v>1</v>
      </c>
      <c r="D480" s="283" t="s">
        <v>146</v>
      </c>
      <c r="E480" s="284" t="s">
        <v>1</v>
      </c>
      <c r="F480" s="285" t="s">
        <v>1</v>
      </c>
      <c r="G480" s="286" t="s">
        <v>1</v>
      </c>
      <c r="H480" s="287"/>
      <c r="I480" s="288"/>
      <c r="J480" s="289">
        <f>BK480</f>
        <v>0</v>
      </c>
      <c r="K480" s="227"/>
      <c r="L480" s="44"/>
      <c r="M480" s="290" t="s">
        <v>1</v>
      </c>
      <c r="N480" s="291" t="s">
        <v>43</v>
      </c>
      <c r="O480" s="91"/>
      <c r="P480" s="91"/>
      <c r="Q480" s="91"/>
      <c r="R480" s="91"/>
      <c r="S480" s="91"/>
      <c r="T480" s="92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750</v>
      </c>
      <c r="AU480" s="17" t="s">
        <v>86</v>
      </c>
      <c r="AY480" s="17" t="s">
        <v>750</v>
      </c>
      <c r="BE480" s="233">
        <f>IF(N480="základní",J480,0)</f>
        <v>0</v>
      </c>
      <c r="BF480" s="233">
        <f>IF(N480="snížená",J480,0)</f>
        <v>0</v>
      </c>
      <c r="BG480" s="233">
        <f>IF(N480="zákl. přenesená",J480,0)</f>
        <v>0</v>
      </c>
      <c r="BH480" s="233">
        <f>IF(N480="sníž. přenesená",J480,0)</f>
        <v>0</v>
      </c>
      <c r="BI480" s="233">
        <f>IF(N480="nulová",J480,0)</f>
        <v>0</v>
      </c>
      <c r="BJ480" s="17" t="s">
        <v>86</v>
      </c>
      <c r="BK480" s="233">
        <f>I480*H480</f>
        <v>0</v>
      </c>
    </row>
    <row r="481" spans="1:63" s="2" customFormat="1" ht="16.3" customHeight="1">
      <c r="A481" s="38"/>
      <c r="B481" s="39"/>
      <c r="C481" s="283" t="s">
        <v>1</v>
      </c>
      <c r="D481" s="283" t="s">
        <v>146</v>
      </c>
      <c r="E481" s="284" t="s">
        <v>1</v>
      </c>
      <c r="F481" s="285" t="s">
        <v>1</v>
      </c>
      <c r="G481" s="286" t="s">
        <v>1</v>
      </c>
      <c r="H481" s="287"/>
      <c r="I481" s="288"/>
      <c r="J481" s="289">
        <f>BK481</f>
        <v>0</v>
      </c>
      <c r="K481" s="227"/>
      <c r="L481" s="44"/>
      <c r="M481" s="290" t="s">
        <v>1</v>
      </c>
      <c r="N481" s="291" t="s">
        <v>43</v>
      </c>
      <c r="O481" s="91"/>
      <c r="P481" s="91"/>
      <c r="Q481" s="91"/>
      <c r="R481" s="91"/>
      <c r="S481" s="91"/>
      <c r="T481" s="92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750</v>
      </c>
      <c r="AU481" s="17" t="s">
        <v>86</v>
      </c>
      <c r="AY481" s="17" t="s">
        <v>750</v>
      </c>
      <c r="BE481" s="233">
        <f>IF(N481="základní",J481,0)</f>
        <v>0</v>
      </c>
      <c r="BF481" s="233">
        <f>IF(N481="snížená",J481,0)</f>
        <v>0</v>
      </c>
      <c r="BG481" s="233">
        <f>IF(N481="zákl. přenesená",J481,0)</f>
        <v>0</v>
      </c>
      <c r="BH481" s="233">
        <f>IF(N481="sníž. přenesená",J481,0)</f>
        <v>0</v>
      </c>
      <c r="BI481" s="233">
        <f>IF(N481="nulová",J481,0)</f>
        <v>0</v>
      </c>
      <c r="BJ481" s="17" t="s">
        <v>86</v>
      </c>
      <c r="BK481" s="233">
        <f>I481*H481</f>
        <v>0</v>
      </c>
    </row>
    <row r="482" spans="1:63" s="2" customFormat="1" ht="16.3" customHeight="1">
      <c r="A482" s="38"/>
      <c r="B482" s="39"/>
      <c r="C482" s="283" t="s">
        <v>1</v>
      </c>
      <c r="D482" s="283" t="s">
        <v>146</v>
      </c>
      <c r="E482" s="284" t="s">
        <v>1</v>
      </c>
      <c r="F482" s="285" t="s">
        <v>1</v>
      </c>
      <c r="G482" s="286" t="s">
        <v>1</v>
      </c>
      <c r="H482" s="287"/>
      <c r="I482" s="288"/>
      <c r="J482" s="289">
        <f>BK482</f>
        <v>0</v>
      </c>
      <c r="K482" s="227"/>
      <c r="L482" s="44"/>
      <c r="M482" s="290" t="s">
        <v>1</v>
      </c>
      <c r="N482" s="291" t="s">
        <v>43</v>
      </c>
      <c r="O482" s="292"/>
      <c r="P482" s="292"/>
      <c r="Q482" s="292"/>
      <c r="R482" s="292"/>
      <c r="S482" s="292"/>
      <c r="T482" s="293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750</v>
      </c>
      <c r="AU482" s="17" t="s">
        <v>86</v>
      </c>
      <c r="AY482" s="17" t="s">
        <v>750</v>
      </c>
      <c r="BE482" s="233">
        <f>IF(N482="základní",J482,0)</f>
        <v>0</v>
      </c>
      <c r="BF482" s="233">
        <f>IF(N482="snížená",J482,0)</f>
        <v>0</v>
      </c>
      <c r="BG482" s="233">
        <f>IF(N482="zákl. přenesená",J482,0)</f>
        <v>0</v>
      </c>
      <c r="BH482" s="233">
        <f>IF(N482="sníž. přenesená",J482,0)</f>
        <v>0</v>
      </c>
      <c r="BI482" s="233">
        <f>IF(N482="nulová",J482,0)</f>
        <v>0</v>
      </c>
      <c r="BJ482" s="17" t="s">
        <v>86</v>
      </c>
      <c r="BK482" s="233">
        <f>I482*H482</f>
        <v>0</v>
      </c>
    </row>
    <row r="483" spans="1:31" s="2" customFormat="1" ht="6.95" customHeight="1">
      <c r="A483" s="38"/>
      <c r="B483" s="66"/>
      <c r="C483" s="67"/>
      <c r="D483" s="67"/>
      <c r="E483" s="67"/>
      <c r="F483" s="67"/>
      <c r="G483" s="67"/>
      <c r="H483" s="67"/>
      <c r="I483" s="67"/>
      <c r="J483" s="67"/>
      <c r="K483" s="67"/>
      <c r="L483" s="44"/>
      <c r="M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</row>
  </sheetData>
  <sheetProtection password="CC35" sheet="1" objects="1" scenarios="1" formatColumns="0" formatRows="0" autoFilter="0"/>
  <autoFilter ref="C138:K482"/>
  <mergeCells count="9">
    <mergeCell ref="E7:H7"/>
    <mergeCell ref="E9:H9"/>
    <mergeCell ref="E18:H18"/>
    <mergeCell ref="E27:H27"/>
    <mergeCell ref="E85:H85"/>
    <mergeCell ref="E87:H87"/>
    <mergeCell ref="E129:H129"/>
    <mergeCell ref="E131:H131"/>
    <mergeCell ref="L2:V2"/>
  </mergeCells>
  <dataValidations count="2">
    <dataValidation type="list" allowBlank="1" showInputMessage="1" showErrorMessage="1" error="Povoleny jsou hodnoty K, M." sqref="D473:D483">
      <formula1>"K, M"</formula1>
    </dataValidation>
    <dataValidation type="list" allowBlank="1" showInputMessage="1" showErrorMessage="1" error="Povoleny jsou hodnoty základní, snížená, zákl. přenesená, sníž. přenesená, nulová." sqref="N473:N483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Plynová kotelna K Nemocnici PK4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751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17. 9. 2020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98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99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19.25" customHeight="1">
      <c r="A27" s="145"/>
      <c r="B27" s="146"/>
      <c r="C27" s="145"/>
      <c r="D27" s="145"/>
      <c r="E27" s="147" t="s">
        <v>37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ROUND((ROUND((SUM(BE129:BE262)),2)+SUM(BE264:BE273)),2)</f>
        <v>0</v>
      </c>
      <c r="G33" s="38"/>
      <c r="H33" s="38"/>
      <c r="I33" s="155">
        <v>0.21</v>
      </c>
      <c r="J33" s="154">
        <f>ROUND((ROUND(((SUM(BE129:BE262))*I33),2)+(SUM(BE264:BE273)*I33)),2)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ROUND((ROUND((SUM(BF129:BF262)),2)+SUM(BF264:BF273)),2)</f>
        <v>0</v>
      </c>
      <c r="G34" s="38"/>
      <c r="H34" s="38"/>
      <c r="I34" s="155">
        <v>0.15</v>
      </c>
      <c r="J34" s="154">
        <f>ROUND((ROUND(((SUM(BF129:BF262))*I34),2)+(SUM(BF264:BF273)*I34)),2)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ROUND((ROUND((SUM(BG129:BG262)),2)+SUM(BG264:BG273)),2)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ROUND((ROUND((SUM(BH129:BH262)),2)+SUM(BH264:BH273)),2)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ROUND((ROUND((SUM(BI129:BI262)),2)+SUM(BI264:BI273)),2)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Plynová kotelna K Nemocnici PK4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84-19-6P42 - Plynová odběrná zařízení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 Nemocnici 188/15, 741 01 Nový Jičín</v>
      </c>
      <c r="G89" s="40"/>
      <c r="H89" s="40"/>
      <c r="I89" s="32" t="s">
        <v>22</v>
      </c>
      <c r="J89" s="79" t="str">
        <f>IF(J12="","",J12)</f>
        <v>17. 9. 2020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Nový Jičín</v>
      </c>
      <c r="G91" s="40"/>
      <c r="H91" s="40"/>
      <c r="I91" s="32" t="s">
        <v>30</v>
      </c>
      <c r="J91" s="36" t="str">
        <f>E21</f>
        <v>MIOT,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101</v>
      </c>
      <c r="D94" s="176"/>
      <c r="E94" s="176"/>
      <c r="F94" s="176"/>
      <c r="G94" s="176"/>
      <c r="H94" s="176"/>
      <c r="I94" s="176"/>
      <c r="J94" s="177" t="s">
        <v>102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103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104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752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115</v>
      </c>
      <c r="E99" s="188"/>
      <c r="F99" s="188"/>
      <c r="G99" s="188"/>
      <c r="H99" s="188"/>
      <c r="I99" s="188"/>
      <c r="J99" s="189">
        <f>J155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116</v>
      </c>
      <c r="E100" s="188"/>
      <c r="F100" s="188"/>
      <c r="G100" s="188"/>
      <c r="H100" s="188"/>
      <c r="I100" s="188"/>
      <c r="J100" s="189">
        <f>J160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118</v>
      </c>
      <c r="E101" s="188"/>
      <c r="F101" s="188"/>
      <c r="G101" s="188"/>
      <c r="H101" s="188"/>
      <c r="I101" s="188"/>
      <c r="J101" s="189">
        <f>J184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119</v>
      </c>
      <c r="E102" s="188"/>
      <c r="F102" s="188"/>
      <c r="G102" s="188"/>
      <c r="H102" s="188"/>
      <c r="I102" s="188"/>
      <c r="J102" s="189">
        <f>J194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121</v>
      </c>
      <c r="E103" s="182"/>
      <c r="F103" s="182"/>
      <c r="G103" s="182"/>
      <c r="H103" s="182"/>
      <c r="I103" s="182"/>
      <c r="J103" s="183">
        <f>J219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9"/>
      <c r="C104" s="180"/>
      <c r="D104" s="181" t="s">
        <v>122</v>
      </c>
      <c r="E104" s="182"/>
      <c r="F104" s="182"/>
      <c r="G104" s="182"/>
      <c r="H104" s="182"/>
      <c r="I104" s="182"/>
      <c r="J104" s="183">
        <f>J234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123</v>
      </c>
      <c r="E105" s="188"/>
      <c r="F105" s="188"/>
      <c r="G105" s="188"/>
      <c r="H105" s="188"/>
      <c r="I105" s="188"/>
      <c r="J105" s="189">
        <f>J243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124</v>
      </c>
      <c r="E106" s="188"/>
      <c r="F106" s="188"/>
      <c r="G106" s="188"/>
      <c r="H106" s="188"/>
      <c r="I106" s="188"/>
      <c r="J106" s="189">
        <f>J249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125</v>
      </c>
      <c r="E107" s="188"/>
      <c r="F107" s="188"/>
      <c r="G107" s="188"/>
      <c r="H107" s="188"/>
      <c r="I107" s="188"/>
      <c r="J107" s="189">
        <f>J257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126</v>
      </c>
      <c r="E108" s="188"/>
      <c r="F108" s="188"/>
      <c r="G108" s="188"/>
      <c r="H108" s="188"/>
      <c r="I108" s="188"/>
      <c r="J108" s="189">
        <f>J260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1.8" customHeight="1">
      <c r="A109" s="9"/>
      <c r="B109" s="179"/>
      <c r="C109" s="180"/>
      <c r="D109" s="191" t="s">
        <v>127</v>
      </c>
      <c r="E109" s="180"/>
      <c r="F109" s="180"/>
      <c r="G109" s="180"/>
      <c r="H109" s="180"/>
      <c r="I109" s="180"/>
      <c r="J109" s="192">
        <f>J263</f>
        <v>0</v>
      </c>
      <c r="K109" s="180"/>
      <c r="L109" s="18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128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Plynová kotelna K Nemocnici PK4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96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 xml:space="preserve">84-19-6P42 - Plynová odběrná zařízení 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K Nemocnici 188/15, 741 01 Nový Jičín</v>
      </c>
      <c r="G123" s="40"/>
      <c r="H123" s="40"/>
      <c r="I123" s="32" t="s">
        <v>22</v>
      </c>
      <c r="J123" s="79" t="str">
        <f>IF(J12="","",J12)</f>
        <v>17. 9. 2020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Město Nový Jičín</v>
      </c>
      <c r="G125" s="40"/>
      <c r="H125" s="40"/>
      <c r="I125" s="32" t="s">
        <v>30</v>
      </c>
      <c r="J125" s="36" t="str">
        <f>E21</f>
        <v>MIOT,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34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3"/>
      <c r="B128" s="194"/>
      <c r="C128" s="195" t="s">
        <v>129</v>
      </c>
      <c r="D128" s="196" t="s">
        <v>63</v>
      </c>
      <c r="E128" s="196" t="s">
        <v>59</v>
      </c>
      <c r="F128" s="196" t="s">
        <v>60</v>
      </c>
      <c r="G128" s="196" t="s">
        <v>130</v>
      </c>
      <c r="H128" s="196" t="s">
        <v>131</v>
      </c>
      <c r="I128" s="196" t="s">
        <v>132</v>
      </c>
      <c r="J128" s="197" t="s">
        <v>102</v>
      </c>
      <c r="K128" s="198" t="s">
        <v>133</v>
      </c>
      <c r="L128" s="199"/>
      <c r="M128" s="100" t="s">
        <v>1</v>
      </c>
      <c r="N128" s="101" t="s">
        <v>42</v>
      </c>
      <c r="O128" s="101" t="s">
        <v>134</v>
      </c>
      <c r="P128" s="101" t="s">
        <v>135</v>
      </c>
      <c r="Q128" s="101" t="s">
        <v>136</v>
      </c>
      <c r="R128" s="101" t="s">
        <v>137</v>
      </c>
      <c r="S128" s="101" t="s">
        <v>138</v>
      </c>
      <c r="T128" s="102" t="s">
        <v>139</v>
      </c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</row>
    <row r="129" spans="1:63" s="2" customFormat="1" ht="22.8" customHeight="1">
      <c r="A129" s="38"/>
      <c r="B129" s="39"/>
      <c r="C129" s="107" t="s">
        <v>140</v>
      </c>
      <c r="D129" s="40"/>
      <c r="E129" s="40"/>
      <c r="F129" s="40"/>
      <c r="G129" s="40"/>
      <c r="H129" s="40"/>
      <c r="I129" s="40"/>
      <c r="J129" s="200">
        <f>BK129</f>
        <v>0</v>
      </c>
      <c r="K129" s="40"/>
      <c r="L129" s="44"/>
      <c r="M129" s="103"/>
      <c r="N129" s="201"/>
      <c r="O129" s="104"/>
      <c r="P129" s="202">
        <f>P130+P219+P234+P263</f>
        <v>0</v>
      </c>
      <c r="Q129" s="104"/>
      <c r="R129" s="202">
        <f>R130+R219+R234+R263</f>
        <v>0</v>
      </c>
      <c r="S129" s="104"/>
      <c r="T129" s="203">
        <f>T130+T219+T234+T263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77</v>
      </c>
      <c r="AU129" s="17" t="s">
        <v>104</v>
      </c>
      <c r="BK129" s="204">
        <f>BK130+BK219+BK234+BK263</f>
        <v>0</v>
      </c>
    </row>
    <row r="130" spans="1:63" s="12" customFormat="1" ht="25.9" customHeight="1">
      <c r="A130" s="12"/>
      <c r="B130" s="205"/>
      <c r="C130" s="206"/>
      <c r="D130" s="207" t="s">
        <v>77</v>
      </c>
      <c r="E130" s="208" t="s">
        <v>188</v>
      </c>
      <c r="F130" s="208" t="s">
        <v>189</v>
      </c>
      <c r="G130" s="206"/>
      <c r="H130" s="206"/>
      <c r="I130" s="209"/>
      <c r="J130" s="192">
        <f>BK130</f>
        <v>0</v>
      </c>
      <c r="K130" s="206"/>
      <c r="L130" s="210"/>
      <c r="M130" s="211"/>
      <c r="N130" s="212"/>
      <c r="O130" s="212"/>
      <c r="P130" s="213">
        <f>P131+P155+P160+P184+P194</f>
        <v>0</v>
      </c>
      <c r="Q130" s="212"/>
      <c r="R130" s="213">
        <f>R131+R155+R160+R184+R194</f>
        <v>0</v>
      </c>
      <c r="S130" s="212"/>
      <c r="T130" s="214">
        <f>T131+T155+T160+T184+T194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88</v>
      </c>
      <c r="AT130" s="216" t="s">
        <v>77</v>
      </c>
      <c r="AU130" s="216" t="s">
        <v>78</v>
      </c>
      <c r="AY130" s="215" t="s">
        <v>143</v>
      </c>
      <c r="BK130" s="217">
        <f>BK131+BK155+BK160+BK184+BK194</f>
        <v>0</v>
      </c>
    </row>
    <row r="131" spans="1:63" s="12" customFormat="1" ht="22.8" customHeight="1">
      <c r="A131" s="12"/>
      <c r="B131" s="205"/>
      <c r="C131" s="206"/>
      <c r="D131" s="207" t="s">
        <v>77</v>
      </c>
      <c r="E131" s="218" t="s">
        <v>753</v>
      </c>
      <c r="F131" s="218" t="s">
        <v>754</v>
      </c>
      <c r="G131" s="206"/>
      <c r="H131" s="206"/>
      <c r="I131" s="209"/>
      <c r="J131" s="219">
        <f>BK131</f>
        <v>0</v>
      </c>
      <c r="K131" s="206"/>
      <c r="L131" s="210"/>
      <c r="M131" s="211"/>
      <c r="N131" s="212"/>
      <c r="O131" s="212"/>
      <c r="P131" s="213">
        <f>SUM(P132:P154)</f>
        <v>0</v>
      </c>
      <c r="Q131" s="212"/>
      <c r="R131" s="213">
        <f>SUM(R132:R154)</f>
        <v>0</v>
      </c>
      <c r="S131" s="212"/>
      <c r="T131" s="214">
        <f>SUM(T132:T154)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88</v>
      </c>
      <c r="AT131" s="216" t="s">
        <v>77</v>
      </c>
      <c r="AU131" s="216" t="s">
        <v>86</v>
      </c>
      <c r="AY131" s="215" t="s">
        <v>143</v>
      </c>
      <c r="BK131" s="217">
        <f>SUM(BK132:BK154)</f>
        <v>0</v>
      </c>
    </row>
    <row r="132" spans="1:65" s="2" customFormat="1" ht="16.5" customHeight="1">
      <c r="A132" s="38"/>
      <c r="B132" s="39"/>
      <c r="C132" s="220" t="s">
        <v>86</v>
      </c>
      <c r="D132" s="220" t="s">
        <v>146</v>
      </c>
      <c r="E132" s="221" t="s">
        <v>755</v>
      </c>
      <c r="F132" s="222" t="s">
        <v>756</v>
      </c>
      <c r="G132" s="223" t="s">
        <v>283</v>
      </c>
      <c r="H132" s="224">
        <v>2</v>
      </c>
      <c r="I132" s="225"/>
      <c r="J132" s="226">
        <f>ROUND(I132*H132,2)</f>
        <v>0</v>
      </c>
      <c r="K132" s="227"/>
      <c r="L132" s="44"/>
      <c r="M132" s="228" t="s">
        <v>1</v>
      </c>
      <c r="N132" s="229" t="s">
        <v>43</v>
      </c>
      <c r="O132" s="91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2" t="s">
        <v>195</v>
      </c>
      <c r="AT132" s="232" t="s">
        <v>146</v>
      </c>
      <c r="AU132" s="232" t="s">
        <v>88</v>
      </c>
      <c r="AY132" s="17" t="s">
        <v>143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7" t="s">
        <v>86</v>
      </c>
      <c r="BK132" s="233">
        <f>ROUND(I132*H132,2)</f>
        <v>0</v>
      </c>
      <c r="BL132" s="17" t="s">
        <v>195</v>
      </c>
      <c r="BM132" s="232" t="s">
        <v>757</v>
      </c>
    </row>
    <row r="133" spans="1:47" s="2" customFormat="1" ht="12">
      <c r="A133" s="38"/>
      <c r="B133" s="39"/>
      <c r="C133" s="40"/>
      <c r="D133" s="234" t="s">
        <v>152</v>
      </c>
      <c r="E133" s="40"/>
      <c r="F133" s="235" t="s">
        <v>758</v>
      </c>
      <c r="G133" s="40"/>
      <c r="H133" s="40"/>
      <c r="I133" s="236"/>
      <c r="J133" s="40"/>
      <c r="K133" s="40"/>
      <c r="L133" s="44"/>
      <c r="M133" s="237"/>
      <c r="N133" s="238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88</v>
      </c>
    </row>
    <row r="134" spans="1:65" s="2" customFormat="1" ht="16.5" customHeight="1">
      <c r="A134" s="38"/>
      <c r="B134" s="39"/>
      <c r="C134" s="220" t="s">
        <v>88</v>
      </c>
      <c r="D134" s="220" t="s">
        <v>146</v>
      </c>
      <c r="E134" s="221" t="s">
        <v>759</v>
      </c>
      <c r="F134" s="222" t="s">
        <v>760</v>
      </c>
      <c r="G134" s="223" t="s">
        <v>208</v>
      </c>
      <c r="H134" s="224">
        <v>16</v>
      </c>
      <c r="I134" s="225"/>
      <c r="J134" s="226">
        <f>ROUND(I134*H134,2)</f>
        <v>0</v>
      </c>
      <c r="K134" s="227"/>
      <c r="L134" s="44"/>
      <c r="M134" s="228" t="s">
        <v>1</v>
      </c>
      <c r="N134" s="229" t="s">
        <v>43</v>
      </c>
      <c r="O134" s="91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2" t="s">
        <v>195</v>
      </c>
      <c r="AT134" s="232" t="s">
        <v>146</v>
      </c>
      <c r="AU134" s="232" t="s">
        <v>88</v>
      </c>
      <c r="AY134" s="17" t="s">
        <v>143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7" t="s">
        <v>86</v>
      </c>
      <c r="BK134" s="233">
        <f>ROUND(I134*H134,2)</f>
        <v>0</v>
      </c>
      <c r="BL134" s="17" t="s">
        <v>195</v>
      </c>
      <c r="BM134" s="232" t="s">
        <v>761</v>
      </c>
    </row>
    <row r="135" spans="1:47" s="2" customFormat="1" ht="12">
      <c r="A135" s="38"/>
      <c r="B135" s="39"/>
      <c r="C135" s="40"/>
      <c r="D135" s="234" t="s">
        <v>152</v>
      </c>
      <c r="E135" s="40"/>
      <c r="F135" s="235" t="s">
        <v>762</v>
      </c>
      <c r="G135" s="40"/>
      <c r="H135" s="40"/>
      <c r="I135" s="236"/>
      <c r="J135" s="40"/>
      <c r="K135" s="40"/>
      <c r="L135" s="44"/>
      <c r="M135" s="237"/>
      <c r="N135" s="238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152</v>
      </c>
      <c r="AU135" s="17" t="s">
        <v>88</v>
      </c>
    </row>
    <row r="136" spans="1:51" s="13" customFormat="1" ht="12">
      <c r="A136" s="13"/>
      <c r="B136" s="239"/>
      <c r="C136" s="240"/>
      <c r="D136" s="234" t="s">
        <v>154</v>
      </c>
      <c r="E136" s="241" t="s">
        <v>1</v>
      </c>
      <c r="F136" s="242" t="s">
        <v>763</v>
      </c>
      <c r="G136" s="240"/>
      <c r="H136" s="243">
        <v>16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154</v>
      </c>
      <c r="AU136" s="249" t="s">
        <v>88</v>
      </c>
      <c r="AV136" s="13" t="s">
        <v>88</v>
      </c>
      <c r="AW136" s="13" t="s">
        <v>33</v>
      </c>
      <c r="AX136" s="13" t="s">
        <v>78</v>
      </c>
      <c r="AY136" s="249" t="s">
        <v>143</v>
      </c>
    </row>
    <row r="137" spans="1:51" s="14" customFormat="1" ht="12">
      <c r="A137" s="14"/>
      <c r="B137" s="250"/>
      <c r="C137" s="251"/>
      <c r="D137" s="234" t="s">
        <v>154</v>
      </c>
      <c r="E137" s="252" t="s">
        <v>1</v>
      </c>
      <c r="F137" s="253" t="s">
        <v>156</v>
      </c>
      <c r="G137" s="251"/>
      <c r="H137" s="254">
        <v>16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154</v>
      </c>
      <c r="AU137" s="260" t="s">
        <v>88</v>
      </c>
      <c r="AV137" s="14" t="s">
        <v>150</v>
      </c>
      <c r="AW137" s="14" t="s">
        <v>33</v>
      </c>
      <c r="AX137" s="14" t="s">
        <v>86</v>
      </c>
      <c r="AY137" s="260" t="s">
        <v>143</v>
      </c>
    </row>
    <row r="138" spans="1:65" s="2" customFormat="1" ht="16.5" customHeight="1">
      <c r="A138" s="38"/>
      <c r="B138" s="39"/>
      <c r="C138" s="220" t="s">
        <v>165</v>
      </c>
      <c r="D138" s="220" t="s">
        <v>146</v>
      </c>
      <c r="E138" s="221" t="s">
        <v>764</v>
      </c>
      <c r="F138" s="222" t="s">
        <v>765</v>
      </c>
      <c r="G138" s="223" t="s">
        <v>314</v>
      </c>
      <c r="H138" s="224">
        <v>1</v>
      </c>
      <c r="I138" s="225"/>
      <c r="J138" s="226">
        <f>ROUND(I138*H138,2)</f>
        <v>0</v>
      </c>
      <c r="K138" s="227"/>
      <c r="L138" s="44"/>
      <c r="M138" s="228" t="s">
        <v>1</v>
      </c>
      <c r="N138" s="229" t="s">
        <v>43</v>
      </c>
      <c r="O138" s="91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2" t="s">
        <v>195</v>
      </c>
      <c r="AT138" s="232" t="s">
        <v>146</v>
      </c>
      <c r="AU138" s="232" t="s">
        <v>88</v>
      </c>
      <c r="AY138" s="17" t="s">
        <v>143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7" t="s">
        <v>86</v>
      </c>
      <c r="BK138" s="233">
        <f>ROUND(I138*H138,2)</f>
        <v>0</v>
      </c>
      <c r="BL138" s="17" t="s">
        <v>195</v>
      </c>
      <c r="BM138" s="232" t="s">
        <v>766</v>
      </c>
    </row>
    <row r="139" spans="1:47" s="2" customFormat="1" ht="12">
      <c r="A139" s="38"/>
      <c r="B139" s="39"/>
      <c r="C139" s="40"/>
      <c r="D139" s="234" t="s">
        <v>152</v>
      </c>
      <c r="E139" s="40"/>
      <c r="F139" s="235" t="s">
        <v>767</v>
      </c>
      <c r="G139" s="40"/>
      <c r="H139" s="40"/>
      <c r="I139" s="236"/>
      <c r="J139" s="40"/>
      <c r="K139" s="40"/>
      <c r="L139" s="44"/>
      <c r="M139" s="237"/>
      <c r="N139" s="238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88</v>
      </c>
    </row>
    <row r="140" spans="1:65" s="2" customFormat="1" ht="16.5" customHeight="1">
      <c r="A140" s="38"/>
      <c r="B140" s="39"/>
      <c r="C140" s="220" t="s">
        <v>150</v>
      </c>
      <c r="D140" s="220" t="s">
        <v>146</v>
      </c>
      <c r="E140" s="221" t="s">
        <v>768</v>
      </c>
      <c r="F140" s="222" t="s">
        <v>769</v>
      </c>
      <c r="G140" s="223" t="s">
        <v>283</v>
      </c>
      <c r="H140" s="224">
        <v>1</v>
      </c>
      <c r="I140" s="225"/>
      <c r="J140" s="226">
        <f>ROUND(I140*H140,2)</f>
        <v>0</v>
      </c>
      <c r="K140" s="227"/>
      <c r="L140" s="44"/>
      <c r="M140" s="228" t="s">
        <v>1</v>
      </c>
      <c r="N140" s="229" t="s">
        <v>43</v>
      </c>
      <c r="O140" s="91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2" t="s">
        <v>195</v>
      </c>
      <c r="AT140" s="232" t="s">
        <v>146</v>
      </c>
      <c r="AU140" s="232" t="s">
        <v>88</v>
      </c>
      <c r="AY140" s="17" t="s">
        <v>143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7" t="s">
        <v>86</v>
      </c>
      <c r="BK140" s="233">
        <f>ROUND(I140*H140,2)</f>
        <v>0</v>
      </c>
      <c r="BL140" s="17" t="s">
        <v>195</v>
      </c>
      <c r="BM140" s="232" t="s">
        <v>770</v>
      </c>
    </row>
    <row r="141" spans="1:47" s="2" customFormat="1" ht="12">
      <c r="A141" s="38"/>
      <c r="B141" s="39"/>
      <c r="C141" s="40"/>
      <c r="D141" s="234" t="s">
        <v>152</v>
      </c>
      <c r="E141" s="40"/>
      <c r="F141" s="235" t="s">
        <v>771</v>
      </c>
      <c r="G141" s="40"/>
      <c r="H141" s="40"/>
      <c r="I141" s="236"/>
      <c r="J141" s="40"/>
      <c r="K141" s="40"/>
      <c r="L141" s="44"/>
      <c r="M141" s="237"/>
      <c r="N141" s="238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152</v>
      </c>
      <c r="AU141" s="17" t="s">
        <v>88</v>
      </c>
    </row>
    <row r="142" spans="1:65" s="2" customFormat="1" ht="16.5" customHeight="1">
      <c r="A142" s="38"/>
      <c r="B142" s="39"/>
      <c r="C142" s="261" t="s">
        <v>178</v>
      </c>
      <c r="D142" s="261" t="s">
        <v>215</v>
      </c>
      <c r="E142" s="262" t="s">
        <v>772</v>
      </c>
      <c r="F142" s="263" t="s">
        <v>773</v>
      </c>
      <c r="G142" s="264" t="s">
        <v>366</v>
      </c>
      <c r="H142" s="265">
        <v>1</v>
      </c>
      <c r="I142" s="266"/>
      <c r="J142" s="267">
        <f>ROUND(I142*H142,2)</f>
        <v>0</v>
      </c>
      <c r="K142" s="268"/>
      <c r="L142" s="269"/>
      <c r="M142" s="270" t="s">
        <v>1</v>
      </c>
      <c r="N142" s="271" t="s">
        <v>43</v>
      </c>
      <c r="O142" s="91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2" t="s">
        <v>299</v>
      </c>
      <c r="AT142" s="232" t="s">
        <v>215</v>
      </c>
      <c r="AU142" s="232" t="s">
        <v>88</v>
      </c>
      <c r="AY142" s="17" t="s">
        <v>143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7" t="s">
        <v>86</v>
      </c>
      <c r="BK142" s="233">
        <f>ROUND(I142*H142,2)</f>
        <v>0</v>
      </c>
      <c r="BL142" s="17" t="s">
        <v>195</v>
      </c>
      <c r="BM142" s="232" t="s">
        <v>774</v>
      </c>
    </row>
    <row r="143" spans="1:47" s="2" customFormat="1" ht="12">
      <c r="A143" s="38"/>
      <c r="B143" s="39"/>
      <c r="C143" s="40"/>
      <c r="D143" s="234" t="s">
        <v>152</v>
      </c>
      <c r="E143" s="40"/>
      <c r="F143" s="235" t="s">
        <v>775</v>
      </c>
      <c r="G143" s="40"/>
      <c r="H143" s="40"/>
      <c r="I143" s="236"/>
      <c r="J143" s="40"/>
      <c r="K143" s="40"/>
      <c r="L143" s="44"/>
      <c r="M143" s="237"/>
      <c r="N143" s="238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152</v>
      </c>
      <c r="AU143" s="17" t="s">
        <v>88</v>
      </c>
    </row>
    <row r="144" spans="1:65" s="2" customFormat="1" ht="16.5" customHeight="1">
      <c r="A144" s="38"/>
      <c r="B144" s="39"/>
      <c r="C144" s="220" t="s">
        <v>183</v>
      </c>
      <c r="D144" s="220" t="s">
        <v>146</v>
      </c>
      <c r="E144" s="221" t="s">
        <v>776</v>
      </c>
      <c r="F144" s="222" t="s">
        <v>777</v>
      </c>
      <c r="G144" s="223" t="s">
        <v>283</v>
      </c>
      <c r="H144" s="224">
        <v>6</v>
      </c>
      <c r="I144" s="225"/>
      <c r="J144" s="226">
        <f>ROUND(I144*H144,2)</f>
        <v>0</v>
      </c>
      <c r="K144" s="227"/>
      <c r="L144" s="44"/>
      <c r="M144" s="228" t="s">
        <v>1</v>
      </c>
      <c r="N144" s="229" t="s">
        <v>43</v>
      </c>
      <c r="O144" s="91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2" t="s">
        <v>195</v>
      </c>
      <c r="AT144" s="232" t="s">
        <v>146</v>
      </c>
      <c r="AU144" s="232" t="s">
        <v>88</v>
      </c>
      <c r="AY144" s="17" t="s">
        <v>143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7" t="s">
        <v>86</v>
      </c>
      <c r="BK144" s="233">
        <f>ROUND(I144*H144,2)</f>
        <v>0</v>
      </c>
      <c r="BL144" s="17" t="s">
        <v>195</v>
      </c>
      <c r="BM144" s="232" t="s">
        <v>778</v>
      </c>
    </row>
    <row r="145" spans="1:47" s="2" customFormat="1" ht="12">
      <c r="A145" s="38"/>
      <c r="B145" s="39"/>
      <c r="C145" s="40"/>
      <c r="D145" s="234" t="s">
        <v>152</v>
      </c>
      <c r="E145" s="40"/>
      <c r="F145" s="235" t="s">
        <v>779</v>
      </c>
      <c r="G145" s="40"/>
      <c r="H145" s="40"/>
      <c r="I145" s="236"/>
      <c r="J145" s="40"/>
      <c r="K145" s="40"/>
      <c r="L145" s="44"/>
      <c r="M145" s="237"/>
      <c r="N145" s="238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152</v>
      </c>
      <c r="AU145" s="17" t="s">
        <v>88</v>
      </c>
    </row>
    <row r="146" spans="1:65" s="2" customFormat="1" ht="16.5" customHeight="1">
      <c r="A146" s="38"/>
      <c r="B146" s="39"/>
      <c r="C146" s="220" t="s">
        <v>192</v>
      </c>
      <c r="D146" s="220" t="s">
        <v>146</v>
      </c>
      <c r="E146" s="221" t="s">
        <v>780</v>
      </c>
      <c r="F146" s="222" t="s">
        <v>781</v>
      </c>
      <c r="G146" s="223" t="s">
        <v>283</v>
      </c>
      <c r="H146" s="224">
        <v>1</v>
      </c>
      <c r="I146" s="225"/>
      <c r="J146" s="226">
        <f>ROUND(I146*H146,2)</f>
        <v>0</v>
      </c>
      <c r="K146" s="227"/>
      <c r="L146" s="44"/>
      <c r="M146" s="228" t="s">
        <v>1</v>
      </c>
      <c r="N146" s="229" t="s">
        <v>43</v>
      </c>
      <c r="O146" s="91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2" t="s">
        <v>195</v>
      </c>
      <c r="AT146" s="232" t="s">
        <v>146</v>
      </c>
      <c r="AU146" s="232" t="s">
        <v>88</v>
      </c>
      <c r="AY146" s="17" t="s">
        <v>143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7" t="s">
        <v>86</v>
      </c>
      <c r="BK146" s="233">
        <f>ROUND(I146*H146,2)</f>
        <v>0</v>
      </c>
      <c r="BL146" s="17" t="s">
        <v>195</v>
      </c>
      <c r="BM146" s="232" t="s">
        <v>782</v>
      </c>
    </row>
    <row r="147" spans="1:47" s="2" customFormat="1" ht="12">
      <c r="A147" s="38"/>
      <c r="B147" s="39"/>
      <c r="C147" s="40"/>
      <c r="D147" s="234" t="s">
        <v>152</v>
      </c>
      <c r="E147" s="40"/>
      <c r="F147" s="235" t="s">
        <v>783</v>
      </c>
      <c r="G147" s="40"/>
      <c r="H147" s="40"/>
      <c r="I147" s="236"/>
      <c r="J147" s="40"/>
      <c r="K147" s="40"/>
      <c r="L147" s="44"/>
      <c r="M147" s="237"/>
      <c r="N147" s="238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152</v>
      </c>
      <c r="AU147" s="17" t="s">
        <v>88</v>
      </c>
    </row>
    <row r="148" spans="1:65" s="2" customFormat="1" ht="16.5" customHeight="1">
      <c r="A148" s="38"/>
      <c r="B148" s="39"/>
      <c r="C148" s="220" t="s">
        <v>198</v>
      </c>
      <c r="D148" s="220" t="s">
        <v>146</v>
      </c>
      <c r="E148" s="221" t="s">
        <v>784</v>
      </c>
      <c r="F148" s="222" t="s">
        <v>785</v>
      </c>
      <c r="G148" s="223" t="s">
        <v>366</v>
      </c>
      <c r="H148" s="224">
        <v>1</v>
      </c>
      <c r="I148" s="225"/>
      <c r="J148" s="226">
        <f>ROUND(I148*H148,2)</f>
        <v>0</v>
      </c>
      <c r="K148" s="227"/>
      <c r="L148" s="44"/>
      <c r="M148" s="228" t="s">
        <v>1</v>
      </c>
      <c r="N148" s="229" t="s">
        <v>43</v>
      </c>
      <c r="O148" s="91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2" t="s">
        <v>195</v>
      </c>
      <c r="AT148" s="232" t="s">
        <v>146</v>
      </c>
      <c r="AU148" s="232" t="s">
        <v>88</v>
      </c>
      <c r="AY148" s="17" t="s">
        <v>143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7" t="s">
        <v>86</v>
      </c>
      <c r="BK148" s="233">
        <f>ROUND(I148*H148,2)</f>
        <v>0</v>
      </c>
      <c r="BL148" s="17" t="s">
        <v>195</v>
      </c>
      <c r="BM148" s="232" t="s">
        <v>786</v>
      </c>
    </row>
    <row r="149" spans="1:47" s="2" customFormat="1" ht="12">
      <c r="A149" s="38"/>
      <c r="B149" s="39"/>
      <c r="C149" s="40"/>
      <c r="D149" s="234" t="s">
        <v>152</v>
      </c>
      <c r="E149" s="40"/>
      <c r="F149" s="235" t="s">
        <v>785</v>
      </c>
      <c r="G149" s="40"/>
      <c r="H149" s="40"/>
      <c r="I149" s="236"/>
      <c r="J149" s="40"/>
      <c r="K149" s="40"/>
      <c r="L149" s="44"/>
      <c r="M149" s="237"/>
      <c r="N149" s="238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152</v>
      </c>
      <c r="AU149" s="17" t="s">
        <v>88</v>
      </c>
    </row>
    <row r="150" spans="1:47" s="2" customFormat="1" ht="12">
      <c r="A150" s="38"/>
      <c r="B150" s="39"/>
      <c r="C150" s="40"/>
      <c r="D150" s="234" t="s">
        <v>295</v>
      </c>
      <c r="E150" s="40"/>
      <c r="F150" s="272" t="s">
        <v>787</v>
      </c>
      <c r="G150" s="40"/>
      <c r="H150" s="40"/>
      <c r="I150" s="236"/>
      <c r="J150" s="40"/>
      <c r="K150" s="40"/>
      <c r="L150" s="44"/>
      <c r="M150" s="237"/>
      <c r="N150" s="238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295</v>
      </c>
      <c r="AU150" s="17" t="s">
        <v>88</v>
      </c>
    </row>
    <row r="151" spans="1:65" s="2" customFormat="1" ht="16.5" customHeight="1">
      <c r="A151" s="38"/>
      <c r="B151" s="39"/>
      <c r="C151" s="220" t="s">
        <v>788</v>
      </c>
      <c r="D151" s="220" t="s">
        <v>146</v>
      </c>
      <c r="E151" s="221" t="s">
        <v>789</v>
      </c>
      <c r="F151" s="222" t="s">
        <v>790</v>
      </c>
      <c r="G151" s="223" t="s">
        <v>736</v>
      </c>
      <c r="H151" s="224">
        <v>1</v>
      </c>
      <c r="I151" s="225"/>
      <c r="J151" s="226">
        <f>ROUND(I151*H151,2)</f>
        <v>0</v>
      </c>
      <c r="K151" s="227"/>
      <c r="L151" s="44"/>
      <c r="M151" s="228" t="s">
        <v>1</v>
      </c>
      <c r="N151" s="229" t="s">
        <v>43</v>
      </c>
      <c r="O151" s="91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2" t="s">
        <v>195</v>
      </c>
      <c r="AT151" s="232" t="s">
        <v>146</v>
      </c>
      <c r="AU151" s="232" t="s">
        <v>88</v>
      </c>
      <c r="AY151" s="17" t="s">
        <v>143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7" t="s">
        <v>86</v>
      </c>
      <c r="BK151" s="233">
        <f>ROUND(I151*H151,2)</f>
        <v>0</v>
      </c>
      <c r="BL151" s="17" t="s">
        <v>195</v>
      </c>
      <c r="BM151" s="232" t="s">
        <v>791</v>
      </c>
    </row>
    <row r="152" spans="1:47" s="2" customFormat="1" ht="12">
      <c r="A152" s="38"/>
      <c r="B152" s="39"/>
      <c r="C152" s="40"/>
      <c r="D152" s="234" t="s">
        <v>152</v>
      </c>
      <c r="E152" s="40"/>
      <c r="F152" s="235" t="s">
        <v>790</v>
      </c>
      <c r="G152" s="40"/>
      <c r="H152" s="40"/>
      <c r="I152" s="236"/>
      <c r="J152" s="40"/>
      <c r="K152" s="40"/>
      <c r="L152" s="44"/>
      <c r="M152" s="237"/>
      <c r="N152" s="238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152</v>
      </c>
      <c r="AU152" s="17" t="s">
        <v>88</v>
      </c>
    </row>
    <row r="153" spans="1:65" s="2" customFormat="1" ht="16.5" customHeight="1">
      <c r="A153" s="38"/>
      <c r="B153" s="39"/>
      <c r="C153" s="220" t="s">
        <v>792</v>
      </c>
      <c r="D153" s="220" t="s">
        <v>146</v>
      </c>
      <c r="E153" s="221" t="s">
        <v>793</v>
      </c>
      <c r="F153" s="222" t="s">
        <v>794</v>
      </c>
      <c r="G153" s="223" t="s">
        <v>168</v>
      </c>
      <c r="H153" s="224">
        <v>0.024</v>
      </c>
      <c r="I153" s="225"/>
      <c r="J153" s="226">
        <f>ROUND(I153*H153,2)</f>
        <v>0</v>
      </c>
      <c r="K153" s="227"/>
      <c r="L153" s="44"/>
      <c r="M153" s="228" t="s">
        <v>1</v>
      </c>
      <c r="N153" s="229" t="s">
        <v>43</v>
      </c>
      <c r="O153" s="91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2" t="s">
        <v>195</v>
      </c>
      <c r="AT153" s="232" t="s">
        <v>146</v>
      </c>
      <c r="AU153" s="232" t="s">
        <v>88</v>
      </c>
      <c r="AY153" s="17" t="s">
        <v>143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7" t="s">
        <v>86</v>
      </c>
      <c r="BK153" s="233">
        <f>ROUND(I153*H153,2)</f>
        <v>0</v>
      </c>
      <c r="BL153" s="17" t="s">
        <v>195</v>
      </c>
      <c r="BM153" s="232" t="s">
        <v>795</v>
      </c>
    </row>
    <row r="154" spans="1:47" s="2" customFormat="1" ht="12">
      <c r="A154" s="38"/>
      <c r="B154" s="39"/>
      <c r="C154" s="40"/>
      <c r="D154" s="234" t="s">
        <v>152</v>
      </c>
      <c r="E154" s="40"/>
      <c r="F154" s="235" t="s">
        <v>796</v>
      </c>
      <c r="G154" s="40"/>
      <c r="H154" s="40"/>
      <c r="I154" s="236"/>
      <c r="J154" s="40"/>
      <c r="K154" s="40"/>
      <c r="L154" s="44"/>
      <c r="M154" s="237"/>
      <c r="N154" s="238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152</v>
      </c>
      <c r="AU154" s="17" t="s">
        <v>88</v>
      </c>
    </row>
    <row r="155" spans="1:63" s="12" customFormat="1" ht="22.8" customHeight="1">
      <c r="A155" s="12"/>
      <c r="B155" s="205"/>
      <c r="C155" s="206"/>
      <c r="D155" s="207" t="s">
        <v>77</v>
      </c>
      <c r="E155" s="218" t="s">
        <v>377</v>
      </c>
      <c r="F155" s="218" t="s">
        <v>378</v>
      </c>
      <c r="G155" s="206"/>
      <c r="H155" s="206"/>
      <c r="I155" s="209"/>
      <c r="J155" s="219">
        <f>BK155</f>
        <v>0</v>
      </c>
      <c r="K155" s="206"/>
      <c r="L155" s="210"/>
      <c r="M155" s="211"/>
      <c r="N155" s="212"/>
      <c r="O155" s="212"/>
      <c r="P155" s="213">
        <f>SUM(P156:P159)</f>
        <v>0</v>
      </c>
      <c r="Q155" s="212"/>
      <c r="R155" s="213">
        <f>SUM(R156:R159)</f>
        <v>0</v>
      </c>
      <c r="S155" s="212"/>
      <c r="T155" s="214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88</v>
      </c>
      <c r="AT155" s="216" t="s">
        <v>77</v>
      </c>
      <c r="AU155" s="216" t="s">
        <v>86</v>
      </c>
      <c r="AY155" s="215" t="s">
        <v>143</v>
      </c>
      <c r="BK155" s="217">
        <f>SUM(BK156:BK159)</f>
        <v>0</v>
      </c>
    </row>
    <row r="156" spans="1:65" s="2" customFormat="1" ht="16.5" customHeight="1">
      <c r="A156" s="38"/>
      <c r="B156" s="39"/>
      <c r="C156" s="220" t="s">
        <v>797</v>
      </c>
      <c r="D156" s="220" t="s">
        <v>146</v>
      </c>
      <c r="E156" s="221" t="s">
        <v>385</v>
      </c>
      <c r="F156" s="222" t="s">
        <v>386</v>
      </c>
      <c r="G156" s="223" t="s">
        <v>314</v>
      </c>
      <c r="H156" s="224">
        <v>3</v>
      </c>
      <c r="I156" s="225"/>
      <c r="J156" s="226">
        <f>ROUND(I156*H156,2)</f>
        <v>0</v>
      </c>
      <c r="K156" s="227"/>
      <c r="L156" s="44"/>
      <c r="M156" s="228" t="s">
        <v>1</v>
      </c>
      <c r="N156" s="229" t="s">
        <v>43</v>
      </c>
      <c r="O156" s="91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2" t="s">
        <v>195</v>
      </c>
      <c r="AT156" s="232" t="s">
        <v>146</v>
      </c>
      <c r="AU156" s="232" t="s">
        <v>88</v>
      </c>
      <c r="AY156" s="17" t="s">
        <v>143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7" t="s">
        <v>86</v>
      </c>
      <c r="BK156" s="233">
        <f>ROUND(I156*H156,2)</f>
        <v>0</v>
      </c>
      <c r="BL156" s="17" t="s">
        <v>195</v>
      </c>
      <c r="BM156" s="232" t="s">
        <v>798</v>
      </c>
    </row>
    <row r="157" spans="1:47" s="2" customFormat="1" ht="12">
      <c r="A157" s="38"/>
      <c r="B157" s="39"/>
      <c r="C157" s="40"/>
      <c r="D157" s="234" t="s">
        <v>152</v>
      </c>
      <c r="E157" s="40"/>
      <c r="F157" s="235" t="s">
        <v>388</v>
      </c>
      <c r="G157" s="40"/>
      <c r="H157" s="40"/>
      <c r="I157" s="236"/>
      <c r="J157" s="40"/>
      <c r="K157" s="40"/>
      <c r="L157" s="44"/>
      <c r="M157" s="237"/>
      <c r="N157" s="238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152</v>
      </c>
      <c r="AU157" s="17" t="s">
        <v>88</v>
      </c>
    </row>
    <row r="158" spans="1:65" s="2" customFormat="1" ht="16.5" customHeight="1">
      <c r="A158" s="38"/>
      <c r="B158" s="39"/>
      <c r="C158" s="261" t="s">
        <v>799</v>
      </c>
      <c r="D158" s="261" t="s">
        <v>215</v>
      </c>
      <c r="E158" s="262" t="s">
        <v>390</v>
      </c>
      <c r="F158" s="263" t="s">
        <v>391</v>
      </c>
      <c r="G158" s="264" t="s">
        <v>366</v>
      </c>
      <c r="H158" s="265">
        <v>3</v>
      </c>
      <c r="I158" s="266"/>
      <c r="J158" s="267">
        <f>ROUND(I158*H158,2)</f>
        <v>0</v>
      </c>
      <c r="K158" s="268"/>
      <c r="L158" s="269"/>
      <c r="M158" s="270" t="s">
        <v>1</v>
      </c>
      <c r="N158" s="271" t="s">
        <v>43</v>
      </c>
      <c r="O158" s="91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2" t="s">
        <v>299</v>
      </c>
      <c r="AT158" s="232" t="s">
        <v>215</v>
      </c>
      <c r="AU158" s="232" t="s">
        <v>88</v>
      </c>
      <c r="AY158" s="17" t="s">
        <v>143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7" t="s">
        <v>86</v>
      </c>
      <c r="BK158" s="233">
        <f>ROUND(I158*H158,2)</f>
        <v>0</v>
      </c>
      <c r="BL158" s="17" t="s">
        <v>195</v>
      </c>
      <c r="BM158" s="232" t="s">
        <v>800</v>
      </c>
    </row>
    <row r="159" spans="1:47" s="2" customFormat="1" ht="12">
      <c r="A159" s="38"/>
      <c r="B159" s="39"/>
      <c r="C159" s="40"/>
      <c r="D159" s="234" t="s">
        <v>152</v>
      </c>
      <c r="E159" s="40"/>
      <c r="F159" s="235" t="s">
        <v>391</v>
      </c>
      <c r="G159" s="40"/>
      <c r="H159" s="40"/>
      <c r="I159" s="236"/>
      <c r="J159" s="40"/>
      <c r="K159" s="40"/>
      <c r="L159" s="44"/>
      <c r="M159" s="237"/>
      <c r="N159" s="238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152</v>
      </c>
      <c r="AU159" s="17" t="s">
        <v>88</v>
      </c>
    </row>
    <row r="160" spans="1:63" s="12" customFormat="1" ht="22.8" customHeight="1">
      <c r="A160" s="12"/>
      <c r="B160" s="205"/>
      <c r="C160" s="206"/>
      <c r="D160" s="207" t="s">
        <v>77</v>
      </c>
      <c r="E160" s="218" t="s">
        <v>471</v>
      </c>
      <c r="F160" s="218" t="s">
        <v>472</v>
      </c>
      <c r="G160" s="206"/>
      <c r="H160" s="206"/>
      <c r="I160" s="209"/>
      <c r="J160" s="219">
        <f>BK160</f>
        <v>0</v>
      </c>
      <c r="K160" s="206"/>
      <c r="L160" s="210"/>
      <c r="M160" s="211"/>
      <c r="N160" s="212"/>
      <c r="O160" s="212"/>
      <c r="P160" s="213">
        <f>SUM(P161:P183)</f>
        <v>0</v>
      </c>
      <c r="Q160" s="212"/>
      <c r="R160" s="213">
        <f>SUM(R161:R183)</f>
        <v>0</v>
      </c>
      <c r="S160" s="212"/>
      <c r="T160" s="214">
        <f>SUM(T161:T183)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88</v>
      </c>
      <c r="AT160" s="216" t="s">
        <v>77</v>
      </c>
      <c r="AU160" s="216" t="s">
        <v>86</v>
      </c>
      <c r="AY160" s="215" t="s">
        <v>143</v>
      </c>
      <c r="BK160" s="217">
        <f>SUM(BK161:BK183)</f>
        <v>0</v>
      </c>
    </row>
    <row r="161" spans="1:65" s="2" customFormat="1" ht="16.5" customHeight="1">
      <c r="A161" s="38"/>
      <c r="B161" s="39"/>
      <c r="C161" s="220" t="s">
        <v>801</v>
      </c>
      <c r="D161" s="220" t="s">
        <v>146</v>
      </c>
      <c r="E161" s="221" t="s">
        <v>474</v>
      </c>
      <c r="F161" s="222" t="s">
        <v>475</v>
      </c>
      <c r="G161" s="223" t="s">
        <v>208</v>
      </c>
      <c r="H161" s="224">
        <v>6.3</v>
      </c>
      <c r="I161" s="225"/>
      <c r="J161" s="226">
        <f>ROUND(I161*H161,2)</f>
        <v>0</v>
      </c>
      <c r="K161" s="227"/>
      <c r="L161" s="44"/>
      <c r="M161" s="228" t="s">
        <v>1</v>
      </c>
      <c r="N161" s="229" t="s">
        <v>43</v>
      </c>
      <c r="O161" s="91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2" t="s">
        <v>195</v>
      </c>
      <c r="AT161" s="232" t="s">
        <v>146</v>
      </c>
      <c r="AU161" s="232" t="s">
        <v>88</v>
      </c>
      <c r="AY161" s="17" t="s">
        <v>143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7" t="s">
        <v>86</v>
      </c>
      <c r="BK161" s="233">
        <f>ROUND(I161*H161,2)</f>
        <v>0</v>
      </c>
      <c r="BL161" s="17" t="s">
        <v>195</v>
      </c>
      <c r="BM161" s="232" t="s">
        <v>802</v>
      </c>
    </row>
    <row r="162" spans="1:47" s="2" customFormat="1" ht="12">
      <c r="A162" s="38"/>
      <c r="B162" s="39"/>
      <c r="C162" s="40"/>
      <c r="D162" s="234" t="s">
        <v>152</v>
      </c>
      <c r="E162" s="40"/>
      <c r="F162" s="235" t="s">
        <v>477</v>
      </c>
      <c r="G162" s="40"/>
      <c r="H162" s="40"/>
      <c r="I162" s="236"/>
      <c r="J162" s="40"/>
      <c r="K162" s="40"/>
      <c r="L162" s="44"/>
      <c r="M162" s="237"/>
      <c r="N162" s="238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152</v>
      </c>
      <c r="AU162" s="17" t="s">
        <v>88</v>
      </c>
    </row>
    <row r="163" spans="1:51" s="13" customFormat="1" ht="12">
      <c r="A163" s="13"/>
      <c r="B163" s="239"/>
      <c r="C163" s="240"/>
      <c r="D163" s="234" t="s">
        <v>154</v>
      </c>
      <c r="E163" s="241" t="s">
        <v>1</v>
      </c>
      <c r="F163" s="242" t="s">
        <v>489</v>
      </c>
      <c r="G163" s="240"/>
      <c r="H163" s="243">
        <v>6.3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154</v>
      </c>
      <c r="AU163" s="249" t="s">
        <v>88</v>
      </c>
      <c r="AV163" s="13" t="s">
        <v>88</v>
      </c>
      <c r="AW163" s="13" t="s">
        <v>33</v>
      </c>
      <c r="AX163" s="13" t="s">
        <v>78</v>
      </c>
      <c r="AY163" s="249" t="s">
        <v>143</v>
      </c>
    </row>
    <row r="164" spans="1:51" s="14" customFormat="1" ht="12">
      <c r="A164" s="14"/>
      <c r="B164" s="250"/>
      <c r="C164" s="251"/>
      <c r="D164" s="234" t="s">
        <v>154</v>
      </c>
      <c r="E164" s="252" t="s">
        <v>1</v>
      </c>
      <c r="F164" s="253" t="s">
        <v>156</v>
      </c>
      <c r="G164" s="251"/>
      <c r="H164" s="254">
        <v>6.3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154</v>
      </c>
      <c r="AU164" s="260" t="s">
        <v>88</v>
      </c>
      <c r="AV164" s="14" t="s">
        <v>150</v>
      </c>
      <c r="AW164" s="14" t="s">
        <v>33</v>
      </c>
      <c r="AX164" s="14" t="s">
        <v>86</v>
      </c>
      <c r="AY164" s="260" t="s">
        <v>143</v>
      </c>
    </row>
    <row r="165" spans="1:65" s="2" customFormat="1" ht="16.5" customHeight="1">
      <c r="A165" s="38"/>
      <c r="B165" s="39"/>
      <c r="C165" s="220" t="s">
        <v>290</v>
      </c>
      <c r="D165" s="220" t="s">
        <v>146</v>
      </c>
      <c r="E165" s="221" t="s">
        <v>491</v>
      </c>
      <c r="F165" s="222" t="s">
        <v>492</v>
      </c>
      <c r="G165" s="223" t="s">
        <v>208</v>
      </c>
      <c r="H165" s="224">
        <v>6.3</v>
      </c>
      <c r="I165" s="225"/>
      <c r="J165" s="226">
        <f>ROUND(I165*H165,2)</f>
        <v>0</v>
      </c>
      <c r="K165" s="227"/>
      <c r="L165" s="44"/>
      <c r="M165" s="228" t="s">
        <v>1</v>
      </c>
      <c r="N165" s="229" t="s">
        <v>43</v>
      </c>
      <c r="O165" s="91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2" t="s">
        <v>195</v>
      </c>
      <c r="AT165" s="232" t="s">
        <v>146</v>
      </c>
      <c r="AU165" s="232" t="s">
        <v>88</v>
      </c>
      <c r="AY165" s="17" t="s">
        <v>143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7" t="s">
        <v>86</v>
      </c>
      <c r="BK165" s="233">
        <f>ROUND(I165*H165,2)</f>
        <v>0</v>
      </c>
      <c r="BL165" s="17" t="s">
        <v>195</v>
      </c>
      <c r="BM165" s="232" t="s">
        <v>803</v>
      </c>
    </row>
    <row r="166" spans="1:47" s="2" customFormat="1" ht="12">
      <c r="A166" s="38"/>
      <c r="B166" s="39"/>
      <c r="C166" s="40"/>
      <c r="D166" s="234" t="s">
        <v>152</v>
      </c>
      <c r="E166" s="40"/>
      <c r="F166" s="235" t="s">
        <v>494</v>
      </c>
      <c r="G166" s="40"/>
      <c r="H166" s="40"/>
      <c r="I166" s="236"/>
      <c r="J166" s="40"/>
      <c r="K166" s="40"/>
      <c r="L166" s="44"/>
      <c r="M166" s="237"/>
      <c r="N166" s="238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152</v>
      </c>
      <c r="AU166" s="17" t="s">
        <v>88</v>
      </c>
    </row>
    <row r="167" spans="1:51" s="13" customFormat="1" ht="12">
      <c r="A167" s="13"/>
      <c r="B167" s="239"/>
      <c r="C167" s="240"/>
      <c r="D167" s="234" t="s">
        <v>154</v>
      </c>
      <c r="E167" s="241" t="s">
        <v>1</v>
      </c>
      <c r="F167" s="242" t="s">
        <v>489</v>
      </c>
      <c r="G167" s="240"/>
      <c r="H167" s="243">
        <v>6.3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154</v>
      </c>
      <c r="AU167" s="249" t="s">
        <v>88</v>
      </c>
      <c r="AV167" s="13" t="s">
        <v>88</v>
      </c>
      <c r="AW167" s="13" t="s">
        <v>33</v>
      </c>
      <c r="AX167" s="13" t="s">
        <v>78</v>
      </c>
      <c r="AY167" s="249" t="s">
        <v>143</v>
      </c>
    </row>
    <row r="168" spans="1:51" s="14" customFormat="1" ht="12">
      <c r="A168" s="14"/>
      <c r="B168" s="250"/>
      <c r="C168" s="251"/>
      <c r="D168" s="234" t="s">
        <v>154</v>
      </c>
      <c r="E168" s="252" t="s">
        <v>1</v>
      </c>
      <c r="F168" s="253" t="s">
        <v>156</v>
      </c>
      <c r="G168" s="251"/>
      <c r="H168" s="254">
        <v>6.3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154</v>
      </c>
      <c r="AU168" s="260" t="s">
        <v>88</v>
      </c>
      <c r="AV168" s="14" t="s">
        <v>150</v>
      </c>
      <c r="AW168" s="14" t="s">
        <v>33</v>
      </c>
      <c r="AX168" s="14" t="s">
        <v>86</v>
      </c>
      <c r="AY168" s="260" t="s">
        <v>143</v>
      </c>
    </row>
    <row r="169" spans="1:65" s="2" customFormat="1" ht="16.5" customHeight="1">
      <c r="A169" s="38"/>
      <c r="B169" s="39"/>
      <c r="C169" s="220" t="s">
        <v>8</v>
      </c>
      <c r="D169" s="220" t="s">
        <v>146</v>
      </c>
      <c r="E169" s="221" t="s">
        <v>804</v>
      </c>
      <c r="F169" s="222" t="s">
        <v>805</v>
      </c>
      <c r="G169" s="223" t="s">
        <v>208</v>
      </c>
      <c r="H169" s="224">
        <v>4.2</v>
      </c>
      <c r="I169" s="225"/>
      <c r="J169" s="226">
        <f>ROUND(I169*H169,2)</f>
        <v>0</v>
      </c>
      <c r="K169" s="227"/>
      <c r="L169" s="44"/>
      <c r="M169" s="228" t="s">
        <v>1</v>
      </c>
      <c r="N169" s="229" t="s">
        <v>43</v>
      </c>
      <c r="O169" s="91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2" t="s">
        <v>195</v>
      </c>
      <c r="AT169" s="232" t="s">
        <v>146</v>
      </c>
      <c r="AU169" s="232" t="s">
        <v>88</v>
      </c>
      <c r="AY169" s="17" t="s">
        <v>143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7" t="s">
        <v>86</v>
      </c>
      <c r="BK169" s="233">
        <f>ROUND(I169*H169,2)</f>
        <v>0</v>
      </c>
      <c r="BL169" s="17" t="s">
        <v>195</v>
      </c>
      <c r="BM169" s="232" t="s">
        <v>806</v>
      </c>
    </row>
    <row r="170" spans="1:47" s="2" customFormat="1" ht="12">
      <c r="A170" s="38"/>
      <c r="B170" s="39"/>
      <c r="C170" s="40"/>
      <c r="D170" s="234" t="s">
        <v>152</v>
      </c>
      <c r="E170" s="40"/>
      <c r="F170" s="235" t="s">
        <v>807</v>
      </c>
      <c r="G170" s="40"/>
      <c r="H170" s="40"/>
      <c r="I170" s="236"/>
      <c r="J170" s="40"/>
      <c r="K170" s="40"/>
      <c r="L170" s="44"/>
      <c r="M170" s="237"/>
      <c r="N170" s="238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152</v>
      </c>
      <c r="AU170" s="17" t="s">
        <v>88</v>
      </c>
    </row>
    <row r="171" spans="1:51" s="13" customFormat="1" ht="12">
      <c r="A171" s="13"/>
      <c r="B171" s="239"/>
      <c r="C171" s="240"/>
      <c r="D171" s="234" t="s">
        <v>154</v>
      </c>
      <c r="E171" s="241" t="s">
        <v>1</v>
      </c>
      <c r="F171" s="242" t="s">
        <v>478</v>
      </c>
      <c r="G171" s="240"/>
      <c r="H171" s="243">
        <v>4.2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154</v>
      </c>
      <c r="AU171" s="249" t="s">
        <v>88</v>
      </c>
      <c r="AV171" s="13" t="s">
        <v>88</v>
      </c>
      <c r="AW171" s="13" t="s">
        <v>33</v>
      </c>
      <c r="AX171" s="13" t="s">
        <v>78</v>
      </c>
      <c r="AY171" s="249" t="s">
        <v>143</v>
      </c>
    </row>
    <row r="172" spans="1:51" s="14" customFormat="1" ht="12">
      <c r="A172" s="14"/>
      <c r="B172" s="250"/>
      <c r="C172" s="251"/>
      <c r="D172" s="234" t="s">
        <v>154</v>
      </c>
      <c r="E172" s="252" t="s">
        <v>1</v>
      </c>
      <c r="F172" s="253" t="s">
        <v>156</v>
      </c>
      <c r="G172" s="251"/>
      <c r="H172" s="254">
        <v>4.2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154</v>
      </c>
      <c r="AU172" s="260" t="s">
        <v>88</v>
      </c>
      <c r="AV172" s="14" t="s">
        <v>150</v>
      </c>
      <c r="AW172" s="14" t="s">
        <v>33</v>
      </c>
      <c r="AX172" s="14" t="s">
        <v>86</v>
      </c>
      <c r="AY172" s="260" t="s">
        <v>143</v>
      </c>
    </row>
    <row r="173" spans="1:65" s="2" customFormat="1" ht="16.5" customHeight="1">
      <c r="A173" s="38"/>
      <c r="B173" s="39"/>
      <c r="C173" s="220" t="s">
        <v>195</v>
      </c>
      <c r="D173" s="220" t="s">
        <v>146</v>
      </c>
      <c r="E173" s="221" t="s">
        <v>502</v>
      </c>
      <c r="F173" s="222" t="s">
        <v>503</v>
      </c>
      <c r="G173" s="223" t="s">
        <v>208</v>
      </c>
      <c r="H173" s="224">
        <v>12</v>
      </c>
      <c r="I173" s="225"/>
      <c r="J173" s="226">
        <f>ROUND(I173*H173,2)</f>
        <v>0</v>
      </c>
      <c r="K173" s="227"/>
      <c r="L173" s="44"/>
      <c r="M173" s="228" t="s">
        <v>1</v>
      </c>
      <c r="N173" s="229" t="s">
        <v>43</v>
      </c>
      <c r="O173" s="91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2" t="s">
        <v>195</v>
      </c>
      <c r="AT173" s="232" t="s">
        <v>146</v>
      </c>
      <c r="AU173" s="232" t="s">
        <v>88</v>
      </c>
      <c r="AY173" s="17" t="s">
        <v>143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7" t="s">
        <v>86</v>
      </c>
      <c r="BK173" s="233">
        <f>ROUND(I173*H173,2)</f>
        <v>0</v>
      </c>
      <c r="BL173" s="17" t="s">
        <v>195</v>
      </c>
      <c r="BM173" s="232" t="s">
        <v>808</v>
      </c>
    </row>
    <row r="174" spans="1:47" s="2" customFormat="1" ht="12">
      <c r="A174" s="38"/>
      <c r="B174" s="39"/>
      <c r="C174" s="40"/>
      <c r="D174" s="234" t="s">
        <v>152</v>
      </c>
      <c r="E174" s="40"/>
      <c r="F174" s="235" t="s">
        <v>505</v>
      </c>
      <c r="G174" s="40"/>
      <c r="H174" s="40"/>
      <c r="I174" s="236"/>
      <c r="J174" s="40"/>
      <c r="K174" s="40"/>
      <c r="L174" s="44"/>
      <c r="M174" s="237"/>
      <c r="N174" s="238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152</v>
      </c>
      <c r="AU174" s="17" t="s">
        <v>88</v>
      </c>
    </row>
    <row r="175" spans="1:51" s="13" customFormat="1" ht="12">
      <c r="A175" s="13"/>
      <c r="B175" s="239"/>
      <c r="C175" s="240"/>
      <c r="D175" s="234" t="s">
        <v>154</v>
      </c>
      <c r="E175" s="241" t="s">
        <v>1</v>
      </c>
      <c r="F175" s="242" t="s">
        <v>809</v>
      </c>
      <c r="G175" s="240"/>
      <c r="H175" s="243">
        <v>6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154</v>
      </c>
      <c r="AU175" s="249" t="s">
        <v>88</v>
      </c>
      <c r="AV175" s="13" t="s">
        <v>88</v>
      </c>
      <c r="AW175" s="13" t="s">
        <v>33</v>
      </c>
      <c r="AX175" s="13" t="s">
        <v>78</v>
      </c>
      <c r="AY175" s="249" t="s">
        <v>143</v>
      </c>
    </row>
    <row r="176" spans="1:51" s="13" customFormat="1" ht="12">
      <c r="A176" s="13"/>
      <c r="B176" s="239"/>
      <c r="C176" s="240"/>
      <c r="D176" s="234" t="s">
        <v>154</v>
      </c>
      <c r="E176" s="241" t="s">
        <v>1</v>
      </c>
      <c r="F176" s="242" t="s">
        <v>810</v>
      </c>
      <c r="G176" s="240"/>
      <c r="H176" s="243">
        <v>6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154</v>
      </c>
      <c r="AU176" s="249" t="s">
        <v>88</v>
      </c>
      <c r="AV176" s="13" t="s">
        <v>88</v>
      </c>
      <c r="AW176" s="13" t="s">
        <v>33</v>
      </c>
      <c r="AX176" s="13" t="s">
        <v>78</v>
      </c>
      <c r="AY176" s="249" t="s">
        <v>143</v>
      </c>
    </row>
    <row r="177" spans="1:51" s="14" customFormat="1" ht="12">
      <c r="A177" s="14"/>
      <c r="B177" s="250"/>
      <c r="C177" s="251"/>
      <c r="D177" s="234" t="s">
        <v>154</v>
      </c>
      <c r="E177" s="252" t="s">
        <v>1</v>
      </c>
      <c r="F177" s="253" t="s">
        <v>156</v>
      </c>
      <c r="G177" s="251"/>
      <c r="H177" s="254">
        <v>12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154</v>
      </c>
      <c r="AU177" s="260" t="s">
        <v>88</v>
      </c>
      <c r="AV177" s="14" t="s">
        <v>150</v>
      </c>
      <c r="AW177" s="14" t="s">
        <v>33</v>
      </c>
      <c r="AX177" s="14" t="s">
        <v>86</v>
      </c>
      <c r="AY177" s="260" t="s">
        <v>143</v>
      </c>
    </row>
    <row r="178" spans="1:65" s="2" customFormat="1" ht="16.5" customHeight="1">
      <c r="A178" s="38"/>
      <c r="B178" s="39"/>
      <c r="C178" s="220" t="s">
        <v>306</v>
      </c>
      <c r="D178" s="220" t="s">
        <v>146</v>
      </c>
      <c r="E178" s="221" t="s">
        <v>811</v>
      </c>
      <c r="F178" s="222" t="s">
        <v>812</v>
      </c>
      <c r="G178" s="223" t="s">
        <v>208</v>
      </c>
      <c r="H178" s="224">
        <v>4</v>
      </c>
      <c r="I178" s="225"/>
      <c r="J178" s="226">
        <f>ROUND(I178*H178,2)</f>
        <v>0</v>
      </c>
      <c r="K178" s="227"/>
      <c r="L178" s="44"/>
      <c r="M178" s="228" t="s">
        <v>1</v>
      </c>
      <c r="N178" s="229" t="s">
        <v>43</v>
      </c>
      <c r="O178" s="91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2" t="s">
        <v>195</v>
      </c>
      <c r="AT178" s="232" t="s">
        <v>146</v>
      </c>
      <c r="AU178" s="232" t="s">
        <v>88</v>
      </c>
      <c r="AY178" s="17" t="s">
        <v>143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7" t="s">
        <v>86</v>
      </c>
      <c r="BK178" s="233">
        <f>ROUND(I178*H178,2)</f>
        <v>0</v>
      </c>
      <c r="BL178" s="17" t="s">
        <v>195</v>
      </c>
      <c r="BM178" s="232" t="s">
        <v>813</v>
      </c>
    </row>
    <row r="179" spans="1:47" s="2" customFormat="1" ht="12">
      <c r="A179" s="38"/>
      <c r="B179" s="39"/>
      <c r="C179" s="40"/>
      <c r="D179" s="234" t="s">
        <v>152</v>
      </c>
      <c r="E179" s="40"/>
      <c r="F179" s="235" t="s">
        <v>814</v>
      </c>
      <c r="G179" s="40"/>
      <c r="H179" s="40"/>
      <c r="I179" s="236"/>
      <c r="J179" s="40"/>
      <c r="K179" s="40"/>
      <c r="L179" s="44"/>
      <c r="M179" s="237"/>
      <c r="N179" s="238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152</v>
      </c>
      <c r="AU179" s="17" t="s">
        <v>88</v>
      </c>
    </row>
    <row r="180" spans="1:51" s="13" customFormat="1" ht="12">
      <c r="A180" s="13"/>
      <c r="B180" s="239"/>
      <c r="C180" s="240"/>
      <c r="D180" s="234" t="s">
        <v>154</v>
      </c>
      <c r="E180" s="241" t="s">
        <v>1</v>
      </c>
      <c r="F180" s="242" t="s">
        <v>815</v>
      </c>
      <c r="G180" s="240"/>
      <c r="H180" s="243">
        <v>4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154</v>
      </c>
      <c r="AU180" s="249" t="s">
        <v>88</v>
      </c>
      <c r="AV180" s="13" t="s">
        <v>88</v>
      </c>
      <c r="AW180" s="13" t="s">
        <v>33</v>
      </c>
      <c r="AX180" s="13" t="s">
        <v>78</v>
      </c>
      <c r="AY180" s="249" t="s">
        <v>143</v>
      </c>
    </row>
    <row r="181" spans="1:51" s="14" customFormat="1" ht="12">
      <c r="A181" s="14"/>
      <c r="B181" s="250"/>
      <c r="C181" s="251"/>
      <c r="D181" s="234" t="s">
        <v>154</v>
      </c>
      <c r="E181" s="252" t="s">
        <v>1</v>
      </c>
      <c r="F181" s="253" t="s">
        <v>156</v>
      </c>
      <c r="G181" s="251"/>
      <c r="H181" s="254">
        <v>4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154</v>
      </c>
      <c r="AU181" s="260" t="s">
        <v>88</v>
      </c>
      <c r="AV181" s="14" t="s">
        <v>150</v>
      </c>
      <c r="AW181" s="14" t="s">
        <v>33</v>
      </c>
      <c r="AX181" s="14" t="s">
        <v>86</v>
      </c>
      <c r="AY181" s="260" t="s">
        <v>143</v>
      </c>
    </row>
    <row r="182" spans="1:65" s="2" customFormat="1" ht="16.5" customHeight="1">
      <c r="A182" s="38"/>
      <c r="B182" s="39"/>
      <c r="C182" s="220" t="s">
        <v>311</v>
      </c>
      <c r="D182" s="220" t="s">
        <v>146</v>
      </c>
      <c r="E182" s="221" t="s">
        <v>512</v>
      </c>
      <c r="F182" s="222" t="s">
        <v>513</v>
      </c>
      <c r="G182" s="223" t="s">
        <v>168</v>
      </c>
      <c r="H182" s="224">
        <v>0.06</v>
      </c>
      <c r="I182" s="225"/>
      <c r="J182" s="226">
        <f>ROUND(I182*H182,2)</f>
        <v>0</v>
      </c>
      <c r="K182" s="227"/>
      <c r="L182" s="44"/>
      <c r="M182" s="228" t="s">
        <v>1</v>
      </c>
      <c r="N182" s="229" t="s">
        <v>43</v>
      </c>
      <c r="O182" s="91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2" t="s">
        <v>195</v>
      </c>
      <c r="AT182" s="232" t="s">
        <v>146</v>
      </c>
      <c r="AU182" s="232" t="s">
        <v>88</v>
      </c>
      <c r="AY182" s="17" t="s">
        <v>143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7" t="s">
        <v>86</v>
      </c>
      <c r="BK182" s="233">
        <f>ROUND(I182*H182,2)</f>
        <v>0</v>
      </c>
      <c r="BL182" s="17" t="s">
        <v>195</v>
      </c>
      <c r="BM182" s="232" t="s">
        <v>816</v>
      </c>
    </row>
    <row r="183" spans="1:47" s="2" customFormat="1" ht="12">
      <c r="A183" s="38"/>
      <c r="B183" s="39"/>
      <c r="C183" s="40"/>
      <c r="D183" s="234" t="s">
        <v>152</v>
      </c>
      <c r="E183" s="40"/>
      <c r="F183" s="235" t="s">
        <v>515</v>
      </c>
      <c r="G183" s="40"/>
      <c r="H183" s="40"/>
      <c r="I183" s="236"/>
      <c r="J183" s="40"/>
      <c r="K183" s="40"/>
      <c r="L183" s="44"/>
      <c r="M183" s="237"/>
      <c r="N183" s="238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152</v>
      </c>
      <c r="AU183" s="17" t="s">
        <v>88</v>
      </c>
    </row>
    <row r="184" spans="1:63" s="12" customFormat="1" ht="22.8" customHeight="1">
      <c r="A184" s="12"/>
      <c r="B184" s="205"/>
      <c r="C184" s="206"/>
      <c r="D184" s="207" t="s">
        <v>77</v>
      </c>
      <c r="E184" s="218" t="s">
        <v>595</v>
      </c>
      <c r="F184" s="218" t="s">
        <v>596</v>
      </c>
      <c r="G184" s="206"/>
      <c r="H184" s="206"/>
      <c r="I184" s="209"/>
      <c r="J184" s="219">
        <f>BK184</f>
        <v>0</v>
      </c>
      <c r="K184" s="206"/>
      <c r="L184" s="210"/>
      <c r="M184" s="211"/>
      <c r="N184" s="212"/>
      <c r="O184" s="212"/>
      <c r="P184" s="213">
        <f>SUM(P185:P193)</f>
        <v>0</v>
      </c>
      <c r="Q184" s="212"/>
      <c r="R184" s="213">
        <f>SUM(R185:R193)</f>
        <v>0</v>
      </c>
      <c r="S184" s="212"/>
      <c r="T184" s="214">
        <f>SUM(T185:T193)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5" t="s">
        <v>88</v>
      </c>
      <c r="AT184" s="216" t="s">
        <v>77</v>
      </c>
      <c r="AU184" s="216" t="s">
        <v>86</v>
      </c>
      <c r="AY184" s="215" t="s">
        <v>143</v>
      </c>
      <c r="BK184" s="217">
        <f>SUM(BK185:BK193)</f>
        <v>0</v>
      </c>
    </row>
    <row r="185" spans="1:65" s="2" customFormat="1" ht="16.5" customHeight="1">
      <c r="A185" s="38"/>
      <c r="B185" s="39"/>
      <c r="C185" s="220" t="s">
        <v>317</v>
      </c>
      <c r="D185" s="220" t="s">
        <v>146</v>
      </c>
      <c r="E185" s="221" t="s">
        <v>602</v>
      </c>
      <c r="F185" s="222" t="s">
        <v>603</v>
      </c>
      <c r="G185" s="223" t="s">
        <v>604</v>
      </c>
      <c r="H185" s="224">
        <v>100</v>
      </c>
      <c r="I185" s="225"/>
      <c r="J185" s="226">
        <f>ROUND(I185*H185,2)</f>
        <v>0</v>
      </c>
      <c r="K185" s="227"/>
      <c r="L185" s="44"/>
      <c r="M185" s="228" t="s">
        <v>1</v>
      </c>
      <c r="N185" s="229" t="s">
        <v>43</v>
      </c>
      <c r="O185" s="91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2" t="s">
        <v>195</v>
      </c>
      <c r="AT185" s="232" t="s">
        <v>146</v>
      </c>
      <c r="AU185" s="232" t="s">
        <v>88</v>
      </c>
      <c r="AY185" s="17" t="s">
        <v>143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7" t="s">
        <v>86</v>
      </c>
      <c r="BK185" s="233">
        <f>ROUND(I185*H185,2)</f>
        <v>0</v>
      </c>
      <c r="BL185" s="17" t="s">
        <v>195</v>
      </c>
      <c r="BM185" s="232" t="s">
        <v>817</v>
      </c>
    </row>
    <row r="186" spans="1:47" s="2" customFormat="1" ht="12">
      <c r="A186" s="38"/>
      <c r="B186" s="39"/>
      <c r="C186" s="40"/>
      <c r="D186" s="234" t="s">
        <v>152</v>
      </c>
      <c r="E186" s="40"/>
      <c r="F186" s="235" t="s">
        <v>606</v>
      </c>
      <c r="G186" s="40"/>
      <c r="H186" s="40"/>
      <c r="I186" s="236"/>
      <c r="J186" s="40"/>
      <c r="K186" s="40"/>
      <c r="L186" s="44"/>
      <c r="M186" s="237"/>
      <c r="N186" s="238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152</v>
      </c>
      <c r="AU186" s="17" t="s">
        <v>88</v>
      </c>
    </row>
    <row r="187" spans="1:51" s="15" customFormat="1" ht="12">
      <c r="A187" s="15"/>
      <c r="B187" s="273"/>
      <c r="C187" s="274"/>
      <c r="D187" s="234" t="s">
        <v>154</v>
      </c>
      <c r="E187" s="275" t="s">
        <v>1</v>
      </c>
      <c r="F187" s="276" t="s">
        <v>607</v>
      </c>
      <c r="G187" s="274"/>
      <c r="H187" s="275" t="s">
        <v>1</v>
      </c>
      <c r="I187" s="277"/>
      <c r="J187" s="274"/>
      <c r="K187" s="274"/>
      <c r="L187" s="278"/>
      <c r="M187" s="279"/>
      <c r="N187" s="280"/>
      <c r="O187" s="280"/>
      <c r="P187" s="280"/>
      <c r="Q187" s="280"/>
      <c r="R187" s="280"/>
      <c r="S187" s="280"/>
      <c r="T187" s="28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2" t="s">
        <v>154</v>
      </c>
      <c r="AU187" s="282" t="s">
        <v>88</v>
      </c>
      <c r="AV187" s="15" t="s">
        <v>86</v>
      </c>
      <c r="AW187" s="15" t="s">
        <v>33</v>
      </c>
      <c r="AX187" s="15" t="s">
        <v>78</v>
      </c>
      <c r="AY187" s="282" t="s">
        <v>143</v>
      </c>
    </row>
    <row r="188" spans="1:51" s="13" customFormat="1" ht="12">
      <c r="A188" s="13"/>
      <c r="B188" s="239"/>
      <c r="C188" s="240"/>
      <c r="D188" s="234" t="s">
        <v>154</v>
      </c>
      <c r="E188" s="241" t="s">
        <v>1</v>
      </c>
      <c r="F188" s="242" t="s">
        <v>818</v>
      </c>
      <c r="G188" s="240"/>
      <c r="H188" s="243">
        <v>100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154</v>
      </c>
      <c r="AU188" s="249" t="s">
        <v>88</v>
      </c>
      <c r="AV188" s="13" t="s">
        <v>88</v>
      </c>
      <c r="AW188" s="13" t="s">
        <v>33</v>
      </c>
      <c r="AX188" s="13" t="s">
        <v>78</v>
      </c>
      <c r="AY188" s="249" t="s">
        <v>143</v>
      </c>
    </row>
    <row r="189" spans="1:51" s="14" customFormat="1" ht="12">
      <c r="A189" s="14"/>
      <c r="B189" s="250"/>
      <c r="C189" s="251"/>
      <c r="D189" s="234" t="s">
        <v>154</v>
      </c>
      <c r="E189" s="252" t="s">
        <v>1</v>
      </c>
      <c r="F189" s="253" t="s">
        <v>156</v>
      </c>
      <c r="G189" s="251"/>
      <c r="H189" s="254">
        <v>100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0" t="s">
        <v>154</v>
      </c>
      <c r="AU189" s="260" t="s">
        <v>88</v>
      </c>
      <c r="AV189" s="14" t="s">
        <v>150</v>
      </c>
      <c r="AW189" s="14" t="s">
        <v>33</v>
      </c>
      <c r="AX189" s="14" t="s">
        <v>86</v>
      </c>
      <c r="AY189" s="260" t="s">
        <v>143</v>
      </c>
    </row>
    <row r="190" spans="1:65" s="2" customFormat="1" ht="16.5" customHeight="1">
      <c r="A190" s="38"/>
      <c r="B190" s="39"/>
      <c r="C190" s="261" t="s">
        <v>324</v>
      </c>
      <c r="D190" s="261" t="s">
        <v>215</v>
      </c>
      <c r="E190" s="262" t="s">
        <v>610</v>
      </c>
      <c r="F190" s="263" t="s">
        <v>611</v>
      </c>
      <c r="G190" s="264" t="s">
        <v>604</v>
      </c>
      <c r="H190" s="265">
        <v>100</v>
      </c>
      <c r="I190" s="266"/>
      <c r="J190" s="267">
        <f>ROUND(I190*H190,2)</f>
        <v>0</v>
      </c>
      <c r="K190" s="268"/>
      <c r="L190" s="269"/>
      <c r="M190" s="270" t="s">
        <v>1</v>
      </c>
      <c r="N190" s="271" t="s">
        <v>43</v>
      </c>
      <c r="O190" s="91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2" t="s">
        <v>299</v>
      </c>
      <c r="AT190" s="232" t="s">
        <v>215</v>
      </c>
      <c r="AU190" s="232" t="s">
        <v>88</v>
      </c>
      <c r="AY190" s="17" t="s">
        <v>143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7" t="s">
        <v>86</v>
      </c>
      <c r="BK190" s="233">
        <f>ROUND(I190*H190,2)</f>
        <v>0</v>
      </c>
      <c r="BL190" s="17" t="s">
        <v>195</v>
      </c>
      <c r="BM190" s="232" t="s">
        <v>819</v>
      </c>
    </row>
    <row r="191" spans="1:47" s="2" customFormat="1" ht="12">
      <c r="A191" s="38"/>
      <c r="B191" s="39"/>
      <c r="C191" s="40"/>
      <c r="D191" s="234" t="s">
        <v>152</v>
      </c>
      <c r="E191" s="40"/>
      <c r="F191" s="235" t="s">
        <v>611</v>
      </c>
      <c r="G191" s="40"/>
      <c r="H191" s="40"/>
      <c r="I191" s="236"/>
      <c r="J191" s="40"/>
      <c r="K191" s="40"/>
      <c r="L191" s="44"/>
      <c r="M191" s="237"/>
      <c r="N191" s="238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152</v>
      </c>
      <c r="AU191" s="17" t="s">
        <v>88</v>
      </c>
    </row>
    <row r="192" spans="1:65" s="2" customFormat="1" ht="16.5" customHeight="1">
      <c r="A192" s="38"/>
      <c r="B192" s="39"/>
      <c r="C192" s="220" t="s">
        <v>7</v>
      </c>
      <c r="D192" s="220" t="s">
        <v>146</v>
      </c>
      <c r="E192" s="221" t="s">
        <v>614</v>
      </c>
      <c r="F192" s="222" t="s">
        <v>615</v>
      </c>
      <c r="G192" s="223" t="s">
        <v>168</v>
      </c>
      <c r="H192" s="224">
        <v>0.106</v>
      </c>
      <c r="I192" s="225"/>
      <c r="J192" s="226">
        <f>ROUND(I192*H192,2)</f>
        <v>0</v>
      </c>
      <c r="K192" s="227"/>
      <c r="L192" s="44"/>
      <c r="M192" s="228" t="s">
        <v>1</v>
      </c>
      <c r="N192" s="229" t="s">
        <v>43</v>
      </c>
      <c r="O192" s="91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2" t="s">
        <v>195</v>
      </c>
      <c r="AT192" s="232" t="s">
        <v>146</v>
      </c>
      <c r="AU192" s="232" t="s">
        <v>88</v>
      </c>
      <c r="AY192" s="17" t="s">
        <v>143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7" t="s">
        <v>86</v>
      </c>
      <c r="BK192" s="233">
        <f>ROUND(I192*H192,2)</f>
        <v>0</v>
      </c>
      <c r="BL192" s="17" t="s">
        <v>195</v>
      </c>
      <c r="BM192" s="232" t="s">
        <v>820</v>
      </c>
    </row>
    <row r="193" spans="1:47" s="2" customFormat="1" ht="12">
      <c r="A193" s="38"/>
      <c r="B193" s="39"/>
      <c r="C193" s="40"/>
      <c r="D193" s="234" t="s">
        <v>152</v>
      </c>
      <c r="E193" s="40"/>
      <c r="F193" s="235" t="s">
        <v>617</v>
      </c>
      <c r="G193" s="40"/>
      <c r="H193" s="40"/>
      <c r="I193" s="236"/>
      <c r="J193" s="40"/>
      <c r="K193" s="40"/>
      <c r="L193" s="44"/>
      <c r="M193" s="237"/>
      <c r="N193" s="238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152</v>
      </c>
      <c r="AU193" s="17" t="s">
        <v>88</v>
      </c>
    </row>
    <row r="194" spans="1:63" s="12" customFormat="1" ht="22.8" customHeight="1">
      <c r="A194" s="12"/>
      <c r="B194" s="205"/>
      <c r="C194" s="206"/>
      <c r="D194" s="207" t="s">
        <v>77</v>
      </c>
      <c r="E194" s="218" t="s">
        <v>618</v>
      </c>
      <c r="F194" s="218" t="s">
        <v>619</v>
      </c>
      <c r="G194" s="206"/>
      <c r="H194" s="206"/>
      <c r="I194" s="209"/>
      <c r="J194" s="219">
        <f>BK194</f>
        <v>0</v>
      </c>
      <c r="K194" s="206"/>
      <c r="L194" s="210"/>
      <c r="M194" s="211"/>
      <c r="N194" s="212"/>
      <c r="O194" s="212"/>
      <c r="P194" s="213">
        <f>SUM(P195:P218)</f>
        <v>0</v>
      </c>
      <c r="Q194" s="212"/>
      <c r="R194" s="213">
        <f>SUM(R195:R218)</f>
        <v>0</v>
      </c>
      <c r="S194" s="212"/>
      <c r="T194" s="214">
        <f>SUM(T195:T218)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88</v>
      </c>
      <c r="AT194" s="216" t="s">
        <v>77</v>
      </c>
      <c r="AU194" s="216" t="s">
        <v>86</v>
      </c>
      <c r="AY194" s="215" t="s">
        <v>143</v>
      </c>
      <c r="BK194" s="217">
        <f>SUM(BK195:BK218)</f>
        <v>0</v>
      </c>
    </row>
    <row r="195" spans="1:65" s="2" customFormat="1" ht="16.5" customHeight="1">
      <c r="A195" s="38"/>
      <c r="B195" s="39"/>
      <c r="C195" s="220" t="s">
        <v>337</v>
      </c>
      <c r="D195" s="220" t="s">
        <v>146</v>
      </c>
      <c r="E195" s="221" t="s">
        <v>621</v>
      </c>
      <c r="F195" s="222" t="s">
        <v>622</v>
      </c>
      <c r="G195" s="223" t="s">
        <v>149</v>
      </c>
      <c r="H195" s="224">
        <v>1</v>
      </c>
      <c r="I195" s="225"/>
      <c r="J195" s="226">
        <f>ROUND(I195*H195,2)</f>
        <v>0</v>
      </c>
      <c r="K195" s="227"/>
      <c r="L195" s="44"/>
      <c r="M195" s="228" t="s">
        <v>1</v>
      </c>
      <c r="N195" s="229" t="s">
        <v>43</v>
      </c>
      <c r="O195" s="91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2" t="s">
        <v>195</v>
      </c>
      <c r="AT195" s="232" t="s">
        <v>146</v>
      </c>
      <c r="AU195" s="232" t="s">
        <v>88</v>
      </c>
      <c r="AY195" s="17" t="s">
        <v>143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7" t="s">
        <v>86</v>
      </c>
      <c r="BK195" s="233">
        <f>ROUND(I195*H195,2)</f>
        <v>0</v>
      </c>
      <c r="BL195" s="17" t="s">
        <v>195</v>
      </c>
      <c r="BM195" s="232" t="s">
        <v>821</v>
      </c>
    </row>
    <row r="196" spans="1:47" s="2" customFormat="1" ht="12">
      <c r="A196" s="38"/>
      <c r="B196" s="39"/>
      <c r="C196" s="40"/>
      <c r="D196" s="234" t="s">
        <v>152</v>
      </c>
      <c r="E196" s="40"/>
      <c r="F196" s="235" t="s">
        <v>624</v>
      </c>
      <c r="G196" s="40"/>
      <c r="H196" s="40"/>
      <c r="I196" s="236"/>
      <c r="J196" s="40"/>
      <c r="K196" s="40"/>
      <c r="L196" s="44"/>
      <c r="M196" s="237"/>
      <c r="N196" s="238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152</v>
      </c>
      <c r="AU196" s="17" t="s">
        <v>88</v>
      </c>
    </row>
    <row r="197" spans="1:65" s="2" customFormat="1" ht="16.5" customHeight="1">
      <c r="A197" s="38"/>
      <c r="B197" s="39"/>
      <c r="C197" s="220" t="s">
        <v>342</v>
      </c>
      <c r="D197" s="220" t="s">
        <v>146</v>
      </c>
      <c r="E197" s="221" t="s">
        <v>626</v>
      </c>
      <c r="F197" s="222" t="s">
        <v>627</v>
      </c>
      <c r="G197" s="223" t="s">
        <v>149</v>
      </c>
      <c r="H197" s="224">
        <v>1</v>
      </c>
      <c r="I197" s="225"/>
      <c r="J197" s="226">
        <f>ROUND(I197*H197,2)</f>
        <v>0</v>
      </c>
      <c r="K197" s="227"/>
      <c r="L197" s="44"/>
      <c r="M197" s="228" t="s">
        <v>1</v>
      </c>
      <c r="N197" s="229" t="s">
        <v>43</v>
      </c>
      <c r="O197" s="91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2" t="s">
        <v>195</v>
      </c>
      <c r="AT197" s="232" t="s">
        <v>146</v>
      </c>
      <c r="AU197" s="232" t="s">
        <v>88</v>
      </c>
      <c r="AY197" s="17" t="s">
        <v>143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7" t="s">
        <v>86</v>
      </c>
      <c r="BK197" s="233">
        <f>ROUND(I197*H197,2)</f>
        <v>0</v>
      </c>
      <c r="BL197" s="17" t="s">
        <v>195</v>
      </c>
      <c r="BM197" s="232" t="s">
        <v>822</v>
      </c>
    </row>
    <row r="198" spans="1:47" s="2" customFormat="1" ht="12">
      <c r="A198" s="38"/>
      <c r="B198" s="39"/>
      <c r="C198" s="40"/>
      <c r="D198" s="234" t="s">
        <v>152</v>
      </c>
      <c r="E198" s="40"/>
      <c r="F198" s="235" t="s">
        <v>629</v>
      </c>
      <c r="G198" s="40"/>
      <c r="H198" s="40"/>
      <c r="I198" s="236"/>
      <c r="J198" s="40"/>
      <c r="K198" s="40"/>
      <c r="L198" s="44"/>
      <c r="M198" s="237"/>
      <c r="N198" s="238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152</v>
      </c>
      <c r="AU198" s="17" t="s">
        <v>88</v>
      </c>
    </row>
    <row r="199" spans="1:65" s="2" customFormat="1" ht="16.5" customHeight="1">
      <c r="A199" s="38"/>
      <c r="B199" s="39"/>
      <c r="C199" s="220" t="s">
        <v>346</v>
      </c>
      <c r="D199" s="220" t="s">
        <v>146</v>
      </c>
      <c r="E199" s="221" t="s">
        <v>631</v>
      </c>
      <c r="F199" s="222" t="s">
        <v>632</v>
      </c>
      <c r="G199" s="223" t="s">
        <v>149</v>
      </c>
      <c r="H199" s="224">
        <v>1</v>
      </c>
      <c r="I199" s="225"/>
      <c r="J199" s="226">
        <f>ROUND(I199*H199,2)</f>
        <v>0</v>
      </c>
      <c r="K199" s="227"/>
      <c r="L199" s="44"/>
      <c r="M199" s="228" t="s">
        <v>1</v>
      </c>
      <c r="N199" s="229" t="s">
        <v>43</v>
      </c>
      <c r="O199" s="91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2" t="s">
        <v>195</v>
      </c>
      <c r="AT199" s="232" t="s">
        <v>146</v>
      </c>
      <c r="AU199" s="232" t="s">
        <v>88</v>
      </c>
      <c r="AY199" s="17" t="s">
        <v>143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7" t="s">
        <v>86</v>
      </c>
      <c r="BK199" s="233">
        <f>ROUND(I199*H199,2)</f>
        <v>0</v>
      </c>
      <c r="BL199" s="17" t="s">
        <v>195</v>
      </c>
      <c r="BM199" s="232" t="s">
        <v>823</v>
      </c>
    </row>
    <row r="200" spans="1:47" s="2" customFormat="1" ht="12">
      <c r="A200" s="38"/>
      <c r="B200" s="39"/>
      <c r="C200" s="40"/>
      <c r="D200" s="234" t="s">
        <v>152</v>
      </c>
      <c r="E200" s="40"/>
      <c r="F200" s="235" t="s">
        <v>634</v>
      </c>
      <c r="G200" s="40"/>
      <c r="H200" s="40"/>
      <c r="I200" s="236"/>
      <c r="J200" s="40"/>
      <c r="K200" s="40"/>
      <c r="L200" s="44"/>
      <c r="M200" s="237"/>
      <c r="N200" s="238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152</v>
      </c>
      <c r="AU200" s="17" t="s">
        <v>88</v>
      </c>
    </row>
    <row r="201" spans="1:65" s="2" customFormat="1" ht="16.5" customHeight="1">
      <c r="A201" s="38"/>
      <c r="B201" s="39"/>
      <c r="C201" s="220" t="s">
        <v>358</v>
      </c>
      <c r="D201" s="220" t="s">
        <v>146</v>
      </c>
      <c r="E201" s="221" t="s">
        <v>636</v>
      </c>
      <c r="F201" s="222" t="s">
        <v>637</v>
      </c>
      <c r="G201" s="223" t="s">
        <v>208</v>
      </c>
      <c r="H201" s="224">
        <v>16</v>
      </c>
      <c r="I201" s="225"/>
      <c r="J201" s="226">
        <f>ROUND(I201*H201,2)</f>
        <v>0</v>
      </c>
      <c r="K201" s="227"/>
      <c r="L201" s="44"/>
      <c r="M201" s="228" t="s">
        <v>1</v>
      </c>
      <c r="N201" s="229" t="s">
        <v>43</v>
      </c>
      <c r="O201" s="91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2" t="s">
        <v>195</v>
      </c>
      <c r="AT201" s="232" t="s">
        <v>146</v>
      </c>
      <c r="AU201" s="232" t="s">
        <v>88</v>
      </c>
      <c r="AY201" s="17" t="s">
        <v>143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7" t="s">
        <v>86</v>
      </c>
      <c r="BK201" s="233">
        <f>ROUND(I201*H201,2)</f>
        <v>0</v>
      </c>
      <c r="BL201" s="17" t="s">
        <v>195</v>
      </c>
      <c r="BM201" s="232" t="s">
        <v>824</v>
      </c>
    </row>
    <row r="202" spans="1:47" s="2" customFormat="1" ht="12">
      <c r="A202" s="38"/>
      <c r="B202" s="39"/>
      <c r="C202" s="40"/>
      <c r="D202" s="234" t="s">
        <v>152</v>
      </c>
      <c r="E202" s="40"/>
      <c r="F202" s="235" t="s">
        <v>639</v>
      </c>
      <c r="G202" s="40"/>
      <c r="H202" s="40"/>
      <c r="I202" s="236"/>
      <c r="J202" s="40"/>
      <c r="K202" s="40"/>
      <c r="L202" s="44"/>
      <c r="M202" s="237"/>
      <c r="N202" s="238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152</v>
      </c>
      <c r="AU202" s="17" t="s">
        <v>88</v>
      </c>
    </row>
    <row r="203" spans="1:51" s="13" customFormat="1" ht="12">
      <c r="A203" s="13"/>
      <c r="B203" s="239"/>
      <c r="C203" s="240"/>
      <c r="D203" s="234" t="s">
        <v>154</v>
      </c>
      <c r="E203" s="241" t="s">
        <v>1</v>
      </c>
      <c r="F203" s="242" t="s">
        <v>810</v>
      </c>
      <c r="G203" s="240"/>
      <c r="H203" s="243">
        <v>6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154</v>
      </c>
      <c r="AU203" s="249" t="s">
        <v>88</v>
      </c>
      <c r="AV203" s="13" t="s">
        <v>88</v>
      </c>
      <c r="AW203" s="13" t="s">
        <v>33</v>
      </c>
      <c r="AX203" s="13" t="s">
        <v>78</v>
      </c>
      <c r="AY203" s="249" t="s">
        <v>143</v>
      </c>
    </row>
    <row r="204" spans="1:51" s="13" customFormat="1" ht="12">
      <c r="A204" s="13"/>
      <c r="B204" s="239"/>
      <c r="C204" s="240"/>
      <c r="D204" s="234" t="s">
        <v>154</v>
      </c>
      <c r="E204" s="241" t="s">
        <v>1</v>
      </c>
      <c r="F204" s="242" t="s">
        <v>809</v>
      </c>
      <c r="G204" s="240"/>
      <c r="H204" s="243">
        <v>6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154</v>
      </c>
      <c r="AU204" s="249" t="s">
        <v>88</v>
      </c>
      <c r="AV204" s="13" t="s">
        <v>88</v>
      </c>
      <c r="AW204" s="13" t="s">
        <v>33</v>
      </c>
      <c r="AX204" s="13" t="s">
        <v>78</v>
      </c>
      <c r="AY204" s="249" t="s">
        <v>143</v>
      </c>
    </row>
    <row r="205" spans="1:51" s="13" customFormat="1" ht="12">
      <c r="A205" s="13"/>
      <c r="B205" s="239"/>
      <c r="C205" s="240"/>
      <c r="D205" s="234" t="s">
        <v>154</v>
      </c>
      <c r="E205" s="241" t="s">
        <v>1</v>
      </c>
      <c r="F205" s="242" t="s">
        <v>815</v>
      </c>
      <c r="G205" s="240"/>
      <c r="H205" s="243">
        <v>4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154</v>
      </c>
      <c r="AU205" s="249" t="s">
        <v>88</v>
      </c>
      <c r="AV205" s="13" t="s">
        <v>88</v>
      </c>
      <c r="AW205" s="13" t="s">
        <v>33</v>
      </c>
      <c r="AX205" s="13" t="s">
        <v>78</v>
      </c>
      <c r="AY205" s="249" t="s">
        <v>143</v>
      </c>
    </row>
    <row r="206" spans="1:51" s="14" customFormat="1" ht="12">
      <c r="A206" s="14"/>
      <c r="B206" s="250"/>
      <c r="C206" s="251"/>
      <c r="D206" s="234" t="s">
        <v>154</v>
      </c>
      <c r="E206" s="252" t="s">
        <v>1</v>
      </c>
      <c r="F206" s="253" t="s">
        <v>156</v>
      </c>
      <c r="G206" s="251"/>
      <c r="H206" s="254">
        <v>16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154</v>
      </c>
      <c r="AU206" s="260" t="s">
        <v>88</v>
      </c>
      <c r="AV206" s="14" t="s">
        <v>150</v>
      </c>
      <c r="AW206" s="14" t="s">
        <v>33</v>
      </c>
      <c r="AX206" s="14" t="s">
        <v>86</v>
      </c>
      <c r="AY206" s="260" t="s">
        <v>143</v>
      </c>
    </row>
    <row r="207" spans="1:65" s="2" customFormat="1" ht="16.5" customHeight="1">
      <c r="A207" s="38"/>
      <c r="B207" s="39"/>
      <c r="C207" s="220" t="s">
        <v>363</v>
      </c>
      <c r="D207" s="220" t="s">
        <v>146</v>
      </c>
      <c r="E207" s="221" t="s">
        <v>645</v>
      </c>
      <c r="F207" s="222" t="s">
        <v>646</v>
      </c>
      <c r="G207" s="223" t="s">
        <v>208</v>
      </c>
      <c r="H207" s="224">
        <v>16</v>
      </c>
      <c r="I207" s="225"/>
      <c r="J207" s="226">
        <f>ROUND(I207*H207,2)</f>
        <v>0</v>
      </c>
      <c r="K207" s="227"/>
      <c r="L207" s="44"/>
      <c r="M207" s="228" t="s">
        <v>1</v>
      </c>
      <c r="N207" s="229" t="s">
        <v>43</v>
      </c>
      <c r="O207" s="91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2" t="s">
        <v>195</v>
      </c>
      <c r="AT207" s="232" t="s">
        <v>146</v>
      </c>
      <c r="AU207" s="232" t="s">
        <v>88</v>
      </c>
      <c r="AY207" s="17" t="s">
        <v>143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7" t="s">
        <v>86</v>
      </c>
      <c r="BK207" s="233">
        <f>ROUND(I207*H207,2)</f>
        <v>0</v>
      </c>
      <c r="BL207" s="17" t="s">
        <v>195</v>
      </c>
      <c r="BM207" s="232" t="s">
        <v>825</v>
      </c>
    </row>
    <row r="208" spans="1:47" s="2" customFormat="1" ht="12">
      <c r="A208" s="38"/>
      <c r="B208" s="39"/>
      <c r="C208" s="40"/>
      <c r="D208" s="234" t="s">
        <v>152</v>
      </c>
      <c r="E208" s="40"/>
      <c r="F208" s="235" t="s">
        <v>648</v>
      </c>
      <c r="G208" s="40"/>
      <c r="H208" s="40"/>
      <c r="I208" s="236"/>
      <c r="J208" s="40"/>
      <c r="K208" s="40"/>
      <c r="L208" s="44"/>
      <c r="M208" s="237"/>
      <c r="N208" s="238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152</v>
      </c>
      <c r="AU208" s="17" t="s">
        <v>88</v>
      </c>
    </row>
    <row r="209" spans="1:51" s="13" customFormat="1" ht="12">
      <c r="A209" s="13"/>
      <c r="B209" s="239"/>
      <c r="C209" s="240"/>
      <c r="D209" s="234" t="s">
        <v>154</v>
      </c>
      <c r="E209" s="241" t="s">
        <v>1</v>
      </c>
      <c r="F209" s="242" t="s">
        <v>810</v>
      </c>
      <c r="G209" s="240"/>
      <c r="H209" s="243">
        <v>6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154</v>
      </c>
      <c r="AU209" s="249" t="s">
        <v>88</v>
      </c>
      <c r="AV209" s="13" t="s">
        <v>88</v>
      </c>
      <c r="AW209" s="13" t="s">
        <v>33</v>
      </c>
      <c r="AX209" s="13" t="s">
        <v>78</v>
      </c>
      <c r="AY209" s="249" t="s">
        <v>143</v>
      </c>
    </row>
    <row r="210" spans="1:51" s="13" customFormat="1" ht="12">
      <c r="A210" s="13"/>
      <c r="B210" s="239"/>
      <c r="C210" s="240"/>
      <c r="D210" s="234" t="s">
        <v>154</v>
      </c>
      <c r="E210" s="241" t="s">
        <v>1</v>
      </c>
      <c r="F210" s="242" t="s">
        <v>809</v>
      </c>
      <c r="G210" s="240"/>
      <c r="H210" s="243">
        <v>6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154</v>
      </c>
      <c r="AU210" s="249" t="s">
        <v>88</v>
      </c>
      <c r="AV210" s="13" t="s">
        <v>88</v>
      </c>
      <c r="AW210" s="13" t="s">
        <v>33</v>
      </c>
      <c r="AX210" s="13" t="s">
        <v>78</v>
      </c>
      <c r="AY210" s="249" t="s">
        <v>143</v>
      </c>
    </row>
    <row r="211" spans="1:51" s="13" customFormat="1" ht="12">
      <c r="A211" s="13"/>
      <c r="B211" s="239"/>
      <c r="C211" s="240"/>
      <c r="D211" s="234" t="s">
        <v>154</v>
      </c>
      <c r="E211" s="241" t="s">
        <v>1</v>
      </c>
      <c r="F211" s="242" t="s">
        <v>815</v>
      </c>
      <c r="G211" s="240"/>
      <c r="H211" s="243">
        <v>4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154</v>
      </c>
      <c r="AU211" s="249" t="s">
        <v>88</v>
      </c>
      <c r="AV211" s="13" t="s">
        <v>88</v>
      </c>
      <c r="AW211" s="13" t="s">
        <v>33</v>
      </c>
      <c r="AX211" s="13" t="s">
        <v>78</v>
      </c>
      <c r="AY211" s="249" t="s">
        <v>143</v>
      </c>
    </row>
    <row r="212" spans="1:51" s="14" customFormat="1" ht="12">
      <c r="A212" s="14"/>
      <c r="B212" s="250"/>
      <c r="C212" s="251"/>
      <c r="D212" s="234" t="s">
        <v>154</v>
      </c>
      <c r="E212" s="252" t="s">
        <v>1</v>
      </c>
      <c r="F212" s="253" t="s">
        <v>156</v>
      </c>
      <c r="G212" s="251"/>
      <c r="H212" s="254">
        <v>16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154</v>
      </c>
      <c r="AU212" s="260" t="s">
        <v>88</v>
      </c>
      <c r="AV212" s="14" t="s">
        <v>150</v>
      </c>
      <c r="AW212" s="14" t="s">
        <v>33</v>
      </c>
      <c r="AX212" s="14" t="s">
        <v>86</v>
      </c>
      <c r="AY212" s="260" t="s">
        <v>143</v>
      </c>
    </row>
    <row r="213" spans="1:65" s="2" customFormat="1" ht="16.5" customHeight="1">
      <c r="A213" s="38"/>
      <c r="B213" s="39"/>
      <c r="C213" s="220" t="s">
        <v>379</v>
      </c>
      <c r="D213" s="220" t="s">
        <v>146</v>
      </c>
      <c r="E213" s="221" t="s">
        <v>650</v>
      </c>
      <c r="F213" s="222" t="s">
        <v>651</v>
      </c>
      <c r="G213" s="223" t="s">
        <v>208</v>
      </c>
      <c r="H213" s="224">
        <v>16</v>
      </c>
      <c r="I213" s="225"/>
      <c r="J213" s="226">
        <f>ROUND(I213*H213,2)</f>
        <v>0</v>
      </c>
      <c r="K213" s="227"/>
      <c r="L213" s="44"/>
      <c r="M213" s="228" t="s">
        <v>1</v>
      </c>
      <c r="N213" s="229" t="s">
        <v>43</v>
      </c>
      <c r="O213" s="91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2" t="s">
        <v>195</v>
      </c>
      <c r="AT213" s="232" t="s">
        <v>146</v>
      </c>
      <c r="AU213" s="232" t="s">
        <v>88</v>
      </c>
      <c r="AY213" s="17" t="s">
        <v>143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7" t="s">
        <v>86</v>
      </c>
      <c r="BK213" s="233">
        <f>ROUND(I213*H213,2)</f>
        <v>0</v>
      </c>
      <c r="BL213" s="17" t="s">
        <v>195</v>
      </c>
      <c r="BM213" s="232" t="s">
        <v>826</v>
      </c>
    </row>
    <row r="214" spans="1:47" s="2" customFormat="1" ht="12">
      <c r="A214" s="38"/>
      <c r="B214" s="39"/>
      <c r="C214" s="40"/>
      <c r="D214" s="234" t="s">
        <v>152</v>
      </c>
      <c r="E214" s="40"/>
      <c r="F214" s="235" t="s">
        <v>653</v>
      </c>
      <c r="G214" s="40"/>
      <c r="H214" s="40"/>
      <c r="I214" s="236"/>
      <c r="J214" s="40"/>
      <c r="K214" s="40"/>
      <c r="L214" s="44"/>
      <c r="M214" s="237"/>
      <c r="N214" s="238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152</v>
      </c>
      <c r="AU214" s="17" t="s">
        <v>88</v>
      </c>
    </row>
    <row r="215" spans="1:51" s="13" customFormat="1" ht="12">
      <c r="A215" s="13"/>
      <c r="B215" s="239"/>
      <c r="C215" s="240"/>
      <c r="D215" s="234" t="s">
        <v>154</v>
      </c>
      <c r="E215" s="241" t="s">
        <v>1</v>
      </c>
      <c r="F215" s="242" t="s">
        <v>810</v>
      </c>
      <c r="G215" s="240"/>
      <c r="H215" s="243">
        <v>6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154</v>
      </c>
      <c r="AU215" s="249" t="s">
        <v>88</v>
      </c>
      <c r="AV215" s="13" t="s">
        <v>88</v>
      </c>
      <c r="AW215" s="13" t="s">
        <v>33</v>
      </c>
      <c r="AX215" s="13" t="s">
        <v>78</v>
      </c>
      <c r="AY215" s="249" t="s">
        <v>143</v>
      </c>
    </row>
    <row r="216" spans="1:51" s="13" customFormat="1" ht="12">
      <c r="A216" s="13"/>
      <c r="B216" s="239"/>
      <c r="C216" s="240"/>
      <c r="D216" s="234" t="s">
        <v>154</v>
      </c>
      <c r="E216" s="241" t="s">
        <v>1</v>
      </c>
      <c r="F216" s="242" t="s">
        <v>809</v>
      </c>
      <c r="G216" s="240"/>
      <c r="H216" s="243">
        <v>6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154</v>
      </c>
      <c r="AU216" s="249" t="s">
        <v>88</v>
      </c>
      <c r="AV216" s="13" t="s">
        <v>88</v>
      </c>
      <c r="AW216" s="13" t="s">
        <v>33</v>
      </c>
      <c r="AX216" s="13" t="s">
        <v>78</v>
      </c>
      <c r="AY216" s="249" t="s">
        <v>143</v>
      </c>
    </row>
    <row r="217" spans="1:51" s="13" customFormat="1" ht="12">
      <c r="A217" s="13"/>
      <c r="B217" s="239"/>
      <c r="C217" s="240"/>
      <c r="D217" s="234" t="s">
        <v>154</v>
      </c>
      <c r="E217" s="241" t="s">
        <v>1</v>
      </c>
      <c r="F217" s="242" t="s">
        <v>815</v>
      </c>
      <c r="G217" s="240"/>
      <c r="H217" s="243">
        <v>4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154</v>
      </c>
      <c r="AU217" s="249" t="s">
        <v>88</v>
      </c>
      <c r="AV217" s="13" t="s">
        <v>88</v>
      </c>
      <c r="AW217" s="13" t="s">
        <v>33</v>
      </c>
      <c r="AX217" s="13" t="s">
        <v>78</v>
      </c>
      <c r="AY217" s="249" t="s">
        <v>143</v>
      </c>
    </row>
    <row r="218" spans="1:51" s="14" customFormat="1" ht="12">
      <c r="A218" s="14"/>
      <c r="B218" s="250"/>
      <c r="C218" s="251"/>
      <c r="D218" s="234" t="s">
        <v>154</v>
      </c>
      <c r="E218" s="252" t="s">
        <v>1</v>
      </c>
      <c r="F218" s="253" t="s">
        <v>156</v>
      </c>
      <c r="G218" s="251"/>
      <c r="H218" s="254">
        <v>16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0" t="s">
        <v>154</v>
      </c>
      <c r="AU218" s="260" t="s">
        <v>88</v>
      </c>
      <c r="AV218" s="14" t="s">
        <v>150</v>
      </c>
      <c r="AW218" s="14" t="s">
        <v>33</v>
      </c>
      <c r="AX218" s="14" t="s">
        <v>86</v>
      </c>
      <c r="AY218" s="260" t="s">
        <v>143</v>
      </c>
    </row>
    <row r="219" spans="1:63" s="12" customFormat="1" ht="25.9" customHeight="1">
      <c r="A219" s="12"/>
      <c r="B219" s="205"/>
      <c r="C219" s="206"/>
      <c r="D219" s="207" t="s">
        <v>77</v>
      </c>
      <c r="E219" s="208" t="s">
        <v>667</v>
      </c>
      <c r="F219" s="208" t="s">
        <v>668</v>
      </c>
      <c r="G219" s="206"/>
      <c r="H219" s="206"/>
      <c r="I219" s="209"/>
      <c r="J219" s="192">
        <f>BK219</f>
        <v>0</v>
      </c>
      <c r="K219" s="206"/>
      <c r="L219" s="210"/>
      <c r="M219" s="211"/>
      <c r="N219" s="212"/>
      <c r="O219" s="212"/>
      <c r="P219" s="213">
        <f>SUM(P220:P233)</f>
        <v>0</v>
      </c>
      <c r="Q219" s="212"/>
      <c r="R219" s="213">
        <f>SUM(R220:R233)</f>
        <v>0</v>
      </c>
      <c r="S219" s="212"/>
      <c r="T219" s="214">
        <f>SUM(T220:T233)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5" t="s">
        <v>150</v>
      </c>
      <c r="AT219" s="216" t="s">
        <v>77</v>
      </c>
      <c r="AU219" s="216" t="s">
        <v>78</v>
      </c>
      <c r="AY219" s="215" t="s">
        <v>143</v>
      </c>
      <c r="BK219" s="217">
        <f>SUM(BK220:BK233)</f>
        <v>0</v>
      </c>
    </row>
    <row r="220" spans="1:65" s="2" customFormat="1" ht="16.5" customHeight="1">
      <c r="A220" s="38"/>
      <c r="B220" s="39"/>
      <c r="C220" s="220" t="s">
        <v>384</v>
      </c>
      <c r="D220" s="220" t="s">
        <v>146</v>
      </c>
      <c r="E220" s="221" t="s">
        <v>670</v>
      </c>
      <c r="F220" s="222" t="s">
        <v>671</v>
      </c>
      <c r="G220" s="223" t="s">
        <v>672</v>
      </c>
      <c r="H220" s="224">
        <v>0</v>
      </c>
      <c r="I220" s="225"/>
      <c r="J220" s="226">
        <f>ROUND(I220*H220,2)</f>
        <v>0</v>
      </c>
      <c r="K220" s="227"/>
      <c r="L220" s="44"/>
      <c r="M220" s="228" t="s">
        <v>1</v>
      </c>
      <c r="N220" s="229" t="s">
        <v>43</v>
      </c>
      <c r="O220" s="91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2" t="s">
        <v>520</v>
      </c>
      <c r="AT220" s="232" t="s">
        <v>146</v>
      </c>
      <c r="AU220" s="232" t="s">
        <v>86</v>
      </c>
      <c r="AY220" s="17" t="s">
        <v>143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7" t="s">
        <v>86</v>
      </c>
      <c r="BK220" s="233">
        <f>ROUND(I220*H220,2)</f>
        <v>0</v>
      </c>
      <c r="BL220" s="17" t="s">
        <v>520</v>
      </c>
      <c r="BM220" s="232" t="s">
        <v>827</v>
      </c>
    </row>
    <row r="221" spans="1:47" s="2" customFormat="1" ht="12">
      <c r="A221" s="38"/>
      <c r="B221" s="39"/>
      <c r="C221" s="40"/>
      <c r="D221" s="234" t="s">
        <v>152</v>
      </c>
      <c r="E221" s="40"/>
      <c r="F221" s="235" t="s">
        <v>671</v>
      </c>
      <c r="G221" s="40"/>
      <c r="H221" s="40"/>
      <c r="I221" s="236"/>
      <c r="J221" s="40"/>
      <c r="K221" s="40"/>
      <c r="L221" s="44"/>
      <c r="M221" s="237"/>
      <c r="N221" s="238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86</v>
      </c>
    </row>
    <row r="222" spans="1:47" s="2" customFormat="1" ht="12">
      <c r="A222" s="38"/>
      <c r="B222" s="39"/>
      <c r="C222" s="40"/>
      <c r="D222" s="234" t="s">
        <v>295</v>
      </c>
      <c r="E222" s="40"/>
      <c r="F222" s="272" t="s">
        <v>674</v>
      </c>
      <c r="G222" s="40"/>
      <c r="H222" s="40"/>
      <c r="I222" s="236"/>
      <c r="J222" s="40"/>
      <c r="K222" s="40"/>
      <c r="L222" s="44"/>
      <c r="M222" s="237"/>
      <c r="N222" s="238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295</v>
      </c>
      <c r="AU222" s="17" t="s">
        <v>86</v>
      </c>
    </row>
    <row r="223" spans="1:65" s="2" customFormat="1" ht="21.75" customHeight="1">
      <c r="A223" s="38"/>
      <c r="B223" s="39"/>
      <c r="C223" s="220" t="s">
        <v>389</v>
      </c>
      <c r="D223" s="220" t="s">
        <v>146</v>
      </c>
      <c r="E223" s="221" t="s">
        <v>676</v>
      </c>
      <c r="F223" s="222" t="s">
        <v>677</v>
      </c>
      <c r="G223" s="223" t="s">
        <v>672</v>
      </c>
      <c r="H223" s="224">
        <v>0</v>
      </c>
      <c r="I223" s="225"/>
      <c r="J223" s="226">
        <f>ROUND(I223*H223,2)</f>
        <v>0</v>
      </c>
      <c r="K223" s="227"/>
      <c r="L223" s="44"/>
      <c r="M223" s="228" t="s">
        <v>1</v>
      </c>
      <c r="N223" s="229" t="s">
        <v>43</v>
      </c>
      <c r="O223" s="91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2" t="s">
        <v>520</v>
      </c>
      <c r="AT223" s="232" t="s">
        <v>146</v>
      </c>
      <c r="AU223" s="232" t="s">
        <v>86</v>
      </c>
      <c r="AY223" s="17" t="s">
        <v>143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7" t="s">
        <v>86</v>
      </c>
      <c r="BK223" s="233">
        <f>ROUND(I223*H223,2)</f>
        <v>0</v>
      </c>
      <c r="BL223" s="17" t="s">
        <v>520</v>
      </c>
      <c r="BM223" s="232" t="s">
        <v>828</v>
      </c>
    </row>
    <row r="224" spans="1:47" s="2" customFormat="1" ht="12">
      <c r="A224" s="38"/>
      <c r="B224" s="39"/>
      <c r="C224" s="40"/>
      <c r="D224" s="234" t="s">
        <v>152</v>
      </c>
      <c r="E224" s="40"/>
      <c r="F224" s="235" t="s">
        <v>677</v>
      </c>
      <c r="G224" s="40"/>
      <c r="H224" s="40"/>
      <c r="I224" s="236"/>
      <c r="J224" s="40"/>
      <c r="K224" s="40"/>
      <c r="L224" s="44"/>
      <c r="M224" s="237"/>
      <c r="N224" s="238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152</v>
      </c>
      <c r="AU224" s="17" t="s">
        <v>86</v>
      </c>
    </row>
    <row r="225" spans="1:47" s="2" customFormat="1" ht="12">
      <c r="A225" s="38"/>
      <c r="B225" s="39"/>
      <c r="C225" s="40"/>
      <c r="D225" s="234" t="s">
        <v>295</v>
      </c>
      <c r="E225" s="40"/>
      <c r="F225" s="272" t="s">
        <v>679</v>
      </c>
      <c r="G225" s="40"/>
      <c r="H225" s="40"/>
      <c r="I225" s="236"/>
      <c r="J225" s="40"/>
      <c r="K225" s="40"/>
      <c r="L225" s="44"/>
      <c r="M225" s="237"/>
      <c r="N225" s="238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295</v>
      </c>
      <c r="AU225" s="17" t="s">
        <v>86</v>
      </c>
    </row>
    <row r="226" spans="1:65" s="2" customFormat="1" ht="16.5" customHeight="1">
      <c r="A226" s="38"/>
      <c r="B226" s="39"/>
      <c r="C226" s="220" t="s">
        <v>398</v>
      </c>
      <c r="D226" s="220" t="s">
        <v>146</v>
      </c>
      <c r="E226" s="221" t="s">
        <v>681</v>
      </c>
      <c r="F226" s="222" t="s">
        <v>682</v>
      </c>
      <c r="G226" s="223" t="s">
        <v>672</v>
      </c>
      <c r="H226" s="224">
        <v>0</v>
      </c>
      <c r="I226" s="225"/>
      <c r="J226" s="226">
        <f>ROUND(I226*H226,2)</f>
        <v>0</v>
      </c>
      <c r="K226" s="227"/>
      <c r="L226" s="44"/>
      <c r="M226" s="228" t="s">
        <v>1</v>
      </c>
      <c r="N226" s="229" t="s">
        <v>43</v>
      </c>
      <c r="O226" s="91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2" t="s">
        <v>520</v>
      </c>
      <c r="AT226" s="232" t="s">
        <v>146</v>
      </c>
      <c r="AU226" s="232" t="s">
        <v>86</v>
      </c>
      <c r="AY226" s="17" t="s">
        <v>143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7" t="s">
        <v>86</v>
      </c>
      <c r="BK226" s="233">
        <f>ROUND(I226*H226,2)</f>
        <v>0</v>
      </c>
      <c r="BL226" s="17" t="s">
        <v>520</v>
      </c>
      <c r="BM226" s="232" t="s">
        <v>829</v>
      </c>
    </row>
    <row r="227" spans="1:47" s="2" customFormat="1" ht="12">
      <c r="A227" s="38"/>
      <c r="B227" s="39"/>
      <c r="C227" s="40"/>
      <c r="D227" s="234" t="s">
        <v>152</v>
      </c>
      <c r="E227" s="40"/>
      <c r="F227" s="235" t="s">
        <v>682</v>
      </c>
      <c r="G227" s="40"/>
      <c r="H227" s="40"/>
      <c r="I227" s="236"/>
      <c r="J227" s="40"/>
      <c r="K227" s="40"/>
      <c r="L227" s="44"/>
      <c r="M227" s="237"/>
      <c r="N227" s="238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152</v>
      </c>
      <c r="AU227" s="17" t="s">
        <v>86</v>
      </c>
    </row>
    <row r="228" spans="1:47" s="2" customFormat="1" ht="12">
      <c r="A228" s="38"/>
      <c r="B228" s="39"/>
      <c r="C228" s="40"/>
      <c r="D228" s="234" t="s">
        <v>295</v>
      </c>
      <c r="E228" s="40"/>
      <c r="F228" s="272" t="s">
        <v>684</v>
      </c>
      <c r="G228" s="40"/>
      <c r="H228" s="40"/>
      <c r="I228" s="236"/>
      <c r="J228" s="40"/>
      <c r="K228" s="40"/>
      <c r="L228" s="44"/>
      <c r="M228" s="237"/>
      <c r="N228" s="238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295</v>
      </c>
      <c r="AU228" s="17" t="s">
        <v>86</v>
      </c>
    </row>
    <row r="229" spans="1:65" s="2" customFormat="1" ht="33" customHeight="1">
      <c r="A229" s="38"/>
      <c r="B229" s="39"/>
      <c r="C229" s="220" t="s">
        <v>403</v>
      </c>
      <c r="D229" s="220" t="s">
        <v>146</v>
      </c>
      <c r="E229" s="221" t="s">
        <v>686</v>
      </c>
      <c r="F229" s="222" t="s">
        <v>687</v>
      </c>
      <c r="G229" s="223" t="s">
        <v>672</v>
      </c>
      <c r="H229" s="224">
        <v>0</v>
      </c>
      <c r="I229" s="225"/>
      <c r="J229" s="226">
        <f>ROUND(I229*H229,2)</f>
        <v>0</v>
      </c>
      <c r="K229" s="227"/>
      <c r="L229" s="44"/>
      <c r="M229" s="228" t="s">
        <v>1</v>
      </c>
      <c r="N229" s="229" t="s">
        <v>43</v>
      </c>
      <c r="O229" s="91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2" t="s">
        <v>520</v>
      </c>
      <c r="AT229" s="232" t="s">
        <v>146</v>
      </c>
      <c r="AU229" s="232" t="s">
        <v>86</v>
      </c>
      <c r="AY229" s="17" t="s">
        <v>143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7" t="s">
        <v>86</v>
      </c>
      <c r="BK229" s="233">
        <f>ROUND(I229*H229,2)</f>
        <v>0</v>
      </c>
      <c r="BL229" s="17" t="s">
        <v>520</v>
      </c>
      <c r="BM229" s="232" t="s">
        <v>830</v>
      </c>
    </row>
    <row r="230" spans="1:47" s="2" customFormat="1" ht="12">
      <c r="A230" s="38"/>
      <c r="B230" s="39"/>
      <c r="C230" s="40"/>
      <c r="D230" s="234" t="s">
        <v>152</v>
      </c>
      <c r="E230" s="40"/>
      <c r="F230" s="235" t="s">
        <v>687</v>
      </c>
      <c r="G230" s="40"/>
      <c r="H230" s="40"/>
      <c r="I230" s="236"/>
      <c r="J230" s="40"/>
      <c r="K230" s="40"/>
      <c r="L230" s="44"/>
      <c r="M230" s="237"/>
      <c r="N230" s="238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152</v>
      </c>
      <c r="AU230" s="17" t="s">
        <v>86</v>
      </c>
    </row>
    <row r="231" spans="1:65" s="2" customFormat="1" ht="16.5" customHeight="1">
      <c r="A231" s="38"/>
      <c r="B231" s="39"/>
      <c r="C231" s="220" t="s">
        <v>299</v>
      </c>
      <c r="D231" s="220" t="s">
        <v>146</v>
      </c>
      <c r="E231" s="221" t="s">
        <v>690</v>
      </c>
      <c r="F231" s="222" t="s">
        <v>691</v>
      </c>
      <c r="G231" s="223" t="s">
        <v>672</v>
      </c>
      <c r="H231" s="224">
        <v>0</v>
      </c>
      <c r="I231" s="225"/>
      <c r="J231" s="226">
        <f>ROUND(I231*H231,2)</f>
        <v>0</v>
      </c>
      <c r="K231" s="227"/>
      <c r="L231" s="44"/>
      <c r="M231" s="228" t="s">
        <v>1</v>
      </c>
      <c r="N231" s="229" t="s">
        <v>43</v>
      </c>
      <c r="O231" s="91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2" t="s">
        <v>520</v>
      </c>
      <c r="AT231" s="232" t="s">
        <v>146</v>
      </c>
      <c r="AU231" s="232" t="s">
        <v>86</v>
      </c>
      <c r="AY231" s="17" t="s">
        <v>143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7" t="s">
        <v>86</v>
      </c>
      <c r="BK231" s="233">
        <f>ROUND(I231*H231,2)</f>
        <v>0</v>
      </c>
      <c r="BL231" s="17" t="s">
        <v>520</v>
      </c>
      <c r="BM231" s="232" t="s">
        <v>831</v>
      </c>
    </row>
    <row r="232" spans="1:47" s="2" customFormat="1" ht="12">
      <c r="A232" s="38"/>
      <c r="B232" s="39"/>
      <c r="C232" s="40"/>
      <c r="D232" s="234" t="s">
        <v>152</v>
      </c>
      <c r="E232" s="40"/>
      <c r="F232" s="235" t="s">
        <v>691</v>
      </c>
      <c r="G232" s="40"/>
      <c r="H232" s="40"/>
      <c r="I232" s="236"/>
      <c r="J232" s="40"/>
      <c r="K232" s="40"/>
      <c r="L232" s="44"/>
      <c r="M232" s="237"/>
      <c r="N232" s="238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152</v>
      </c>
      <c r="AU232" s="17" t="s">
        <v>86</v>
      </c>
    </row>
    <row r="233" spans="1:47" s="2" customFormat="1" ht="12">
      <c r="A233" s="38"/>
      <c r="B233" s="39"/>
      <c r="C233" s="40"/>
      <c r="D233" s="234" t="s">
        <v>295</v>
      </c>
      <c r="E233" s="40"/>
      <c r="F233" s="272" t="s">
        <v>693</v>
      </c>
      <c r="G233" s="40"/>
      <c r="H233" s="40"/>
      <c r="I233" s="236"/>
      <c r="J233" s="40"/>
      <c r="K233" s="40"/>
      <c r="L233" s="44"/>
      <c r="M233" s="237"/>
      <c r="N233" s="238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295</v>
      </c>
      <c r="AU233" s="17" t="s">
        <v>86</v>
      </c>
    </row>
    <row r="234" spans="1:63" s="12" customFormat="1" ht="25.9" customHeight="1">
      <c r="A234" s="12"/>
      <c r="B234" s="205"/>
      <c r="C234" s="206"/>
      <c r="D234" s="207" t="s">
        <v>77</v>
      </c>
      <c r="E234" s="208" t="s">
        <v>694</v>
      </c>
      <c r="F234" s="208" t="s">
        <v>695</v>
      </c>
      <c r="G234" s="206"/>
      <c r="H234" s="206"/>
      <c r="I234" s="209"/>
      <c r="J234" s="192">
        <f>BK234</f>
        <v>0</v>
      </c>
      <c r="K234" s="206"/>
      <c r="L234" s="210"/>
      <c r="M234" s="211"/>
      <c r="N234" s="212"/>
      <c r="O234" s="212"/>
      <c r="P234" s="213">
        <f>P235+SUM(P236:P243)+P249+P257+P260</f>
        <v>0</v>
      </c>
      <c r="Q234" s="212"/>
      <c r="R234" s="213">
        <f>R235+SUM(R236:R243)+R249+R257+R260</f>
        <v>0</v>
      </c>
      <c r="S234" s="212"/>
      <c r="T234" s="214">
        <f>T235+SUM(T236:T243)+T249+T257+T260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5" t="s">
        <v>178</v>
      </c>
      <c r="AT234" s="216" t="s">
        <v>77</v>
      </c>
      <c r="AU234" s="216" t="s">
        <v>78</v>
      </c>
      <c r="AY234" s="215" t="s">
        <v>143</v>
      </c>
      <c r="BK234" s="217">
        <f>BK235+SUM(BK236:BK243)+BK249+BK257+BK260</f>
        <v>0</v>
      </c>
    </row>
    <row r="235" spans="1:65" s="2" customFormat="1" ht="16.5" customHeight="1">
      <c r="A235" s="38"/>
      <c r="B235" s="39"/>
      <c r="C235" s="220" t="s">
        <v>412</v>
      </c>
      <c r="D235" s="220" t="s">
        <v>146</v>
      </c>
      <c r="E235" s="221" t="s">
        <v>697</v>
      </c>
      <c r="F235" s="222" t="s">
        <v>698</v>
      </c>
      <c r="G235" s="223" t="s">
        <v>366</v>
      </c>
      <c r="H235" s="224">
        <v>50</v>
      </c>
      <c r="I235" s="225"/>
      <c r="J235" s="226">
        <f>ROUND(I235*H235,2)</f>
        <v>0</v>
      </c>
      <c r="K235" s="227"/>
      <c r="L235" s="44"/>
      <c r="M235" s="228" t="s">
        <v>1</v>
      </c>
      <c r="N235" s="229" t="s">
        <v>43</v>
      </c>
      <c r="O235" s="91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2" t="s">
        <v>150</v>
      </c>
      <c r="AT235" s="232" t="s">
        <v>146</v>
      </c>
      <c r="AU235" s="232" t="s">
        <v>86</v>
      </c>
      <c r="AY235" s="17" t="s">
        <v>143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7" t="s">
        <v>86</v>
      </c>
      <c r="BK235" s="233">
        <f>ROUND(I235*H235,2)</f>
        <v>0</v>
      </c>
      <c r="BL235" s="17" t="s">
        <v>150</v>
      </c>
      <c r="BM235" s="232" t="s">
        <v>832</v>
      </c>
    </row>
    <row r="236" spans="1:47" s="2" customFormat="1" ht="12">
      <c r="A236" s="38"/>
      <c r="B236" s="39"/>
      <c r="C236" s="40"/>
      <c r="D236" s="234" t="s">
        <v>152</v>
      </c>
      <c r="E236" s="40"/>
      <c r="F236" s="235" t="s">
        <v>698</v>
      </c>
      <c r="G236" s="40"/>
      <c r="H236" s="40"/>
      <c r="I236" s="236"/>
      <c r="J236" s="40"/>
      <c r="K236" s="40"/>
      <c r="L236" s="44"/>
      <c r="M236" s="237"/>
      <c r="N236" s="238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152</v>
      </c>
      <c r="AU236" s="17" t="s">
        <v>86</v>
      </c>
    </row>
    <row r="237" spans="1:65" s="2" customFormat="1" ht="16.5" customHeight="1">
      <c r="A237" s="38"/>
      <c r="B237" s="39"/>
      <c r="C237" s="220" t="s">
        <v>422</v>
      </c>
      <c r="D237" s="220" t="s">
        <v>146</v>
      </c>
      <c r="E237" s="221" t="s">
        <v>701</v>
      </c>
      <c r="F237" s="222" t="s">
        <v>702</v>
      </c>
      <c r="G237" s="223" t="s">
        <v>833</v>
      </c>
      <c r="H237" s="224">
        <v>10</v>
      </c>
      <c r="I237" s="225"/>
      <c r="J237" s="226">
        <f>ROUND(I237*H237,2)</f>
        <v>0</v>
      </c>
      <c r="K237" s="227"/>
      <c r="L237" s="44"/>
      <c r="M237" s="228" t="s">
        <v>1</v>
      </c>
      <c r="N237" s="229" t="s">
        <v>43</v>
      </c>
      <c r="O237" s="91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2" t="s">
        <v>150</v>
      </c>
      <c r="AT237" s="232" t="s">
        <v>146</v>
      </c>
      <c r="AU237" s="232" t="s">
        <v>86</v>
      </c>
      <c r="AY237" s="17" t="s">
        <v>143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7" t="s">
        <v>86</v>
      </c>
      <c r="BK237" s="233">
        <f>ROUND(I237*H237,2)</f>
        <v>0</v>
      </c>
      <c r="BL237" s="17" t="s">
        <v>150</v>
      </c>
      <c r="BM237" s="232" t="s">
        <v>834</v>
      </c>
    </row>
    <row r="238" spans="1:47" s="2" customFormat="1" ht="12">
      <c r="A238" s="38"/>
      <c r="B238" s="39"/>
      <c r="C238" s="40"/>
      <c r="D238" s="234" t="s">
        <v>152</v>
      </c>
      <c r="E238" s="40"/>
      <c r="F238" s="235" t="s">
        <v>702</v>
      </c>
      <c r="G238" s="40"/>
      <c r="H238" s="40"/>
      <c r="I238" s="236"/>
      <c r="J238" s="40"/>
      <c r="K238" s="40"/>
      <c r="L238" s="44"/>
      <c r="M238" s="237"/>
      <c r="N238" s="238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152</v>
      </c>
      <c r="AU238" s="17" t="s">
        <v>86</v>
      </c>
    </row>
    <row r="239" spans="1:65" s="2" customFormat="1" ht="16.5" customHeight="1">
      <c r="A239" s="38"/>
      <c r="B239" s="39"/>
      <c r="C239" s="220" t="s">
        <v>427</v>
      </c>
      <c r="D239" s="220" t="s">
        <v>146</v>
      </c>
      <c r="E239" s="221" t="s">
        <v>705</v>
      </c>
      <c r="F239" s="222" t="s">
        <v>706</v>
      </c>
      <c r="G239" s="223" t="s">
        <v>366</v>
      </c>
      <c r="H239" s="224">
        <v>1</v>
      </c>
      <c r="I239" s="225"/>
      <c r="J239" s="226">
        <f>ROUND(I239*H239,2)</f>
        <v>0</v>
      </c>
      <c r="K239" s="227"/>
      <c r="L239" s="44"/>
      <c r="M239" s="228" t="s">
        <v>1</v>
      </c>
      <c r="N239" s="229" t="s">
        <v>43</v>
      </c>
      <c r="O239" s="91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2" t="s">
        <v>150</v>
      </c>
      <c r="AT239" s="232" t="s">
        <v>146</v>
      </c>
      <c r="AU239" s="232" t="s">
        <v>86</v>
      </c>
      <c r="AY239" s="17" t="s">
        <v>143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7" t="s">
        <v>86</v>
      </c>
      <c r="BK239" s="233">
        <f>ROUND(I239*H239,2)</f>
        <v>0</v>
      </c>
      <c r="BL239" s="17" t="s">
        <v>150</v>
      </c>
      <c r="BM239" s="232" t="s">
        <v>835</v>
      </c>
    </row>
    <row r="240" spans="1:47" s="2" customFormat="1" ht="12">
      <c r="A240" s="38"/>
      <c r="B240" s="39"/>
      <c r="C240" s="40"/>
      <c r="D240" s="234" t="s">
        <v>152</v>
      </c>
      <c r="E240" s="40"/>
      <c r="F240" s="235" t="s">
        <v>706</v>
      </c>
      <c r="G240" s="40"/>
      <c r="H240" s="40"/>
      <c r="I240" s="236"/>
      <c r="J240" s="40"/>
      <c r="K240" s="40"/>
      <c r="L240" s="44"/>
      <c r="M240" s="237"/>
      <c r="N240" s="238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152</v>
      </c>
      <c r="AU240" s="17" t="s">
        <v>86</v>
      </c>
    </row>
    <row r="241" spans="1:65" s="2" customFormat="1" ht="16.5" customHeight="1">
      <c r="A241" s="38"/>
      <c r="B241" s="39"/>
      <c r="C241" s="220" t="s">
        <v>432</v>
      </c>
      <c r="D241" s="220" t="s">
        <v>146</v>
      </c>
      <c r="E241" s="221" t="s">
        <v>836</v>
      </c>
      <c r="F241" s="222" t="s">
        <v>837</v>
      </c>
      <c r="G241" s="223" t="s">
        <v>366</v>
      </c>
      <c r="H241" s="224">
        <v>1</v>
      </c>
      <c r="I241" s="225"/>
      <c r="J241" s="226">
        <f>ROUND(I241*H241,2)</f>
        <v>0</v>
      </c>
      <c r="K241" s="227"/>
      <c r="L241" s="44"/>
      <c r="M241" s="228" t="s">
        <v>1</v>
      </c>
      <c r="N241" s="229" t="s">
        <v>43</v>
      </c>
      <c r="O241" s="91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2" t="s">
        <v>150</v>
      </c>
      <c r="AT241" s="232" t="s">
        <v>146</v>
      </c>
      <c r="AU241" s="232" t="s">
        <v>86</v>
      </c>
      <c r="AY241" s="17" t="s">
        <v>143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7" t="s">
        <v>86</v>
      </c>
      <c r="BK241" s="233">
        <f>ROUND(I241*H241,2)</f>
        <v>0</v>
      </c>
      <c r="BL241" s="17" t="s">
        <v>150</v>
      </c>
      <c r="BM241" s="232" t="s">
        <v>838</v>
      </c>
    </row>
    <row r="242" spans="1:47" s="2" customFormat="1" ht="12">
      <c r="A242" s="38"/>
      <c r="B242" s="39"/>
      <c r="C242" s="40"/>
      <c r="D242" s="234" t="s">
        <v>152</v>
      </c>
      <c r="E242" s="40"/>
      <c r="F242" s="235" t="s">
        <v>837</v>
      </c>
      <c r="G242" s="40"/>
      <c r="H242" s="40"/>
      <c r="I242" s="236"/>
      <c r="J242" s="40"/>
      <c r="K242" s="40"/>
      <c r="L242" s="44"/>
      <c r="M242" s="237"/>
      <c r="N242" s="238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152</v>
      </c>
      <c r="AU242" s="17" t="s">
        <v>86</v>
      </c>
    </row>
    <row r="243" spans="1:63" s="12" customFormat="1" ht="22.8" customHeight="1">
      <c r="A243" s="12"/>
      <c r="B243" s="205"/>
      <c r="C243" s="206"/>
      <c r="D243" s="207" t="s">
        <v>77</v>
      </c>
      <c r="E243" s="218" t="s">
        <v>708</v>
      </c>
      <c r="F243" s="218" t="s">
        <v>709</v>
      </c>
      <c r="G243" s="206"/>
      <c r="H243" s="206"/>
      <c r="I243" s="209"/>
      <c r="J243" s="219">
        <f>BK243</f>
        <v>0</v>
      </c>
      <c r="K243" s="206"/>
      <c r="L243" s="210"/>
      <c r="M243" s="211"/>
      <c r="N243" s="212"/>
      <c r="O243" s="212"/>
      <c r="P243" s="213">
        <f>SUM(P244:P248)</f>
        <v>0</v>
      </c>
      <c r="Q243" s="212"/>
      <c r="R243" s="213">
        <f>SUM(R244:R248)</f>
        <v>0</v>
      </c>
      <c r="S243" s="212"/>
      <c r="T243" s="214">
        <f>SUM(T244:T248)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5" t="s">
        <v>178</v>
      </c>
      <c r="AT243" s="216" t="s">
        <v>77</v>
      </c>
      <c r="AU243" s="216" t="s">
        <v>86</v>
      </c>
      <c r="AY243" s="215" t="s">
        <v>143</v>
      </c>
      <c r="BK243" s="217">
        <f>SUM(BK244:BK248)</f>
        <v>0</v>
      </c>
    </row>
    <row r="244" spans="1:65" s="2" customFormat="1" ht="16.5" customHeight="1">
      <c r="A244" s="38"/>
      <c r="B244" s="39"/>
      <c r="C244" s="220" t="s">
        <v>434</v>
      </c>
      <c r="D244" s="220" t="s">
        <v>146</v>
      </c>
      <c r="E244" s="221" t="s">
        <v>711</v>
      </c>
      <c r="F244" s="222" t="s">
        <v>712</v>
      </c>
      <c r="G244" s="223" t="s">
        <v>839</v>
      </c>
      <c r="H244" s="224">
        <v>1</v>
      </c>
      <c r="I244" s="225"/>
      <c r="J244" s="226">
        <f>ROUND(I244*H244,2)</f>
        <v>0</v>
      </c>
      <c r="K244" s="227"/>
      <c r="L244" s="44"/>
      <c r="M244" s="228" t="s">
        <v>1</v>
      </c>
      <c r="N244" s="229" t="s">
        <v>43</v>
      </c>
      <c r="O244" s="91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2" t="s">
        <v>150</v>
      </c>
      <c r="AT244" s="232" t="s">
        <v>146</v>
      </c>
      <c r="AU244" s="232" t="s">
        <v>88</v>
      </c>
      <c r="AY244" s="17" t="s">
        <v>143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7" t="s">
        <v>86</v>
      </c>
      <c r="BK244" s="233">
        <f>ROUND(I244*H244,2)</f>
        <v>0</v>
      </c>
      <c r="BL244" s="17" t="s">
        <v>150</v>
      </c>
      <c r="BM244" s="232" t="s">
        <v>840</v>
      </c>
    </row>
    <row r="245" spans="1:47" s="2" customFormat="1" ht="12">
      <c r="A245" s="38"/>
      <c r="B245" s="39"/>
      <c r="C245" s="40"/>
      <c r="D245" s="234" t="s">
        <v>152</v>
      </c>
      <c r="E245" s="40"/>
      <c r="F245" s="235" t="s">
        <v>712</v>
      </c>
      <c r="G245" s="40"/>
      <c r="H245" s="40"/>
      <c r="I245" s="236"/>
      <c r="J245" s="40"/>
      <c r="K245" s="40"/>
      <c r="L245" s="44"/>
      <c r="M245" s="237"/>
      <c r="N245" s="238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152</v>
      </c>
      <c r="AU245" s="17" t="s">
        <v>88</v>
      </c>
    </row>
    <row r="246" spans="1:47" s="2" customFormat="1" ht="12">
      <c r="A246" s="38"/>
      <c r="B246" s="39"/>
      <c r="C246" s="40"/>
      <c r="D246" s="234" t="s">
        <v>295</v>
      </c>
      <c r="E246" s="40"/>
      <c r="F246" s="272" t="s">
        <v>714</v>
      </c>
      <c r="G246" s="40"/>
      <c r="H246" s="40"/>
      <c r="I246" s="236"/>
      <c r="J246" s="40"/>
      <c r="K246" s="40"/>
      <c r="L246" s="44"/>
      <c r="M246" s="237"/>
      <c r="N246" s="238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295</v>
      </c>
      <c r="AU246" s="17" t="s">
        <v>88</v>
      </c>
    </row>
    <row r="247" spans="1:65" s="2" customFormat="1" ht="16.5" customHeight="1">
      <c r="A247" s="38"/>
      <c r="B247" s="39"/>
      <c r="C247" s="220" t="s">
        <v>439</v>
      </c>
      <c r="D247" s="220" t="s">
        <v>146</v>
      </c>
      <c r="E247" s="221" t="s">
        <v>716</v>
      </c>
      <c r="F247" s="222" t="s">
        <v>717</v>
      </c>
      <c r="G247" s="223" t="s">
        <v>718</v>
      </c>
      <c r="H247" s="224">
        <v>1</v>
      </c>
      <c r="I247" s="225"/>
      <c r="J247" s="226">
        <f>ROUND(I247*H247,2)</f>
        <v>0</v>
      </c>
      <c r="K247" s="227"/>
      <c r="L247" s="44"/>
      <c r="M247" s="228" t="s">
        <v>1</v>
      </c>
      <c r="N247" s="229" t="s">
        <v>43</v>
      </c>
      <c r="O247" s="91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2" t="s">
        <v>150</v>
      </c>
      <c r="AT247" s="232" t="s">
        <v>146</v>
      </c>
      <c r="AU247" s="232" t="s">
        <v>88</v>
      </c>
      <c r="AY247" s="17" t="s">
        <v>143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7" t="s">
        <v>86</v>
      </c>
      <c r="BK247" s="233">
        <f>ROUND(I247*H247,2)</f>
        <v>0</v>
      </c>
      <c r="BL247" s="17" t="s">
        <v>150</v>
      </c>
      <c r="BM247" s="232" t="s">
        <v>841</v>
      </c>
    </row>
    <row r="248" spans="1:47" s="2" customFormat="1" ht="12">
      <c r="A248" s="38"/>
      <c r="B248" s="39"/>
      <c r="C248" s="40"/>
      <c r="D248" s="234" t="s">
        <v>152</v>
      </c>
      <c r="E248" s="40"/>
      <c r="F248" s="235" t="s">
        <v>717</v>
      </c>
      <c r="G248" s="40"/>
      <c r="H248" s="40"/>
      <c r="I248" s="236"/>
      <c r="J248" s="40"/>
      <c r="K248" s="40"/>
      <c r="L248" s="44"/>
      <c r="M248" s="237"/>
      <c r="N248" s="238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152</v>
      </c>
      <c r="AU248" s="17" t="s">
        <v>88</v>
      </c>
    </row>
    <row r="249" spans="1:63" s="12" customFormat="1" ht="22.8" customHeight="1">
      <c r="A249" s="12"/>
      <c r="B249" s="205"/>
      <c r="C249" s="206"/>
      <c r="D249" s="207" t="s">
        <v>77</v>
      </c>
      <c r="E249" s="218" t="s">
        <v>720</v>
      </c>
      <c r="F249" s="218" t="s">
        <v>721</v>
      </c>
      <c r="G249" s="206"/>
      <c r="H249" s="206"/>
      <c r="I249" s="209"/>
      <c r="J249" s="219">
        <f>BK249</f>
        <v>0</v>
      </c>
      <c r="K249" s="206"/>
      <c r="L249" s="210"/>
      <c r="M249" s="211"/>
      <c r="N249" s="212"/>
      <c r="O249" s="212"/>
      <c r="P249" s="213">
        <f>SUM(P250:P256)</f>
        <v>0</v>
      </c>
      <c r="Q249" s="212"/>
      <c r="R249" s="213">
        <f>SUM(R250:R256)</f>
        <v>0</v>
      </c>
      <c r="S249" s="212"/>
      <c r="T249" s="214">
        <f>SUM(T250:T256)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5" t="s">
        <v>178</v>
      </c>
      <c r="AT249" s="216" t="s">
        <v>77</v>
      </c>
      <c r="AU249" s="216" t="s">
        <v>86</v>
      </c>
      <c r="AY249" s="215" t="s">
        <v>143</v>
      </c>
      <c r="BK249" s="217">
        <f>SUM(BK250:BK256)</f>
        <v>0</v>
      </c>
    </row>
    <row r="250" spans="1:65" s="2" customFormat="1" ht="16.5" customHeight="1">
      <c r="A250" s="38"/>
      <c r="B250" s="39"/>
      <c r="C250" s="220" t="s">
        <v>444</v>
      </c>
      <c r="D250" s="220" t="s">
        <v>146</v>
      </c>
      <c r="E250" s="221" t="s">
        <v>842</v>
      </c>
      <c r="F250" s="222" t="s">
        <v>843</v>
      </c>
      <c r="G250" s="223" t="s">
        <v>366</v>
      </c>
      <c r="H250" s="224">
        <v>1</v>
      </c>
      <c r="I250" s="225"/>
      <c r="J250" s="226">
        <f>ROUND(I250*H250,2)</f>
        <v>0</v>
      </c>
      <c r="K250" s="227"/>
      <c r="L250" s="44"/>
      <c r="M250" s="228" t="s">
        <v>1</v>
      </c>
      <c r="N250" s="229" t="s">
        <v>43</v>
      </c>
      <c r="O250" s="91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2" t="s">
        <v>150</v>
      </c>
      <c r="AT250" s="232" t="s">
        <v>146</v>
      </c>
      <c r="AU250" s="232" t="s">
        <v>88</v>
      </c>
      <c r="AY250" s="17" t="s">
        <v>143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7" t="s">
        <v>86</v>
      </c>
      <c r="BK250" s="233">
        <f>ROUND(I250*H250,2)</f>
        <v>0</v>
      </c>
      <c r="BL250" s="17" t="s">
        <v>150</v>
      </c>
      <c r="BM250" s="232" t="s">
        <v>844</v>
      </c>
    </row>
    <row r="251" spans="1:47" s="2" customFormat="1" ht="12">
      <c r="A251" s="38"/>
      <c r="B251" s="39"/>
      <c r="C251" s="40"/>
      <c r="D251" s="234" t="s">
        <v>152</v>
      </c>
      <c r="E251" s="40"/>
      <c r="F251" s="235" t="s">
        <v>843</v>
      </c>
      <c r="G251" s="40"/>
      <c r="H251" s="40"/>
      <c r="I251" s="236"/>
      <c r="J251" s="40"/>
      <c r="K251" s="40"/>
      <c r="L251" s="44"/>
      <c r="M251" s="237"/>
      <c r="N251" s="238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152</v>
      </c>
      <c r="AU251" s="17" t="s">
        <v>88</v>
      </c>
    </row>
    <row r="252" spans="1:65" s="2" customFormat="1" ht="16.5" customHeight="1">
      <c r="A252" s="38"/>
      <c r="B252" s="39"/>
      <c r="C252" s="220" t="s">
        <v>454</v>
      </c>
      <c r="D252" s="220" t="s">
        <v>146</v>
      </c>
      <c r="E252" s="221" t="s">
        <v>845</v>
      </c>
      <c r="F252" s="222" t="s">
        <v>846</v>
      </c>
      <c r="G252" s="223" t="s">
        <v>366</v>
      </c>
      <c r="H252" s="224">
        <v>1</v>
      </c>
      <c r="I252" s="225"/>
      <c r="J252" s="226">
        <f>ROUND(I252*H252,2)</f>
        <v>0</v>
      </c>
      <c r="K252" s="227"/>
      <c r="L252" s="44"/>
      <c r="M252" s="228" t="s">
        <v>1</v>
      </c>
      <c r="N252" s="229" t="s">
        <v>43</v>
      </c>
      <c r="O252" s="91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2" t="s">
        <v>150</v>
      </c>
      <c r="AT252" s="232" t="s">
        <v>146</v>
      </c>
      <c r="AU252" s="232" t="s">
        <v>88</v>
      </c>
      <c r="AY252" s="17" t="s">
        <v>143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7" t="s">
        <v>86</v>
      </c>
      <c r="BK252" s="233">
        <f>ROUND(I252*H252,2)</f>
        <v>0</v>
      </c>
      <c r="BL252" s="17" t="s">
        <v>150</v>
      </c>
      <c r="BM252" s="232" t="s">
        <v>847</v>
      </c>
    </row>
    <row r="253" spans="1:47" s="2" customFormat="1" ht="12">
      <c r="A253" s="38"/>
      <c r="B253" s="39"/>
      <c r="C253" s="40"/>
      <c r="D253" s="234" t="s">
        <v>152</v>
      </c>
      <c r="E253" s="40"/>
      <c r="F253" s="235" t="s">
        <v>846</v>
      </c>
      <c r="G253" s="40"/>
      <c r="H253" s="40"/>
      <c r="I253" s="236"/>
      <c r="J253" s="40"/>
      <c r="K253" s="40"/>
      <c r="L253" s="44"/>
      <c r="M253" s="237"/>
      <c r="N253" s="238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152</v>
      </c>
      <c r="AU253" s="17" t="s">
        <v>88</v>
      </c>
    </row>
    <row r="254" spans="1:47" s="2" customFormat="1" ht="12">
      <c r="A254" s="38"/>
      <c r="B254" s="39"/>
      <c r="C254" s="40"/>
      <c r="D254" s="234" t="s">
        <v>295</v>
      </c>
      <c r="E254" s="40"/>
      <c r="F254" s="272" t="s">
        <v>848</v>
      </c>
      <c r="G254" s="40"/>
      <c r="H254" s="40"/>
      <c r="I254" s="236"/>
      <c r="J254" s="40"/>
      <c r="K254" s="40"/>
      <c r="L254" s="44"/>
      <c r="M254" s="237"/>
      <c r="N254" s="238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295</v>
      </c>
      <c r="AU254" s="17" t="s">
        <v>88</v>
      </c>
    </row>
    <row r="255" spans="1:65" s="2" customFormat="1" ht="16.5" customHeight="1">
      <c r="A255" s="38"/>
      <c r="B255" s="39"/>
      <c r="C255" s="220" t="s">
        <v>458</v>
      </c>
      <c r="D255" s="220" t="s">
        <v>146</v>
      </c>
      <c r="E255" s="221" t="s">
        <v>728</v>
      </c>
      <c r="F255" s="222" t="s">
        <v>729</v>
      </c>
      <c r="G255" s="223" t="s">
        <v>849</v>
      </c>
      <c r="H255" s="294"/>
      <c r="I255" s="225"/>
      <c r="J255" s="226">
        <f>ROUND(I255*H255,2)</f>
        <v>0</v>
      </c>
      <c r="K255" s="227"/>
      <c r="L255" s="44"/>
      <c r="M255" s="228" t="s">
        <v>1</v>
      </c>
      <c r="N255" s="229" t="s">
        <v>43</v>
      </c>
      <c r="O255" s="91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2" t="s">
        <v>150</v>
      </c>
      <c r="AT255" s="232" t="s">
        <v>146</v>
      </c>
      <c r="AU255" s="232" t="s">
        <v>88</v>
      </c>
      <c r="AY255" s="17" t="s">
        <v>143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7" t="s">
        <v>86</v>
      </c>
      <c r="BK255" s="233">
        <f>ROUND(I255*H255,2)</f>
        <v>0</v>
      </c>
      <c r="BL255" s="17" t="s">
        <v>150</v>
      </c>
      <c r="BM255" s="232" t="s">
        <v>850</v>
      </c>
    </row>
    <row r="256" spans="1:47" s="2" customFormat="1" ht="12">
      <c r="A256" s="38"/>
      <c r="B256" s="39"/>
      <c r="C256" s="40"/>
      <c r="D256" s="234" t="s">
        <v>152</v>
      </c>
      <c r="E256" s="40"/>
      <c r="F256" s="235" t="s">
        <v>729</v>
      </c>
      <c r="G256" s="40"/>
      <c r="H256" s="40"/>
      <c r="I256" s="236"/>
      <c r="J256" s="40"/>
      <c r="K256" s="40"/>
      <c r="L256" s="44"/>
      <c r="M256" s="237"/>
      <c r="N256" s="238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152</v>
      </c>
      <c r="AU256" s="17" t="s">
        <v>88</v>
      </c>
    </row>
    <row r="257" spans="1:63" s="12" customFormat="1" ht="22.8" customHeight="1">
      <c r="A257" s="12"/>
      <c r="B257" s="205"/>
      <c r="C257" s="206"/>
      <c r="D257" s="207" t="s">
        <v>77</v>
      </c>
      <c r="E257" s="218" t="s">
        <v>731</v>
      </c>
      <c r="F257" s="218" t="s">
        <v>732</v>
      </c>
      <c r="G257" s="206"/>
      <c r="H257" s="206"/>
      <c r="I257" s="209"/>
      <c r="J257" s="219">
        <f>BK257</f>
        <v>0</v>
      </c>
      <c r="K257" s="206"/>
      <c r="L257" s="210"/>
      <c r="M257" s="211"/>
      <c r="N257" s="212"/>
      <c r="O257" s="212"/>
      <c r="P257" s="213">
        <f>SUM(P258:P259)</f>
        <v>0</v>
      </c>
      <c r="Q257" s="212"/>
      <c r="R257" s="213">
        <f>SUM(R258:R259)</f>
        <v>0</v>
      </c>
      <c r="S257" s="212"/>
      <c r="T257" s="214">
        <f>SUM(T258:T259)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5" t="s">
        <v>178</v>
      </c>
      <c r="AT257" s="216" t="s">
        <v>77</v>
      </c>
      <c r="AU257" s="216" t="s">
        <v>86</v>
      </c>
      <c r="AY257" s="215" t="s">
        <v>143</v>
      </c>
      <c r="BK257" s="217">
        <f>SUM(BK258:BK259)</f>
        <v>0</v>
      </c>
    </row>
    <row r="258" spans="1:65" s="2" customFormat="1" ht="16.5" customHeight="1">
      <c r="A258" s="38"/>
      <c r="B258" s="39"/>
      <c r="C258" s="220" t="s">
        <v>462</v>
      </c>
      <c r="D258" s="220" t="s">
        <v>146</v>
      </c>
      <c r="E258" s="221" t="s">
        <v>734</v>
      </c>
      <c r="F258" s="222" t="s">
        <v>735</v>
      </c>
      <c r="G258" s="223" t="s">
        <v>736</v>
      </c>
      <c r="H258" s="224">
        <v>1</v>
      </c>
      <c r="I258" s="225"/>
      <c r="J258" s="226">
        <f>ROUND(I258*H258,2)</f>
        <v>0</v>
      </c>
      <c r="K258" s="227"/>
      <c r="L258" s="44"/>
      <c r="M258" s="228" t="s">
        <v>1</v>
      </c>
      <c r="N258" s="229" t="s">
        <v>43</v>
      </c>
      <c r="O258" s="91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2" t="s">
        <v>150</v>
      </c>
      <c r="AT258" s="232" t="s">
        <v>146</v>
      </c>
      <c r="AU258" s="232" t="s">
        <v>88</v>
      </c>
      <c r="AY258" s="17" t="s">
        <v>143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7" t="s">
        <v>86</v>
      </c>
      <c r="BK258" s="233">
        <f>ROUND(I258*H258,2)</f>
        <v>0</v>
      </c>
      <c r="BL258" s="17" t="s">
        <v>150</v>
      </c>
      <c r="BM258" s="232" t="s">
        <v>851</v>
      </c>
    </row>
    <row r="259" spans="1:47" s="2" customFormat="1" ht="12">
      <c r="A259" s="38"/>
      <c r="B259" s="39"/>
      <c r="C259" s="40"/>
      <c r="D259" s="234" t="s">
        <v>152</v>
      </c>
      <c r="E259" s="40"/>
      <c r="F259" s="235" t="s">
        <v>735</v>
      </c>
      <c r="G259" s="40"/>
      <c r="H259" s="40"/>
      <c r="I259" s="236"/>
      <c r="J259" s="40"/>
      <c r="K259" s="40"/>
      <c r="L259" s="44"/>
      <c r="M259" s="237"/>
      <c r="N259" s="238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152</v>
      </c>
      <c r="AU259" s="17" t="s">
        <v>88</v>
      </c>
    </row>
    <row r="260" spans="1:63" s="12" customFormat="1" ht="22.8" customHeight="1">
      <c r="A260" s="12"/>
      <c r="B260" s="205"/>
      <c r="C260" s="206"/>
      <c r="D260" s="207" t="s">
        <v>77</v>
      </c>
      <c r="E260" s="218" t="s">
        <v>738</v>
      </c>
      <c r="F260" s="218" t="s">
        <v>739</v>
      </c>
      <c r="G260" s="206"/>
      <c r="H260" s="206"/>
      <c r="I260" s="209"/>
      <c r="J260" s="219">
        <f>BK260</f>
        <v>0</v>
      </c>
      <c r="K260" s="206"/>
      <c r="L260" s="210"/>
      <c r="M260" s="211"/>
      <c r="N260" s="212"/>
      <c r="O260" s="212"/>
      <c r="P260" s="213">
        <f>SUM(P261:P262)</f>
        <v>0</v>
      </c>
      <c r="Q260" s="212"/>
      <c r="R260" s="213">
        <f>SUM(R261:R262)</f>
        <v>0</v>
      </c>
      <c r="S260" s="212"/>
      <c r="T260" s="214">
        <f>SUM(T261:T262)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5" t="s">
        <v>178</v>
      </c>
      <c r="AT260" s="216" t="s">
        <v>77</v>
      </c>
      <c r="AU260" s="216" t="s">
        <v>86</v>
      </c>
      <c r="AY260" s="215" t="s">
        <v>143</v>
      </c>
      <c r="BK260" s="217">
        <f>SUM(BK261:BK262)</f>
        <v>0</v>
      </c>
    </row>
    <row r="261" spans="1:65" s="2" customFormat="1" ht="16.5" customHeight="1">
      <c r="A261" s="38"/>
      <c r="B261" s="39"/>
      <c r="C261" s="220" t="s">
        <v>466</v>
      </c>
      <c r="D261" s="220" t="s">
        <v>146</v>
      </c>
      <c r="E261" s="221" t="s">
        <v>745</v>
      </c>
      <c r="F261" s="222" t="s">
        <v>746</v>
      </c>
      <c r="G261" s="223" t="s">
        <v>519</v>
      </c>
      <c r="H261" s="224">
        <v>2</v>
      </c>
      <c r="I261" s="225"/>
      <c r="J261" s="226">
        <f>ROUND(I261*H261,2)</f>
        <v>0</v>
      </c>
      <c r="K261" s="227"/>
      <c r="L261" s="44"/>
      <c r="M261" s="228" t="s">
        <v>1</v>
      </c>
      <c r="N261" s="229" t="s">
        <v>43</v>
      </c>
      <c r="O261" s="91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2" t="s">
        <v>150</v>
      </c>
      <c r="AT261" s="232" t="s">
        <v>146</v>
      </c>
      <c r="AU261" s="232" t="s">
        <v>88</v>
      </c>
      <c r="AY261" s="17" t="s">
        <v>143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7" t="s">
        <v>86</v>
      </c>
      <c r="BK261" s="233">
        <f>ROUND(I261*H261,2)</f>
        <v>0</v>
      </c>
      <c r="BL261" s="17" t="s">
        <v>150</v>
      </c>
      <c r="BM261" s="232" t="s">
        <v>852</v>
      </c>
    </row>
    <row r="262" spans="1:47" s="2" customFormat="1" ht="12">
      <c r="A262" s="38"/>
      <c r="B262" s="39"/>
      <c r="C262" s="40"/>
      <c r="D262" s="234" t="s">
        <v>152</v>
      </c>
      <c r="E262" s="40"/>
      <c r="F262" s="235" t="s">
        <v>746</v>
      </c>
      <c r="G262" s="40"/>
      <c r="H262" s="40"/>
      <c r="I262" s="236"/>
      <c r="J262" s="40"/>
      <c r="K262" s="40"/>
      <c r="L262" s="44"/>
      <c r="M262" s="237"/>
      <c r="N262" s="238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152</v>
      </c>
      <c r="AU262" s="17" t="s">
        <v>88</v>
      </c>
    </row>
    <row r="263" spans="1:63" s="2" customFormat="1" ht="49.9" customHeight="1">
      <c r="A263" s="38"/>
      <c r="B263" s="39"/>
      <c r="C263" s="40"/>
      <c r="D263" s="40"/>
      <c r="E263" s="208" t="s">
        <v>748</v>
      </c>
      <c r="F263" s="208" t="s">
        <v>749</v>
      </c>
      <c r="G263" s="40"/>
      <c r="H263" s="40"/>
      <c r="I263" s="40"/>
      <c r="J263" s="192">
        <f>BK263</f>
        <v>0</v>
      </c>
      <c r="K263" s="40"/>
      <c r="L263" s="44"/>
      <c r="M263" s="237"/>
      <c r="N263" s="238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77</v>
      </c>
      <c r="AU263" s="17" t="s">
        <v>78</v>
      </c>
      <c r="AY263" s="17" t="s">
        <v>750</v>
      </c>
      <c r="BK263" s="233">
        <f>SUM(BK264:BK273)</f>
        <v>0</v>
      </c>
    </row>
    <row r="264" spans="1:63" s="2" customFormat="1" ht="16.3" customHeight="1">
      <c r="A264" s="38"/>
      <c r="B264" s="39"/>
      <c r="C264" s="283" t="s">
        <v>1</v>
      </c>
      <c r="D264" s="283" t="s">
        <v>146</v>
      </c>
      <c r="E264" s="284" t="s">
        <v>1</v>
      </c>
      <c r="F264" s="285" t="s">
        <v>1</v>
      </c>
      <c r="G264" s="286" t="s">
        <v>1</v>
      </c>
      <c r="H264" s="287"/>
      <c r="I264" s="288"/>
      <c r="J264" s="289">
        <f>BK264</f>
        <v>0</v>
      </c>
      <c r="K264" s="227"/>
      <c r="L264" s="44"/>
      <c r="M264" s="290" t="s">
        <v>1</v>
      </c>
      <c r="N264" s="291" t="s">
        <v>43</v>
      </c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750</v>
      </c>
      <c r="AU264" s="17" t="s">
        <v>86</v>
      </c>
      <c r="AY264" s="17" t="s">
        <v>750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7" t="s">
        <v>86</v>
      </c>
      <c r="BK264" s="233">
        <f>I264*H264</f>
        <v>0</v>
      </c>
    </row>
    <row r="265" spans="1:63" s="2" customFormat="1" ht="16.3" customHeight="1">
      <c r="A265" s="38"/>
      <c r="B265" s="39"/>
      <c r="C265" s="283" t="s">
        <v>1</v>
      </c>
      <c r="D265" s="283" t="s">
        <v>146</v>
      </c>
      <c r="E265" s="284" t="s">
        <v>1</v>
      </c>
      <c r="F265" s="285" t="s">
        <v>1</v>
      </c>
      <c r="G265" s="286" t="s">
        <v>1</v>
      </c>
      <c r="H265" s="287"/>
      <c r="I265" s="288"/>
      <c r="J265" s="289">
        <f>BK265</f>
        <v>0</v>
      </c>
      <c r="K265" s="227"/>
      <c r="L265" s="44"/>
      <c r="M265" s="290" t="s">
        <v>1</v>
      </c>
      <c r="N265" s="291" t="s">
        <v>43</v>
      </c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750</v>
      </c>
      <c r="AU265" s="17" t="s">
        <v>86</v>
      </c>
      <c r="AY265" s="17" t="s">
        <v>750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7" t="s">
        <v>86</v>
      </c>
      <c r="BK265" s="233">
        <f>I265*H265</f>
        <v>0</v>
      </c>
    </row>
    <row r="266" spans="1:63" s="2" customFormat="1" ht="16.3" customHeight="1">
      <c r="A266" s="38"/>
      <c r="B266" s="39"/>
      <c r="C266" s="283" t="s">
        <v>1</v>
      </c>
      <c r="D266" s="283" t="s">
        <v>146</v>
      </c>
      <c r="E266" s="284" t="s">
        <v>1</v>
      </c>
      <c r="F266" s="285" t="s">
        <v>1</v>
      </c>
      <c r="G266" s="286" t="s">
        <v>1</v>
      </c>
      <c r="H266" s="287"/>
      <c r="I266" s="288"/>
      <c r="J266" s="289">
        <f>BK266</f>
        <v>0</v>
      </c>
      <c r="K266" s="227"/>
      <c r="L266" s="44"/>
      <c r="M266" s="290" t="s">
        <v>1</v>
      </c>
      <c r="N266" s="291" t="s">
        <v>43</v>
      </c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750</v>
      </c>
      <c r="AU266" s="17" t="s">
        <v>86</v>
      </c>
      <c r="AY266" s="17" t="s">
        <v>750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7" t="s">
        <v>86</v>
      </c>
      <c r="BK266" s="233">
        <f>I266*H266</f>
        <v>0</v>
      </c>
    </row>
    <row r="267" spans="1:63" s="2" customFormat="1" ht="16.3" customHeight="1">
      <c r="A267" s="38"/>
      <c r="B267" s="39"/>
      <c r="C267" s="283" t="s">
        <v>1</v>
      </c>
      <c r="D267" s="283" t="s">
        <v>146</v>
      </c>
      <c r="E267" s="284" t="s">
        <v>1</v>
      </c>
      <c r="F267" s="285" t="s">
        <v>1</v>
      </c>
      <c r="G267" s="286" t="s">
        <v>1</v>
      </c>
      <c r="H267" s="287"/>
      <c r="I267" s="288"/>
      <c r="J267" s="289">
        <f>BK267</f>
        <v>0</v>
      </c>
      <c r="K267" s="227"/>
      <c r="L267" s="44"/>
      <c r="M267" s="290" t="s">
        <v>1</v>
      </c>
      <c r="N267" s="291" t="s">
        <v>43</v>
      </c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750</v>
      </c>
      <c r="AU267" s="17" t="s">
        <v>86</v>
      </c>
      <c r="AY267" s="17" t="s">
        <v>750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7" t="s">
        <v>86</v>
      </c>
      <c r="BK267" s="233">
        <f>I267*H267</f>
        <v>0</v>
      </c>
    </row>
    <row r="268" spans="1:63" s="2" customFormat="1" ht="16.3" customHeight="1">
      <c r="A268" s="38"/>
      <c r="B268" s="39"/>
      <c r="C268" s="283" t="s">
        <v>1</v>
      </c>
      <c r="D268" s="283" t="s">
        <v>146</v>
      </c>
      <c r="E268" s="284" t="s">
        <v>1</v>
      </c>
      <c r="F268" s="285" t="s">
        <v>1</v>
      </c>
      <c r="G268" s="286" t="s">
        <v>1</v>
      </c>
      <c r="H268" s="287"/>
      <c r="I268" s="288"/>
      <c r="J268" s="289">
        <f>BK268</f>
        <v>0</v>
      </c>
      <c r="K268" s="227"/>
      <c r="L268" s="44"/>
      <c r="M268" s="290" t="s">
        <v>1</v>
      </c>
      <c r="N268" s="291" t="s">
        <v>43</v>
      </c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750</v>
      </c>
      <c r="AU268" s="17" t="s">
        <v>86</v>
      </c>
      <c r="AY268" s="17" t="s">
        <v>750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7" t="s">
        <v>86</v>
      </c>
      <c r="BK268" s="233">
        <f>I268*H268</f>
        <v>0</v>
      </c>
    </row>
    <row r="269" spans="1:63" s="2" customFormat="1" ht="16.3" customHeight="1">
      <c r="A269" s="38"/>
      <c r="B269" s="39"/>
      <c r="C269" s="283" t="s">
        <v>1</v>
      </c>
      <c r="D269" s="283" t="s">
        <v>146</v>
      </c>
      <c r="E269" s="284" t="s">
        <v>1</v>
      </c>
      <c r="F269" s="285" t="s">
        <v>1</v>
      </c>
      <c r="G269" s="286" t="s">
        <v>1</v>
      </c>
      <c r="H269" s="287"/>
      <c r="I269" s="288"/>
      <c r="J269" s="289">
        <f>BK269</f>
        <v>0</v>
      </c>
      <c r="K269" s="227"/>
      <c r="L269" s="44"/>
      <c r="M269" s="290" t="s">
        <v>1</v>
      </c>
      <c r="N269" s="291" t="s">
        <v>43</v>
      </c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750</v>
      </c>
      <c r="AU269" s="17" t="s">
        <v>86</v>
      </c>
      <c r="AY269" s="17" t="s">
        <v>750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7" t="s">
        <v>86</v>
      </c>
      <c r="BK269" s="233">
        <f>I269*H269</f>
        <v>0</v>
      </c>
    </row>
    <row r="270" spans="1:63" s="2" customFormat="1" ht="16.3" customHeight="1">
      <c r="A270" s="38"/>
      <c r="B270" s="39"/>
      <c r="C270" s="283" t="s">
        <v>1</v>
      </c>
      <c r="D270" s="283" t="s">
        <v>146</v>
      </c>
      <c r="E270" s="284" t="s">
        <v>1</v>
      </c>
      <c r="F270" s="285" t="s">
        <v>1</v>
      </c>
      <c r="G270" s="286" t="s">
        <v>1</v>
      </c>
      <c r="H270" s="287"/>
      <c r="I270" s="288"/>
      <c r="J270" s="289">
        <f>BK270</f>
        <v>0</v>
      </c>
      <c r="K270" s="227"/>
      <c r="L270" s="44"/>
      <c r="M270" s="290" t="s">
        <v>1</v>
      </c>
      <c r="N270" s="291" t="s">
        <v>43</v>
      </c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750</v>
      </c>
      <c r="AU270" s="17" t="s">
        <v>86</v>
      </c>
      <c r="AY270" s="17" t="s">
        <v>750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7" t="s">
        <v>86</v>
      </c>
      <c r="BK270" s="233">
        <f>I270*H270</f>
        <v>0</v>
      </c>
    </row>
    <row r="271" spans="1:63" s="2" customFormat="1" ht="16.3" customHeight="1">
      <c r="A271" s="38"/>
      <c r="B271" s="39"/>
      <c r="C271" s="283" t="s">
        <v>1</v>
      </c>
      <c r="D271" s="283" t="s">
        <v>146</v>
      </c>
      <c r="E271" s="284" t="s">
        <v>1</v>
      </c>
      <c r="F271" s="285" t="s">
        <v>1</v>
      </c>
      <c r="G271" s="286" t="s">
        <v>1</v>
      </c>
      <c r="H271" s="287"/>
      <c r="I271" s="288"/>
      <c r="J271" s="289">
        <f>BK271</f>
        <v>0</v>
      </c>
      <c r="K271" s="227"/>
      <c r="L271" s="44"/>
      <c r="M271" s="290" t="s">
        <v>1</v>
      </c>
      <c r="N271" s="291" t="s">
        <v>43</v>
      </c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750</v>
      </c>
      <c r="AU271" s="17" t="s">
        <v>86</v>
      </c>
      <c r="AY271" s="17" t="s">
        <v>750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7" t="s">
        <v>86</v>
      </c>
      <c r="BK271" s="233">
        <f>I271*H271</f>
        <v>0</v>
      </c>
    </row>
    <row r="272" spans="1:63" s="2" customFormat="1" ht="16.3" customHeight="1">
      <c r="A272" s="38"/>
      <c r="B272" s="39"/>
      <c r="C272" s="283" t="s">
        <v>1</v>
      </c>
      <c r="D272" s="283" t="s">
        <v>146</v>
      </c>
      <c r="E272" s="284" t="s">
        <v>1</v>
      </c>
      <c r="F272" s="285" t="s">
        <v>1</v>
      </c>
      <c r="G272" s="286" t="s">
        <v>1</v>
      </c>
      <c r="H272" s="287"/>
      <c r="I272" s="288"/>
      <c r="J272" s="289">
        <f>BK272</f>
        <v>0</v>
      </c>
      <c r="K272" s="227"/>
      <c r="L272" s="44"/>
      <c r="M272" s="290" t="s">
        <v>1</v>
      </c>
      <c r="N272" s="291" t="s">
        <v>43</v>
      </c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750</v>
      </c>
      <c r="AU272" s="17" t="s">
        <v>86</v>
      </c>
      <c r="AY272" s="17" t="s">
        <v>750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7" t="s">
        <v>86</v>
      </c>
      <c r="BK272" s="233">
        <f>I272*H272</f>
        <v>0</v>
      </c>
    </row>
    <row r="273" spans="1:63" s="2" customFormat="1" ht="16.3" customHeight="1">
      <c r="A273" s="38"/>
      <c r="B273" s="39"/>
      <c r="C273" s="283" t="s">
        <v>1</v>
      </c>
      <c r="D273" s="283" t="s">
        <v>146</v>
      </c>
      <c r="E273" s="284" t="s">
        <v>1</v>
      </c>
      <c r="F273" s="285" t="s">
        <v>1</v>
      </c>
      <c r="G273" s="286" t="s">
        <v>1</v>
      </c>
      <c r="H273" s="287"/>
      <c r="I273" s="288"/>
      <c r="J273" s="289">
        <f>BK273</f>
        <v>0</v>
      </c>
      <c r="K273" s="227"/>
      <c r="L273" s="44"/>
      <c r="M273" s="290" t="s">
        <v>1</v>
      </c>
      <c r="N273" s="291" t="s">
        <v>43</v>
      </c>
      <c r="O273" s="292"/>
      <c r="P273" s="292"/>
      <c r="Q273" s="292"/>
      <c r="R273" s="292"/>
      <c r="S273" s="292"/>
      <c r="T273" s="293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750</v>
      </c>
      <c r="AU273" s="17" t="s">
        <v>86</v>
      </c>
      <c r="AY273" s="17" t="s">
        <v>750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7" t="s">
        <v>86</v>
      </c>
      <c r="BK273" s="233">
        <f>I273*H273</f>
        <v>0</v>
      </c>
    </row>
    <row r="274" spans="1:31" s="2" customFormat="1" ht="6.95" customHeight="1">
      <c r="A274" s="38"/>
      <c r="B274" s="66"/>
      <c r="C274" s="67"/>
      <c r="D274" s="67"/>
      <c r="E274" s="67"/>
      <c r="F274" s="67"/>
      <c r="G274" s="67"/>
      <c r="H274" s="67"/>
      <c r="I274" s="67"/>
      <c r="J274" s="67"/>
      <c r="K274" s="67"/>
      <c r="L274" s="44"/>
      <c r="M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</row>
  </sheetData>
  <sheetProtection password="CC35" sheet="1" objects="1" scenarios="1" formatColumns="0" formatRows="0" autoFilter="0"/>
  <autoFilter ref="C128:K273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dataValidations count="2">
    <dataValidation type="list" allowBlank="1" showInputMessage="1" showErrorMessage="1" error="Povoleny jsou hodnoty K, M." sqref="D264:D274">
      <formula1>"K, M"</formula1>
    </dataValidation>
    <dataValidation type="list" allowBlank="1" showInputMessage="1" showErrorMessage="1" error="Povoleny jsou hodnoty základní, snížená, zákl. přenesená, sníž. přenesená, nulová." sqref="N264:N274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95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Plynová kotelna K Nemocnici PK4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853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17. 9. 2020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98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99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19.25" customHeight="1">
      <c r="A27" s="145"/>
      <c r="B27" s="146"/>
      <c r="C27" s="145"/>
      <c r="D27" s="145"/>
      <c r="E27" s="147" t="s">
        <v>37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ROUND((ROUND((SUM(BE127:BE311)),2)+SUM(BE313:BE322)),2)</f>
        <v>0</v>
      </c>
      <c r="G33" s="38"/>
      <c r="H33" s="38"/>
      <c r="I33" s="155">
        <v>0.21</v>
      </c>
      <c r="J33" s="154">
        <f>ROUND((ROUND(((SUM(BE127:BE311))*I33),2)+(SUM(BE313:BE322)*I33)),2)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ROUND((ROUND((SUM(BF127:BF311)),2)+SUM(BF313:BF322)),2)</f>
        <v>0</v>
      </c>
      <c r="G34" s="38"/>
      <c r="H34" s="38"/>
      <c r="I34" s="155">
        <v>0.15</v>
      </c>
      <c r="J34" s="154">
        <f>ROUND((ROUND(((SUM(BF127:BF311))*I34),2)+(SUM(BF313:BF322)*I34)),2)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ROUND((ROUND((SUM(BG127:BG311)),2)+SUM(BG313:BG322)),2)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ROUND((ROUND((SUM(BH127:BH311)),2)+SUM(BH313:BH322)),2)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ROUND((ROUND((SUM(BI127:BI311)),2)+SUM(BI313:BI322)),2)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Plynová kotelna K Nemocnici PK4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84-19-6P43 - Elektroinstalace a MaR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 Nemocnici 188/15, 741 01 Nový Jičín</v>
      </c>
      <c r="G89" s="40"/>
      <c r="H89" s="40"/>
      <c r="I89" s="32" t="s">
        <v>22</v>
      </c>
      <c r="J89" s="79" t="str">
        <f>IF(J12="","",J12)</f>
        <v>17. 9. 2020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Nový Jičín</v>
      </c>
      <c r="G91" s="40"/>
      <c r="H91" s="40"/>
      <c r="I91" s="32" t="s">
        <v>30</v>
      </c>
      <c r="J91" s="36" t="str">
        <f>E21</f>
        <v>MIOT,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101</v>
      </c>
      <c r="D94" s="176"/>
      <c r="E94" s="176"/>
      <c r="F94" s="176"/>
      <c r="G94" s="176"/>
      <c r="H94" s="176"/>
      <c r="I94" s="176"/>
      <c r="J94" s="177" t="s">
        <v>102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103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104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854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5"/>
      <c r="C99" s="186"/>
      <c r="D99" s="187" t="s">
        <v>855</v>
      </c>
      <c r="E99" s="188"/>
      <c r="F99" s="188"/>
      <c r="G99" s="188"/>
      <c r="H99" s="188"/>
      <c r="I99" s="188"/>
      <c r="J99" s="189">
        <f>J130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856</v>
      </c>
      <c r="E100" s="188"/>
      <c r="F100" s="188"/>
      <c r="G100" s="188"/>
      <c r="H100" s="188"/>
      <c r="I100" s="188"/>
      <c r="J100" s="189">
        <f>J156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857</v>
      </c>
      <c r="E101" s="188"/>
      <c r="F101" s="188"/>
      <c r="G101" s="188"/>
      <c r="H101" s="188"/>
      <c r="I101" s="188"/>
      <c r="J101" s="189">
        <f>J162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858</v>
      </c>
      <c r="E102" s="188"/>
      <c r="F102" s="188"/>
      <c r="G102" s="188"/>
      <c r="H102" s="188"/>
      <c r="I102" s="188"/>
      <c r="J102" s="189">
        <f>J195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859</v>
      </c>
      <c r="E103" s="188"/>
      <c r="F103" s="188"/>
      <c r="G103" s="188"/>
      <c r="H103" s="188"/>
      <c r="I103" s="188"/>
      <c r="J103" s="189">
        <f>J210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860</v>
      </c>
      <c r="E104" s="188"/>
      <c r="F104" s="188"/>
      <c r="G104" s="188"/>
      <c r="H104" s="188"/>
      <c r="I104" s="188"/>
      <c r="J104" s="189">
        <f>J250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861</v>
      </c>
      <c r="E105" s="188"/>
      <c r="F105" s="188"/>
      <c r="G105" s="188"/>
      <c r="H105" s="188"/>
      <c r="I105" s="188"/>
      <c r="J105" s="189">
        <f>J261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121</v>
      </c>
      <c r="E106" s="182"/>
      <c r="F106" s="182"/>
      <c r="G106" s="182"/>
      <c r="H106" s="182"/>
      <c r="I106" s="182"/>
      <c r="J106" s="183">
        <f>J297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1.8" customHeight="1">
      <c r="A107" s="9"/>
      <c r="B107" s="179"/>
      <c r="C107" s="180"/>
      <c r="D107" s="191" t="s">
        <v>127</v>
      </c>
      <c r="E107" s="180"/>
      <c r="F107" s="180"/>
      <c r="G107" s="180"/>
      <c r="H107" s="180"/>
      <c r="I107" s="180"/>
      <c r="J107" s="192">
        <f>J312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128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4" t="str">
        <f>E7</f>
        <v>Plynová kotelna K Nemocnici PK4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 xml:space="preserve">84-19-6P43 - Elektroinstalace a MaR 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K Nemocnici 188/15, 741 01 Nový Jičín</v>
      </c>
      <c r="G121" s="40"/>
      <c r="H121" s="40"/>
      <c r="I121" s="32" t="s">
        <v>22</v>
      </c>
      <c r="J121" s="79" t="str">
        <f>IF(J12="","",J12)</f>
        <v>17. 9. 2020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Město Nový Jičín</v>
      </c>
      <c r="G123" s="40"/>
      <c r="H123" s="40"/>
      <c r="I123" s="32" t="s">
        <v>30</v>
      </c>
      <c r="J123" s="36" t="str">
        <f>E21</f>
        <v>MIOT,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34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3"/>
      <c r="B126" s="194"/>
      <c r="C126" s="195" t="s">
        <v>129</v>
      </c>
      <c r="D126" s="196" t="s">
        <v>63</v>
      </c>
      <c r="E126" s="196" t="s">
        <v>59</v>
      </c>
      <c r="F126" s="196" t="s">
        <v>60</v>
      </c>
      <c r="G126" s="196" t="s">
        <v>130</v>
      </c>
      <c r="H126" s="196" t="s">
        <v>131</v>
      </c>
      <c r="I126" s="196" t="s">
        <v>132</v>
      </c>
      <c r="J126" s="197" t="s">
        <v>102</v>
      </c>
      <c r="K126" s="198" t="s">
        <v>133</v>
      </c>
      <c r="L126" s="199"/>
      <c r="M126" s="100" t="s">
        <v>1</v>
      </c>
      <c r="N126" s="101" t="s">
        <v>42</v>
      </c>
      <c r="O126" s="101" t="s">
        <v>134</v>
      </c>
      <c r="P126" s="101" t="s">
        <v>135</v>
      </c>
      <c r="Q126" s="101" t="s">
        <v>136</v>
      </c>
      <c r="R126" s="101" t="s">
        <v>137</v>
      </c>
      <c r="S126" s="101" t="s">
        <v>138</v>
      </c>
      <c r="T126" s="102" t="s">
        <v>139</v>
      </c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1:63" s="2" customFormat="1" ht="22.8" customHeight="1">
      <c r="A127" s="38"/>
      <c r="B127" s="39"/>
      <c r="C127" s="107" t="s">
        <v>140</v>
      </c>
      <c r="D127" s="40"/>
      <c r="E127" s="40"/>
      <c r="F127" s="40"/>
      <c r="G127" s="40"/>
      <c r="H127" s="40"/>
      <c r="I127" s="40"/>
      <c r="J127" s="200">
        <f>BK127</f>
        <v>0</v>
      </c>
      <c r="K127" s="40"/>
      <c r="L127" s="44"/>
      <c r="M127" s="103"/>
      <c r="N127" s="201"/>
      <c r="O127" s="104"/>
      <c r="P127" s="202">
        <f>P128+P297+P312</f>
        <v>0</v>
      </c>
      <c r="Q127" s="104"/>
      <c r="R127" s="202">
        <f>R128+R297+R312</f>
        <v>0</v>
      </c>
      <c r="S127" s="104"/>
      <c r="T127" s="203">
        <f>T128+T297+T312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77</v>
      </c>
      <c r="AU127" s="17" t="s">
        <v>104</v>
      </c>
      <c r="BK127" s="204">
        <f>BK128+BK297+BK312</f>
        <v>0</v>
      </c>
    </row>
    <row r="128" spans="1:63" s="12" customFormat="1" ht="25.9" customHeight="1">
      <c r="A128" s="12"/>
      <c r="B128" s="205"/>
      <c r="C128" s="206"/>
      <c r="D128" s="207" t="s">
        <v>77</v>
      </c>
      <c r="E128" s="208" t="s">
        <v>188</v>
      </c>
      <c r="F128" s="208" t="s">
        <v>189</v>
      </c>
      <c r="G128" s="206"/>
      <c r="H128" s="206"/>
      <c r="I128" s="209"/>
      <c r="J128" s="192">
        <f>BK128</f>
        <v>0</v>
      </c>
      <c r="K128" s="206"/>
      <c r="L128" s="210"/>
      <c r="M128" s="211"/>
      <c r="N128" s="212"/>
      <c r="O128" s="212"/>
      <c r="P128" s="213">
        <f>P129+P156+P162+P195+P210+P250+P261</f>
        <v>0</v>
      </c>
      <c r="Q128" s="212"/>
      <c r="R128" s="213">
        <f>R129+R156+R162+R195+R210+R250+R261</f>
        <v>0</v>
      </c>
      <c r="S128" s="212"/>
      <c r="T128" s="214">
        <f>T129+T156+T162+T195+T210+T250+T261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86</v>
      </c>
      <c r="AT128" s="216" t="s">
        <v>77</v>
      </c>
      <c r="AU128" s="216" t="s">
        <v>78</v>
      </c>
      <c r="AY128" s="215" t="s">
        <v>143</v>
      </c>
      <c r="BK128" s="217">
        <f>BK129+BK156+BK162+BK195+BK210+BK250+BK261</f>
        <v>0</v>
      </c>
    </row>
    <row r="129" spans="1:63" s="12" customFormat="1" ht="22.8" customHeight="1">
      <c r="A129" s="12"/>
      <c r="B129" s="205"/>
      <c r="C129" s="206"/>
      <c r="D129" s="207" t="s">
        <v>77</v>
      </c>
      <c r="E129" s="218" t="s">
        <v>862</v>
      </c>
      <c r="F129" s="218" t="s">
        <v>863</v>
      </c>
      <c r="G129" s="206"/>
      <c r="H129" s="206"/>
      <c r="I129" s="209"/>
      <c r="J129" s="219">
        <f>BK129</f>
        <v>0</v>
      </c>
      <c r="K129" s="206"/>
      <c r="L129" s="210"/>
      <c r="M129" s="211"/>
      <c r="N129" s="212"/>
      <c r="O129" s="212"/>
      <c r="P129" s="213">
        <f>P130</f>
        <v>0</v>
      </c>
      <c r="Q129" s="212"/>
      <c r="R129" s="213">
        <f>R130</f>
        <v>0</v>
      </c>
      <c r="S129" s="212"/>
      <c r="T129" s="214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86</v>
      </c>
      <c r="AT129" s="216" t="s">
        <v>77</v>
      </c>
      <c r="AU129" s="216" t="s">
        <v>86</v>
      </c>
      <c r="AY129" s="215" t="s">
        <v>143</v>
      </c>
      <c r="BK129" s="217">
        <f>BK130</f>
        <v>0</v>
      </c>
    </row>
    <row r="130" spans="1:63" s="12" customFormat="1" ht="20.85" customHeight="1">
      <c r="A130" s="12"/>
      <c r="B130" s="205"/>
      <c r="C130" s="206"/>
      <c r="D130" s="207" t="s">
        <v>77</v>
      </c>
      <c r="E130" s="218" t="s">
        <v>864</v>
      </c>
      <c r="F130" s="218" t="s">
        <v>865</v>
      </c>
      <c r="G130" s="206"/>
      <c r="H130" s="206"/>
      <c r="I130" s="209"/>
      <c r="J130" s="219">
        <f>BK130</f>
        <v>0</v>
      </c>
      <c r="K130" s="206"/>
      <c r="L130" s="210"/>
      <c r="M130" s="211"/>
      <c r="N130" s="212"/>
      <c r="O130" s="212"/>
      <c r="P130" s="213">
        <f>SUM(P131:P155)</f>
        <v>0</v>
      </c>
      <c r="Q130" s="212"/>
      <c r="R130" s="213">
        <f>SUM(R131:R155)</f>
        <v>0</v>
      </c>
      <c r="S130" s="212"/>
      <c r="T130" s="214">
        <f>SUM(T131:T155)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86</v>
      </c>
      <c r="AT130" s="216" t="s">
        <v>77</v>
      </c>
      <c r="AU130" s="216" t="s">
        <v>88</v>
      </c>
      <c r="AY130" s="215" t="s">
        <v>143</v>
      </c>
      <c r="BK130" s="217">
        <f>SUM(BK131:BK155)</f>
        <v>0</v>
      </c>
    </row>
    <row r="131" spans="1:65" s="2" customFormat="1" ht="16.5" customHeight="1">
      <c r="A131" s="38"/>
      <c r="B131" s="39"/>
      <c r="C131" s="220" t="s">
        <v>86</v>
      </c>
      <c r="D131" s="220" t="s">
        <v>146</v>
      </c>
      <c r="E131" s="221" t="s">
        <v>866</v>
      </c>
      <c r="F131" s="222" t="s">
        <v>867</v>
      </c>
      <c r="G131" s="223" t="s">
        <v>366</v>
      </c>
      <c r="H131" s="224">
        <v>1</v>
      </c>
      <c r="I131" s="225"/>
      <c r="J131" s="226">
        <f>ROUND(I131*H131,2)</f>
        <v>0</v>
      </c>
      <c r="K131" s="227"/>
      <c r="L131" s="44"/>
      <c r="M131" s="228" t="s">
        <v>1</v>
      </c>
      <c r="N131" s="229" t="s">
        <v>43</v>
      </c>
      <c r="O131" s="91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2" t="s">
        <v>150</v>
      </c>
      <c r="AT131" s="232" t="s">
        <v>146</v>
      </c>
      <c r="AU131" s="232" t="s">
        <v>165</v>
      </c>
      <c r="AY131" s="17" t="s">
        <v>143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86</v>
      </c>
      <c r="BK131" s="233">
        <f>ROUND(I131*H131,2)</f>
        <v>0</v>
      </c>
      <c r="BL131" s="17" t="s">
        <v>150</v>
      </c>
      <c r="BM131" s="232" t="s">
        <v>868</v>
      </c>
    </row>
    <row r="132" spans="1:47" s="2" customFormat="1" ht="12">
      <c r="A132" s="38"/>
      <c r="B132" s="39"/>
      <c r="C132" s="40"/>
      <c r="D132" s="234" t="s">
        <v>152</v>
      </c>
      <c r="E132" s="40"/>
      <c r="F132" s="235" t="s">
        <v>869</v>
      </c>
      <c r="G132" s="40"/>
      <c r="H132" s="40"/>
      <c r="I132" s="236"/>
      <c r="J132" s="40"/>
      <c r="K132" s="40"/>
      <c r="L132" s="44"/>
      <c r="M132" s="237"/>
      <c r="N132" s="238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165</v>
      </c>
    </row>
    <row r="133" spans="1:65" s="2" customFormat="1" ht="16.5" customHeight="1">
      <c r="A133" s="38"/>
      <c r="B133" s="39"/>
      <c r="C133" s="220" t="s">
        <v>560</v>
      </c>
      <c r="D133" s="220" t="s">
        <v>146</v>
      </c>
      <c r="E133" s="221" t="s">
        <v>870</v>
      </c>
      <c r="F133" s="222" t="s">
        <v>871</v>
      </c>
      <c r="G133" s="223" t="s">
        <v>366</v>
      </c>
      <c r="H133" s="224">
        <v>1</v>
      </c>
      <c r="I133" s="225"/>
      <c r="J133" s="226">
        <f>ROUND(I133*H133,2)</f>
        <v>0</v>
      </c>
      <c r="K133" s="227"/>
      <c r="L133" s="44"/>
      <c r="M133" s="228" t="s">
        <v>1</v>
      </c>
      <c r="N133" s="229" t="s">
        <v>43</v>
      </c>
      <c r="O133" s="91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2" t="s">
        <v>150</v>
      </c>
      <c r="AT133" s="232" t="s">
        <v>146</v>
      </c>
      <c r="AU133" s="232" t="s">
        <v>165</v>
      </c>
      <c r="AY133" s="17" t="s">
        <v>143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7" t="s">
        <v>86</v>
      </c>
      <c r="BK133" s="233">
        <f>ROUND(I133*H133,2)</f>
        <v>0</v>
      </c>
      <c r="BL133" s="17" t="s">
        <v>150</v>
      </c>
      <c r="BM133" s="232" t="s">
        <v>872</v>
      </c>
    </row>
    <row r="134" spans="1:47" s="2" customFormat="1" ht="12">
      <c r="A134" s="38"/>
      <c r="B134" s="39"/>
      <c r="C134" s="40"/>
      <c r="D134" s="234" t="s">
        <v>152</v>
      </c>
      <c r="E134" s="40"/>
      <c r="F134" s="235" t="s">
        <v>871</v>
      </c>
      <c r="G134" s="40"/>
      <c r="H134" s="40"/>
      <c r="I134" s="236"/>
      <c r="J134" s="40"/>
      <c r="K134" s="40"/>
      <c r="L134" s="44"/>
      <c r="M134" s="237"/>
      <c r="N134" s="238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152</v>
      </c>
      <c r="AU134" s="17" t="s">
        <v>165</v>
      </c>
    </row>
    <row r="135" spans="1:65" s="2" customFormat="1" ht="16.5" customHeight="1">
      <c r="A135" s="38"/>
      <c r="B135" s="39"/>
      <c r="C135" s="220" t="s">
        <v>565</v>
      </c>
      <c r="D135" s="220" t="s">
        <v>146</v>
      </c>
      <c r="E135" s="221" t="s">
        <v>873</v>
      </c>
      <c r="F135" s="222" t="s">
        <v>874</v>
      </c>
      <c r="G135" s="223" t="s">
        <v>366</v>
      </c>
      <c r="H135" s="224">
        <v>1</v>
      </c>
      <c r="I135" s="225"/>
      <c r="J135" s="226">
        <f>ROUND(I135*H135,2)</f>
        <v>0</v>
      </c>
      <c r="K135" s="227"/>
      <c r="L135" s="44"/>
      <c r="M135" s="228" t="s">
        <v>1</v>
      </c>
      <c r="N135" s="229" t="s">
        <v>43</v>
      </c>
      <c r="O135" s="91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2" t="s">
        <v>150</v>
      </c>
      <c r="AT135" s="232" t="s">
        <v>146</v>
      </c>
      <c r="AU135" s="232" t="s">
        <v>165</v>
      </c>
      <c r="AY135" s="17" t="s">
        <v>143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7" t="s">
        <v>86</v>
      </c>
      <c r="BK135" s="233">
        <f>ROUND(I135*H135,2)</f>
        <v>0</v>
      </c>
      <c r="BL135" s="17" t="s">
        <v>150</v>
      </c>
      <c r="BM135" s="232" t="s">
        <v>875</v>
      </c>
    </row>
    <row r="136" spans="1:47" s="2" customFormat="1" ht="12">
      <c r="A136" s="38"/>
      <c r="B136" s="39"/>
      <c r="C136" s="40"/>
      <c r="D136" s="234" t="s">
        <v>152</v>
      </c>
      <c r="E136" s="40"/>
      <c r="F136" s="235" t="s">
        <v>874</v>
      </c>
      <c r="G136" s="40"/>
      <c r="H136" s="40"/>
      <c r="I136" s="236"/>
      <c r="J136" s="40"/>
      <c r="K136" s="40"/>
      <c r="L136" s="44"/>
      <c r="M136" s="237"/>
      <c r="N136" s="238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152</v>
      </c>
      <c r="AU136" s="17" t="s">
        <v>165</v>
      </c>
    </row>
    <row r="137" spans="1:65" s="2" customFormat="1" ht="16.5" customHeight="1">
      <c r="A137" s="38"/>
      <c r="B137" s="39"/>
      <c r="C137" s="220" t="s">
        <v>570</v>
      </c>
      <c r="D137" s="220" t="s">
        <v>146</v>
      </c>
      <c r="E137" s="221" t="s">
        <v>876</v>
      </c>
      <c r="F137" s="222" t="s">
        <v>877</v>
      </c>
      <c r="G137" s="223" t="s">
        <v>366</v>
      </c>
      <c r="H137" s="224">
        <v>1</v>
      </c>
      <c r="I137" s="225"/>
      <c r="J137" s="226">
        <f>ROUND(I137*H137,2)</f>
        <v>0</v>
      </c>
      <c r="K137" s="227"/>
      <c r="L137" s="44"/>
      <c r="M137" s="228" t="s">
        <v>1</v>
      </c>
      <c r="N137" s="229" t="s">
        <v>43</v>
      </c>
      <c r="O137" s="91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2" t="s">
        <v>150</v>
      </c>
      <c r="AT137" s="232" t="s">
        <v>146</v>
      </c>
      <c r="AU137" s="232" t="s">
        <v>165</v>
      </c>
      <c r="AY137" s="17" t="s">
        <v>143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7" t="s">
        <v>86</v>
      </c>
      <c r="BK137" s="233">
        <f>ROUND(I137*H137,2)</f>
        <v>0</v>
      </c>
      <c r="BL137" s="17" t="s">
        <v>150</v>
      </c>
      <c r="BM137" s="232" t="s">
        <v>878</v>
      </c>
    </row>
    <row r="138" spans="1:47" s="2" customFormat="1" ht="12">
      <c r="A138" s="38"/>
      <c r="B138" s="39"/>
      <c r="C138" s="40"/>
      <c r="D138" s="234" t="s">
        <v>152</v>
      </c>
      <c r="E138" s="40"/>
      <c r="F138" s="235" t="s">
        <v>877</v>
      </c>
      <c r="G138" s="40"/>
      <c r="H138" s="40"/>
      <c r="I138" s="236"/>
      <c r="J138" s="40"/>
      <c r="K138" s="40"/>
      <c r="L138" s="44"/>
      <c r="M138" s="237"/>
      <c r="N138" s="238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165</v>
      </c>
    </row>
    <row r="139" spans="1:65" s="2" customFormat="1" ht="16.5" customHeight="1">
      <c r="A139" s="38"/>
      <c r="B139" s="39"/>
      <c r="C139" s="220" t="s">
        <v>575</v>
      </c>
      <c r="D139" s="220" t="s">
        <v>146</v>
      </c>
      <c r="E139" s="221" t="s">
        <v>879</v>
      </c>
      <c r="F139" s="222" t="s">
        <v>880</v>
      </c>
      <c r="G139" s="223" t="s">
        <v>366</v>
      </c>
      <c r="H139" s="224">
        <v>2</v>
      </c>
      <c r="I139" s="225"/>
      <c r="J139" s="226">
        <f>ROUND(I139*H139,2)</f>
        <v>0</v>
      </c>
      <c r="K139" s="227"/>
      <c r="L139" s="44"/>
      <c r="M139" s="228" t="s">
        <v>1</v>
      </c>
      <c r="N139" s="229" t="s">
        <v>43</v>
      </c>
      <c r="O139" s="91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2" t="s">
        <v>150</v>
      </c>
      <c r="AT139" s="232" t="s">
        <v>146</v>
      </c>
      <c r="AU139" s="232" t="s">
        <v>165</v>
      </c>
      <c r="AY139" s="17" t="s">
        <v>143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7" t="s">
        <v>86</v>
      </c>
      <c r="BK139" s="233">
        <f>ROUND(I139*H139,2)</f>
        <v>0</v>
      </c>
      <c r="BL139" s="17" t="s">
        <v>150</v>
      </c>
      <c r="BM139" s="232" t="s">
        <v>881</v>
      </c>
    </row>
    <row r="140" spans="1:47" s="2" customFormat="1" ht="12">
      <c r="A140" s="38"/>
      <c r="B140" s="39"/>
      <c r="C140" s="40"/>
      <c r="D140" s="234" t="s">
        <v>152</v>
      </c>
      <c r="E140" s="40"/>
      <c r="F140" s="235" t="s">
        <v>880</v>
      </c>
      <c r="G140" s="40"/>
      <c r="H140" s="40"/>
      <c r="I140" s="236"/>
      <c r="J140" s="40"/>
      <c r="K140" s="40"/>
      <c r="L140" s="44"/>
      <c r="M140" s="237"/>
      <c r="N140" s="238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152</v>
      </c>
      <c r="AU140" s="17" t="s">
        <v>165</v>
      </c>
    </row>
    <row r="141" spans="1:51" s="13" customFormat="1" ht="12">
      <c r="A141" s="13"/>
      <c r="B141" s="239"/>
      <c r="C141" s="240"/>
      <c r="D141" s="234" t="s">
        <v>154</v>
      </c>
      <c r="E141" s="240"/>
      <c r="F141" s="242" t="s">
        <v>882</v>
      </c>
      <c r="G141" s="240"/>
      <c r="H141" s="243">
        <v>2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154</v>
      </c>
      <c r="AU141" s="249" t="s">
        <v>165</v>
      </c>
      <c r="AV141" s="13" t="s">
        <v>88</v>
      </c>
      <c r="AW141" s="13" t="s">
        <v>4</v>
      </c>
      <c r="AX141" s="13" t="s">
        <v>86</v>
      </c>
      <c r="AY141" s="249" t="s">
        <v>143</v>
      </c>
    </row>
    <row r="142" spans="1:65" s="2" customFormat="1" ht="16.5" customHeight="1">
      <c r="A142" s="38"/>
      <c r="B142" s="39"/>
      <c r="C142" s="220" t="s">
        <v>144</v>
      </c>
      <c r="D142" s="220" t="s">
        <v>146</v>
      </c>
      <c r="E142" s="221" t="s">
        <v>883</v>
      </c>
      <c r="F142" s="222" t="s">
        <v>884</v>
      </c>
      <c r="G142" s="223" t="s">
        <v>366</v>
      </c>
      <c r="H142" s="224">
        <v>2</v>
      </c>
      <c r="I142" s="225"/>
      <c r="J142" s="226">
        <f>ROUND(I142*H142,2)</f>
        <v>0</v>
      </c>
      <c r="K142" s="227"/>
      <c r="L142" s="44"/>
      <c r="M142" s="228" t="s">
        <v>1</v>
      </c>
      <c r="N142" s="229" t="s">
        <v>43</v>
      </c>
      <c r="O142" s="91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2" t="s">
        <v>150</v>
      </c>
      <c r="AT142" s="232" t="s">
        <v>146</v>
      </c>
      <c r="AU142" s="232" t="s">
        <v>165</v>
      </c>
      <c r="AY142" s="17" t="s">
        <v>143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7" t="s">
        <v>86</v>
      </c>
      <c r="BK142" s="233">
        <f>ROUND(I142*H142,2)</f>
        <v>0</v>
      </c>
      <c r="BL142" s="17" t="s">
        <v>150</v>
      </c>
      <c r="BM142" s="232" t="s">
        <v>885</v>
      </c>
    </row>
    <row r="143" spans="1:47" s="2" customFormat="1" ht="12">
      <c r="A143" s="38"/>
      <c r="B143" s="39"/>
      <c r="C143" s="40"/>
      <c r="D143" s="234" t="s">
        <v>152</v>
      </c>
      <c r="E143" s="40"/>
      <c r="F143" s="235" t="s">
        <v>884</v>
      </c>
      <c r="G143" s="40"/>
      <c r="H143" s="40"/>
      <c r="I143" s="236"/>
      <c r="J143" s="40"/>
      <c r="K143" s="40"/>
      <c r="L143" s="44"/>
      <c r="M143" s="237"/>
      <c r="N143" s="238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152</v>
      </c>
      <c r="AU143" s="17" t="s">
        <v>165</v>
      </c>
    </row>
    <row r="144" spans="1:51" s="13" customFormat="1" ht="12">
      <c r="A144" s="13"/>
      <c r="B144" s="239"/>
      <c r="C144" s="240"/>
      <c r="D144" s="234" t="s">
        <v>154</v>
      </c>
      <c r="E144" s="240"/>
      <c r="F144" s="242" t="s">
        <v>882</v>
      </c>
      <c r="G144" s="240"/>
      <c r="H144" s="243">
        <v>2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154</v>
      </c>
      <c r="AU144" s="249" t="s">
        <v>165</v>
      </c>
      <c r="AV144" s="13" t="s">
        <v>88</v>
      </c>
      <c r="AW144" s="13" t="s">
        <v>4</v>
      </c>
      <c r="AX144" s="13" t="s">
        <v>86</v>
      </c>
      <c r="AY144" s="249" t="s">
        <v>143</v>
      </c>
    </row>
    <row r="145" spans="1:65" s="2" customFormat="1" ht="16.5" customHeight="1">
      <c r="A145" s="38"/>
      <c r="B145" s="39"/>
      <c r="C145" s="220" t="s">
        <v>584</v>
      </c>
      <c r="D145" s="220" t="s">
        <v>146</v>
      </c>
      <c r="E145" s="221" t="s">
        <v>886</v>
      </c>
      <c r="F145" s="222" t="s">
        <v>887</v>
      </c>
      <c r="G145" s="223" t="s">
        <v>366</v>
      </c>
      <c r="H145" s="224">
        <v>1</v>
      </c>
      <c r="I145" s="225"/>
      <c r="J145" s="226">
        <f>ROUND(I145*H145,2)</f>
        <v>0</v>
      </c>
      <c r="K145" s="227"/>
      <c r="L145" s="44"/>
      <c r="M145" s="228" t="s">
        <v>1</v>
      </c>
      <c r="N145" s="229" t="s">
        <v>43</v>
      </c>
      <c r="O145" s="91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2" t="s">
        <v>150</v>
      </c>
      <c r="AT145" s="232" t="s">
        <v>146</v>
      </c>
      <c r="AU145" s="232" t="s">
        <v>165</v>
      </c>
      <c r="AY145" s="17" t="s">
        <v>143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7" t="s">
        <v>86</v>
      </c>
      <c r="BK145" s="233">
        <f>ROUND(I145*H145,2)</f>
        <v>0</v>
      </c>
      <c r="BL145" s="17" t="s">
        <v>150</v>
      </c>
      <c r="BM145" s="232" t="s">
        <v>888</v>
      </c>
    </row>
    <row r="146" spans="1:47" s="2" customFormat="1" ht="12">
      <c r="A146" s="38"/>
      <c r="B146" s="39"/>
      <c r="C146" s="40"/>
      <c r="D146" s="234" t="s">
        <v>152</v>
      </c>
      <c r="E146" s="40"/>
      <c r="F146" s="235" t="s">
        <v>887</v>
      </c>
      <c r="G146" s="40"/>
      <c r="H146" s="40"/>
      <c r="I146" s="236"/>
      <c r="J146" s="40"/>
      <c r="K146" s="40"/>
      <c r="L146" s="44"/>
      <c r="M146" s="237"/>
      <c r="N146" s="238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165</v>
      </c>
    </row>
    <row r="147" spans="1:65" s="2" customFormat="1" ht="16.5" customHeight="1">
      <c r="A147" s="38"/>
      <c r="B147" s="39"/>
      <c r="C147" s="220" t="s">
        <v>590</v>
      </c>
      <c r="D147" s="220" t="s">
        <v>146</v>
      </c>
      <c r="E147" s="221" t="s">
        <v>889</v>
      </c>
      <c r="F147" s="222" t="s">
        <v>890</v>
      </c>
      <c r="G147" s="223" t="s">
        <v>366</v>
      </c>
      <c r="H147" s="224">
        <v>1</v>
      </c>
      <c r="I147" s="225"/>
      <c r="J147" s="226">
        <f>ROUND(I147*H147,2)</f>
        <v>0</v>
      </c>
      <c r="K147" s="227"/>
      <c r="L147" s="44"/>
      <c r="M147" s="228" t="s">
        <v>1</v>
      </c>
      <c r="N147" s="229" t="s">
        <v>43</v>
      </c>
      <c r="O147" s="91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2" t="s">
        <v>150</v>
      </c>
      <c r="AT147" s="232" t="s">
        <v>146</v>
      </c>
      <c r="AU147" s="232" t="s">
        <v>165</v>
      </c>
      <c r="AY147" s="17" t="s">
        <v>143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86</v>
      </c>
      <c r="BK147" s="233">
        <f>ROUND(I147*H147,2)</f>
        <v>0</v>
      </c>
      <c r="BL147" s="17" t="s">
        <v>150</v>
      </c>
      <c r="BM147" s="232" t="s">
        <v>891</v>
      </c>
    </row>
    <row r="148" spans="1:47" s="2" customFormat="1" ht="12">
      <c r="A148" s="38"/>
      <c r="B148" s="39"/>
      <c r="C148" s="40"/>
      <c r="D148" s="234" t="s">
        <v>152</v>
      </c>
      <c r="E148" s="40"/>
      <c r="F148" s="235" t="s">
        <v>890</v>
      </c>
      <c r="G148" s="40"/>
      <c r="H148" s="40"/>
      <c r="I148" s="236"/>
      <c r="J148" s="40"/>
      <c r="K148" s="40"/>
      <c r="L148" s="44"/>
      <c r="M148" s="237"/>
      <c r="N148" s="238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165</v>
      </c>
    </row>
    <row r="149" spans="1:65" s="2" customFormat="1" ht="16.5" customHeight="1">
      <c r="A149" s="38"/>
      <c r="B149" s="39"/>
      <c r="C149" s="220" t="s">
        <v>597</v>
      </c>
      <c r="D149" s="220" t="s">
        <v>146</v>
      </c>
      <c r="E149" s="221" t="s">
        <v>892</v>
      </c>
      <c r="F149" s="222" t="s">
        <v>893</v>
      </c>
      <c r="G149" s="223" t="s">
        <v>366</v>
      </c>
      <c r="H149" s="224">
        <v>1</v>
      </c>
      <c r="I149" s="225"/>
      <c r="J149" s="226">
        <f>ROUND(I149*H149,2)</f>
        <v>0</v>
      </c>
      <c r="K149" s="227"/>
      <c r="L149" s="44"/>
      <c r="M149" s="228" t="s">
        <v>1</v>
      </c>
      <c r="N149" s="229" t="s">
        <v>43</v>
      </c>
      <c r="O149" s="91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2" t="s">
        <v>150</v>
      </c>
      <c r="AT149" s="232" t="s">
        <v>146</v>
      </c>
      <c r="AU149" s="232" t="s">
        <v>165</v>
      </c>
      <c r="AY149" s="17" t="s">
        <v>143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7" t="s">
        <v>86</v>
      </c>
      <c r="BK149" s="233">
        <f>ROUND(I149*H149,2)</f>
        <v>0</v>
      </c>
      <c r="BL149" s="17" t="s">
        <v>150</v>
      </c>
      <c r="BM149" s="232" t="s">
        <v>894</v>
      </c>
    </row>
    <row r="150" spans="1:47" s="2" customFormat="1" ht="12">
      <c r="A150" s="38"/>
      <c r="B150" s="39"/>
      <c r="C150" s="40"/>
      <c r="D150" s="234" t="s">
        <v>152</v>
      </c>
      <c r="E150" s="40"/>
      <c r="F150" s="235" t="s">
        <v>893</v>
      </c>
      <c r="G150" s="40"/>
      <c r="H150" s="40"/>
      <c r="I150" s="236"/>
      <c r="J150" s="40"/>
      <c r="K150" s="40"/>
      <c r="L150" s="44"/>
      <c r="M150" s="237"/>
      <c r="N150" s="238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165</v>
      </c>
    </row>
    <row r="151" spans="1:65" s="2" customFormat="1" ht="16.5" customHeight="1">
      <c r="A151" s="38"/>
      <c r="B151" s="39"/>
      <c r="C151" s="220" t="s">
        <v>601</v>
      </c>
      <c r="D151" s="220" t="s">
        <v>146</v>
      </c>
      <c r="E151" s="221" t="s">
        <v>895</v>
      </c>
      <c r="F151" s="222" t="s">
        <v>896</v>
      </c>
      <c r="G151" s="223" t="s">
        <v>366</v>
      </c>
      <c r="H151" s="224">
        <v>1</v>
      </c>
      <c r="I151" s="225"/>
      <c r="J151" s="226">
        <f>ROUND(I151*H151,2)</f>
        <v>0</v>
      </c>
      <c r="K151" s="227"/>
      <c r="L151" s="44"/>
      <c r="M151" s="228" t="s">
        <v>1</v>
      </c>
      <c r="N151" s="229" t="s">
        <v>43</v>
      </c>
      <c r="O151" s="91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2" t="s">
        <v>150</v>
      </c>
      <c r="AT151" s="232" t="s">
        <v>146</v>
      </c>
      <c r="AU151" s="232" t="s">
        <v>165</v>
      </c>
      <c r="AY151" s="17" t="s">
        <v>143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7" t="s">
        <v>86</v>
      </c>
      <c r="BK151" s="233">
        <f>ROUND(I151*H151,2)</f>
        <v>0</v>
      </c>
      <c r="BL151" s="17" t="s">
        <v>150</v>
      </c>
      <c r="BM151" s="232" t="s">
        <v>897</v>
      </c>
    </row>
    <row r="152" spans="1:47" s="2" customFormat="1" ht="12">
      <c r="A152" s="38"/>
      <c r="B152" s="39"/>
      <c r="C152" s="40"/>
      <c r="D152" s="234" t="s">
        <v>152</v>
      </c>
      <c r="E152" s="40"/>
      <c r="F152" s="235" t="s">
        <v>893</v>
      </c>
      <c r="G152" s="40"/>
      <c r="H152" s="40"/>
      <c r="I152" s="236"/>
      <c r="J152" s="40"/>
      <c r="K152" s="40"/>
      <c r="L152" s="44"/>
      <c r="M152" s="237"/>
      <c r="N152" s="238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152</v>
      </c>
      <c r="AU152" s="17" t="s">
        <v>165</v>
      </c>
    </row>
    <row r="153" spans="1:65" s="2" customFormat="1" ht="21.75" customHeight="1">
      <c r="A153" s="38"/>
      <c r="B153" s="39"/>
      <c r="C153" s="220" t="s">
        <v>150</v>
      </c>
      <c r="D153" s="220" t="s">
        <v>146</v>
      </c>
      <c r="E153" s="221" t="s">
        <v>898</v>
      </c>
      <c r="F153" s="222" t="s">
        <v>899</v>
      </c>
      <c r="G153" s="223" t="s">
        <v>366</v>
      </c>
      <c r="H153" s="224">
        <v>1</v>
      </c>
      <c r="I153" s="225"/>
      <c r="J153" s="226">
        <f>ROUND(I153*H153,2)</f>
        <v>0</v>
      </c>
      <c r="K153" s="227"/>
      <c r="L153" s="44"/>
      <c r="M153" s="228" t="s">
        <v>1</v>
      </c>
      <c r="N153" s="229" t="s">
        <v>43</v>
      </c>
      <c r="O153" s="91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2" t="s">
        <v>150</v>
      </c>
      <c r="AT153" s="232" t="s">
        <v>146</v>
      </c>
      <c r="AU153" s="232" t="s">
        <v>165</v>
      </c>
      <c r="AY153" s="17" t="s">
        <v>143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7" t="s">
        <v>86</v>
      </c>
      <c r="BK153" s="233">
        <f>ROUND(I153*H153,2)</f>
        <v>0</v>
      </c>
      <c r="BL153" s="17" t="s">
        <v>150</v>
      </c>
      <c r="BM153" s="232" t="s">
        <v>900</v>
      </c>
    </row>
    <row r="154" spans="1:47" s="2" customFormat="1" ht="12">
      <c r="A154" s="38"/>
      <c r="B154" s="39"/>
      <c r="C154" s="40"/>
      <c r="D154" s="234" t="s">
        <v>152</v>
      </c>
      <c r="E154" s="40"/>
      <c r="F154" s="235" t="s">
        <v>899</v>
      </c>
      <c r="G154" s="40"/>
      <c r="H154" s="40"/>
      <c r="I154" s="236"/>
      <c r="J154" s="40"/>
      <c r="K154" s="40"/>
      <c r="L154" s="44"/>
      <c r="M154" s="237"/>
      <c r="N154" s="238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152</v>
      </c>
      <c r="AU154" s="17" t="s">
        <v>165</v>
      </c>
    </row>
    <row r="155" spans="1:47" s="2" customFormat="1" ht="12">
      <c r="A155" s="38"/>
      <c r="B155" s="39"/>
      <c r="C155" s="40"/>
      <c r="D155" s="234" t="s">
        <v>295</v>
      </c>
      <c r="E155" s="40"/>
      <c r="F155" s="272" t="s">
        <v>901</v>
      </c>
      <c r="G155" s="40"/>
      <c r="H155" s="40"/>
      <c r="I155" s="236"/>
      <c r="J155" s="40"/>
      <c r="K155" s="40"/>
      <c r="L155" s="44"/>
      <c r="M155" s="237"/>
      <c r="N155" s="238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295</v>
      </c>
      <c r="AU155" s="17" t="s">
        <v>165</v>
      </c>
    </row>
    <row r="156" spans="1:63" s="12" customFormat="1" ht="22.8" customHeight="1">
      <c r="A156" s="12"/>
      <c r="B156" s="205"/>
      <c r="C156" s="206"/>
      <c r="D156" s="207" t="s">
        <v>77</v>
      </c>
      <c r="E156" s="218" t="s">
        <v>902</v>
      </c>
      <c r="F156" s="218" t="s">
        <v>903</v>
      </c>
      <c r="G156" s="206"/>
      <c r="H156" s="206"/>
      <c r="I156" s="209"/>
      <c r="J156" s="219">
        <f>BK156</f>
        <v>0</v>
      </c>
      <c r="K156" s="206"/>
      <c r="L156" s="210"/>
      <c r="M156" s="211"/>
      <c r="N156" s="212"/>
      <c r="O156" s="212"/>
      <c r="P156" s="213">
        <f>SUM(P157:P161)</f>
        <v>0</v>
      </c>
      <c r="Q156" s="212"/>
      <c r="R156" s="213">
        <f>SUM(R157:R161)</f>
        <v>0</v>
      </c>
      <c r="S156" s="212"/>
      <c r="T156" s="214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86</v>
      </c>
      <c r="AT156" s="216" t="s">
        <v>77</v>
      </c>
      <c r="AU156" s="216" t="s">
        <v>86</v>
      </c>
      <c r="AY156" s="215" t="s">
        <v>143</v>
      </c>
      <c r="BK156" s="217">
        <f>SUM(BK157:BK161)</f>
        <v>0</v>
      </c>
    </row>
    <row r="157" spans="1:65" s="2" customFormat="1" ht="16.5" customHeight="1">
      <c r="A157" s="38"/>
      <c r="B157" s="39"/>
      <c r="C157" s="220" t="s">
        <v>183</v>
      </c>
      <c r="D157" s="220" t="s">
        <v>146</v>
      </c>
      <c r="E157" s="221" t="s">
        <v>904</v>
      </c>
      <c r="F157" s="222" t="s">
        <v>905</v>
      </c>
      <c r="G157" s="223" t="s">
        <v>366</v>
      </c>
      <c r="H157" s="224">
        <v>1</v>
      </c>
      <c r="I157" s="225"/>
      <c r="J157" s="226">
        <f>ROUND(I157*H157,2)</f>
        <v>0</v>
      </c>
      <c r="K157" s="227"/>
      <c r="L157" s="44"/>
      <c r="M157" s="228" t="s">
        <v>1</v>
      </c>
      <c r="N157" s="229" t="s">
        <v>43</v>
      </c>
      <c r="O157" s="91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2" t="s">
        <v>150</v>
      </c>
      <c r="AT157" s="232" t="s">
        <v>146</v>
      </c>
      <c r="AU157" s="232" t="s">
        <v>88</v>
      </c>
      <c r="AY157" s="17" t="s">
        <v>143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7" t="s">
        <v>86</v>
      </c>
      <c r="BK157" s="233">
        <f>ROUND(I157*H157,2)</f>
        <v>0</v>
      </c>
      <c r="BL157" s="17" t="s">
        <v>150</v>
      </c>
      <c r="BM157" s="232" t="s">
        <v>906</v>
      </c>
    </row>
    <row r="158" spans="1:47" s="2" customFormat="1" ht="12">
      <c r="A158" s="38"/>
      <c r="B158" s="39"/>
      <c r="C158" s="40"/>
      <c r="D158" s="234" t="s">
        <v>152</v>
      </c>
      <c r="E158" s="40"/>
      <c r="F158" s="235" t="s">
        <v>905</v>
      </c>
      <c r="G158" s="40"/>
      <c r="H158" s="40"/>
      <c r="I158" s="236"/>
      <c r="J158" s="40"/>
      <c r="K158" s="40"/>
      <c r="L158" s="44"/>
      <c r="M158" s="237"/>
      <c r="N158" s="238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152</v>
      </c>
      <c r="AU158" s="17" t="s">
        <v>88</v>
      </c>
    </row>
    <row r="159" spans="1:47" s="2" customFormat="1" ht="12">
      <c r="A159" s="38"/>
      <c r="B159" s="39"/>
      <c r="C159" s="40"/>
      <c r="D159" s="234" t="s">
        <v>295</v>
      </c>
      <c r="E159" s="40"/>
      <c r="F159" s="272" t="s">
        <v>907</v>
      </c>
      <c r="G159" s="40"/>
      <c r="H159" s="40"/>
      <c r="I159" s="236"/>
      <c r="J159" s="40"/>
      <c r="K159" s="40"/>
      <c r="L159" s="44"/>
      <c r="M159" s="237"/>
      <c r="N159" s="238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295</v>
      </c>
      <c r="AU159" s="17" t="s">
        <v>88</v>
      </c>
    </row>
    <row r="160" spans="1:65" s="2" customFormat="1" ht="33" customHeight="1">
      <c r="A160" s="38"/>
      <c r="B160" s="39"/>
      <c r="C160" s="220" t="s">
        <v>178</v>
      </c>
      <c r="D160" s="220" t="s">
        <v>146</v>
      </c>
      <c r="E160" s="221" t="s">
        <v>908</v>
      </c>
      <c r="F160" s="222" t="s">
        <v>909</v>
      </c>
      <c r="G160" s="223" t="s">
        <v>1</v>
      </c>
      <c r="H160" s="224">
        <v>0</v>
      </c>
      <c r="I160" s="225"/>
      <c r="J160" s="226">
        <f>ROUND(I160*H160,2)</f>
        <v>0</v>
      </c>
      <c r="K160" s="227"/>
      <c r="L160" s="44"/>
      <c r="M160" s="228" t="s">
        <v>1</v>
      </c>
      <c r="N160" s="229" t="s">
        <v>43</v>
      </c>
      <c r="O160" s="91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2" t="s">
        <v>150</v>
      </c>
      <c r="AT160" s="232" t="s">
        <v>146</v>
      </c>
      <c r="AU160" s="232" t="s">
        <v>88</v>
      </c>
      <c r="AY160" s="17" t="s">
        <v>143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7" t="s">
        <v>86</v>
      </c>
      <c r="BK160" s="233">
        <f>ROUND(I160*H160,2)</f>
        <v>0</v>
      </c>
      <c r="BL160" s="17" t="s">
        <v>150</v>
      </c>
      <c r="BM160" s="232" t="s">
        <v>910</v>
      </c>
    </row>
    <row r="161" spans="1:47" s="2" customFormat="1" ht="12">
      <c r="A161" s="38"/>
      <c r="B161" s="39"/>
      <c r="C161" s="40"/>
      <c r="D161" s="234" t="s">
        <v>152</v>
      </c>
      <c r="E161" s="40"/>
      <c r="F161" s="235" t="s">
        <v>909</v>
      </c>
      <c r="G161" s="40"/>
      <c r="H161" s="40"/>
      <c r="I161" s="236"/>
      <c r="J161" s="40"/>
      <c r="K161" s="40"/>
      <c r="L161" s="44"/>
      <c r="M161" s="237"/>
      <c r="N161" s="238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152</v>
      </c>
      <c r="AU161" s="17" t="s">
        <v>88</v>
      </c>
    </row>
    <row r="162" spans="1:63" s="12" customFormat="1" ht="22.8" customHeight="1">
      <c r="A162" s="12"/>
      <c r="B162" s="205"/>
      <c r="C162" s="206"/>
      <c r="D162" s="207" t="s">
        <v>77</v>
      </c>
      <c r="E162" s="218" t="s">
        <v>911</v>
      </c>
      <c r="F162" s="218" t="s">
        <v>912</v>
      </c>
      <c r="G162" s="206"/>
      <c r="H162" s="206"/>
      <c r="I162" s="209"/>
      <c r="J162" s="219">
        <f>BK162</f>
        <v>0</v>
      </c>
      <c r="K162" s="206"/>
      <c r="L162" s="210"/>
      <c r="M162" s="211"/>
      <c r="N162" s="212"/>
      <c r="O162" s="212"/>
      <c r="P162" s="213">
        <f>SUM(P163:P194)</f>
        <v>0</v>
      </c>
      <c r="Q162" s="212"/>
      <c r="R162" s="213">
        <f>SUM(R163:R194)</f>
        <v>0</v>
      </c>
      <c r="S162" s="212"/>
      <c r="T162" s="214">
        <f>SUM(T163:T194)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86</v>
      </c>
      <c r="AT162" s="216" t="s">
        <v>77</v>
      </c>
      <c r="AU162" s="216" t="s">
        <v>86</v>
      </c>
      <c r="AY162" s="215" t="s">
        <v>143</v>
      </c>
      <c r="BK162" s="217">
        <f>SUM(BK163:BK194)</f>
        <v>0</v>
      </c>
    </row>
    <row r="163" spans="1:65" s="2" customFormat="1" ht="16.5" customHeight="1">
      <c r="A163" s="38"/>
      <c r="B163" s="39"/>
      <c r="C163" s="220" t="s">
        <v>198</v>
      </c>
      <c r="D163" s="220" t="s">
        <v>146</v>
      </c>
      <c r="E163" s="221" t="s">
        <v>913</v>
      </c>
      <c r="F163" s="222" t="s">
        <v>914</v>
      </c>
      <c r="G163" s="223" t="s">
        <v>208</v>
      </c>
      <c r="H163" s="224">
        <v>86</v>
      </c>
      <c r="I163" s="225"/>
      <c r="J163" s="226">
        <f>ROUND(I163*H163,2)</f>
        <v>0</v>
      </c>
      <c r="K163" s="227"/>
      <c r="L163" s="44"/>
      <c r="M163" s="228" t="s">
        <v>1</v>
      </c>
      <c r="N163" s="229" t="s">
        <v>43</v>
      </c>
      <c r="O163" s="91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2" t="s">
        <v>150</v>
      </c>
      <c r="AT163" s="232" t="s">
        <v>146</v>
      </c>
      <c r="AU163" s="232" t="s">
        <v>88</v>
      </c>
      <c r="AY163" s="17" t="s">
        <v>143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7" t="s">
        <v>86</v>
      </c>
      <c r="BK163" s="233">
        <f>ROUND(I163*H163,2)</f>
        <v>0</v>
      </c>
      <c r="BL163" s="17" t="s">
        <v>150</v>
      </c>
      <c r="BM163" s="232" t="s">
        <v>915</v>
      </c>
    </row>
    <row r="164" spans="1:47" s="2" customFormat="1" ht="12">
      <c r="A164" s="38"/>
      <c r="B164" s="39"/>
      <c r="C164" s="40"/>
      <c r="D164" s="234" t="s">
        <v>152</v>
      </c>
      <c r="E164" s="40"/>
      <c r="F164" s="235" t="s">
        <v>914</v>
      </c>
      <c r="G164" s="40"/>
      <c r="H164" s="40"/>
      <c r="I164" s="236"/>
      <c r="J164" s="40"/>
      <c r="K164" s="40"/>
      <c r="L164" s="44"/>
      <c r="M164" s="237"/>
      <c r="N164" s="238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152</v>
      </c>
      <c r="AU164" s="17" t="s">
        <v>88</v>
      </c>
    </row>
    <row r="165" spans="1:47" s="2" customFormat="1" ht="12">
      <c r="A165" s="38"/>
      <c r="B165" s="39"/>
      <c r="C165" s="40"/>
      <c r="D165" s="234" t="s">
        <v>295</v>
      </c>
      <c r="E165" s="40"/>
      <c r="F165" s="272" t="s">
        <v>916</v>
      </c>
      <c r="G165" s="40"/>
      <c r="H165" s="40"/>
      <c r="I165" s="236"/>
      <c r="J165" s="40"/>
      <c r="K165" s="40"/>
      <c r="L165" s="44"/>
      <c r="M165" s="237"/>
      <c r="N165" s="238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295</v>
      </c>
      <c r="AU165" s="17" t="s">
        <v>88</v>
      </c>
    </row>
    <row r="166" spans="1:65" s="2" customFormat="1" ht="16.5" customHeight="1">
      <c r="A166" s="38"/>
      <c r="B166" s="39"/>
      <c r="C166" s="220" t="s">
        <v>788</v>
      </c>
      <c r="D166" s="220" t="s">
        <v>146</v>
      </c>
      <c r="E166" s="221" t="s">
        <v>917</v>
      </c>
      <c r="F166" s="222" t="s">
        <v>918</v>
      </c>
      <c r="G166" s="223" t="s">
        <v>208</v>
      </c>
      <c r="H166" s="224">
        <v>58</v>
      </c>
      <c r="I166" s="225"/>
      <c r="J166" s="226">
        <f>ROUND(I166*H166,2)</f>
        <v>0</v>
      </c>
      <c r="K166" s="227"/>
      <c r="L166" s="44"/>
      <c r="M166" s="228" t="s">
        <v>1</v>
      </c>
      <c r="N166" s="229" t="s">
        <v>43</v>
      </c>
      <c r="O166" s="91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2" t="s">
        <v>150</v>
      </c>
      <c r="AT166" s="232" t="s">
        <v>146</v>
      </c>
      <c r="AU166" s="232" t="s">
        <v>88</v>
      </c>
      <c r="AY166" s="17" t="s">
        <v>143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7" t="s">
        <v>86</v>
      </c>
      <c r="BK166" s="233">
        <f>ROUND(I166*H166,2)</f>
        <v>0</v>
      </c>
      <c r="BL166" s="17" t="s">
        <v>150</v>
      </c>
      <c r="BM166" s="232" t="s">
        <v>919</v>
      </c>
    </row>
    <row r="167" spans="1:47" s="2" customFormat="1" ht="12">
      <c r="A167" s="38"/>
      <c r="B167" s="39"/>
      <c r="C167" s="40"/>
      <c r="D167" s="234" t="s">
        <v>152</v>
      </c>
      <c r="E167" s="40"/>
      <c r="F167" s="235" t="s">
        <v>918</v>
      </c>
      <c r="G167" s="40"/>
      <c r="H167" s="40"/>
      <c r="I167" s="236"/>
      <c r="J167" s="40"/>
      <c r="K167" s="40"/>
      <c r="L167" s="44"/>
      <c r="M167" s="237"/>
      <c r="N167" s="238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152</v>
      </c>
      <c r="AU167" s="17" t="s">
        <v>88</v>
      </c>
    </row>
    <row r="168" spans="1:47" s="2" customFormat="1" ht="12">
      <c r="A168" s="38"/>
      <c r="B168" s="39"/>
      <c r="C168" s="40"/>
      <c r="D168" s="234" t="s">
        <v>295</v>
      </c>
      <c r="E168" s="40"/>
      <c r="F168" s="272" t="s">
        <v>916</v>
      </c>
      <c r="G168" s="40"/>
      <c r="H168" s="40"/>
      <c r="I168" s="236"/>
      <c r="J168" s="40"/>
      <c r="K168" s="40"/>
      <c r="L168" s="44"/>
      <c r="M168" s="237"/>
      <c r="N168" s="238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295</v>
      </c>
      <c r="AU168" s="17" t="s">
        <v>88</v>
      </c>
    </row>
    <row r="169" spans="1:65" s="2" customFormat="1" ht="16.5" customHeight="1">
      <c r="A169" s="38"/>
      <c r="B169" s="39"/>
      <c r="C169" s="220" t="s">
        <v>792</v>
      </c>
      <c r="D169" s="220" t="s">
        <v>146</v>
      </c>
      <c r="E169" s="221" t="s">
        <v>920</v>
      </c>
      <c r="F169" s="222" t="s">
        <v>921</v>
      </c>
      <c r="G169" s="223" t="s">
        <v>208</v>
      </c>
      <c r="H169" s="224">
        <v>35</v>
      </c>
      <c r="I169" s="225"/>
      <c r="J169" s="226">
        <f>ROUND(I169*H169,2)</f>
        <v>0</v>
      </c>
      <c r="K169" s="227"/>
      <c r="L169" s="44"/>
      <c r="M169" s="228" t="s">
        <v>1</v>
      </c>
      <c r="N169" s="229" t="s">
        <v>43</v>
      </c>
      <c r="O169" s="91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2" t="s">
        <v>150</v>
      </c>
      <c r="AT169" s="232" t="s">
        <v>146</v>
      </c>
      <c r="AU169" s="232" t="s">
        <v>88</v>
      </c>
      <c r="AY169" s="17" t="s">
        <v>143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7" t="s">
        <v>86</v>
      </c>
      <c r="BK169" s="233">
        <f>ROUND(I169*H169,2)</f>
        <v>0</v>
      </c>
      <c r="BL169" s="17" t="s">
        <v>150</v>
      </c>
      <c r="BM169" s="232" t="s">
        <v>922</v>
      </c>
    </row>
    <row r="170" spans="1:47" s="2" customFormat="1" ht="12">
      <c r="A170" s="38"/>
      <c r="B170" s="39"/>
      <c r="C170" s="40"/>
      <c r="D170" s="234" t="s">
        <v>152</v>
      </c>
      <c r="E170" s="40"/>
      <c r="F170" s="235" t="s">
        <v>921</v>
      </c>
      <c r="G170" s="40"/>
      <c r="H170" s="40"/>
      <c r="I170" s="236"/>
      <c r="J170" s="40"/>
      <c r="K170" s="40"/>
      <c r="L170" s="44"/>
      <c r="M170" s="237"/>
      <c r="N170" s="238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152</v>
      </c>
      <c r="AU170" s="17" t="s">
        <v>88</v>
      </c>
    </row>
    <row r="171" spans="1:47" s="2" customFormat="1" ht="12">
      <c r="A171" s="38"/>
      <c r="B171" s="39"/>
      <c r="C171" s="40"/>
      <c r="D171" s="234" t="s">
        <v>295</v>
      </c>
      <c r="E171" s="40"/>
      <c r="F171" s="272" t="s">
        <v>916</v>
      </c>
      <c r="G171" s="40"/>
      <c r="H171" s="40"/>
      <c r="I171" s="236"/>
      <c r="J171" s="40"/>
      <c r="K171" s="40"/>
      <c r="L171" s="44"/>
      <c r="M171" s="237"/>
      <c r="N171" s="238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295</v>
      </c>
      <c r="AU171" s="17" t="s">
        <v>88</v>
      </c>
    </row>
    <row r="172" spans="1:65" s="2" customFormat="1" ht="16.5" customHeight="1">
      <c r="A172" s="38"/>
      <c r="B172" s="39"/>
      <c r="C172" s="220" t="s">
        <v>797</v>
      </c>
      <c r="D172" s="220" t="s">
        <v>146</v>
      </c>
      <c r="E172" s="221" t="s">
        <v>923</v>
      </c>
      <c r="F172" s="222" t="s">
        <v>924</v>
      </c>
      <c r="G172" s="223" t="s">
        <v>208</v>
      </c>
      <c r="H172" s="224">
        <v>32</v>
      </c>
      <c r="I172" s="225"/>
      <c r="J172" s="226">
        <f>ROUND(I172*H172,2)</f>
        <v>0</v>
      </c>
      <c r="K172" s="227"/>
      <c r="L172" s="44"/>
      <c r="M172" s="228" t="s">
        <v>1</v>
      </c>
      <c r="N172" s="229" t="s">
        <v>43</v>
      </c>
      <c r="O172" s="91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2" t="s">
        <v>150</v>
      </c>
      <c r="AT172" s="232" t="s">
        <v>146</v>
      </c>
      <c r="AU172" s="232" t="s">
        <v>88</v>
      </c>
      <c r="AY172" s="17" t="s">
        <v>143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7" t="s">
        <v>86</v>
      </c>
      <c r="BK172" s="233">
        <f>ROUND(I172*H172,2)</f>
        <v>0</v>
      </c>
      <c r="BL172" s="17" t="s">
        <v>150</v>
      </c>
      <c r="BM172" s="232" t="s">
        <v>925</v>
      </c>
    </row>
    <row r="173" spans="1:47" s="2" customFormat="1" ht="12">
      <c r="A173" s="38"/>
      <c r="B173" s="39"/>
      <c r="C173" s="40"/>
      <c r="D173" s="234" t="s">
        <v>152</v>
      </c>
      <c r="E173" s="40"/>
      <c r="F173" s="235" t="s">
        <v>924</v>
      </c>
      <c r="G173" s="40"/>
      <c r="H173" s="40"/>
      <c r="I173" s="236"/>
      <c r="J173" s="40"/>
      <c r="K173" s="40"/>
      <c r="L173" s="44"/>
      <c r="M173" s="237"/>
      <c r="N173" s="238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152</v>
      </c>
      <c r="AU173" s="17" t="s">
        <v>88</v>
      </c>
    </row>
    <row r="174" spans="1:47" s="2" customFormat="1" ht="12">
      <c r="A174" s="38"/>
      <c r="B174" s="39"/>
      <c r="C174" s="40"/>
      <c r="D174" s="234" t="s">
        <v>295</v>
      </c>
      <c r="E174" s="40"/>
      <c r="F174" s="272" t="s">
        <v>916</v>
      </c>
      <c r="G174" s="40"/>
      <c r="H174" s="40"/>
      <c r="I174" s="236"/>
      <c r="J174" s="40"/>
      <c r="K174" s="40"/>
      <c r="L174" s="44"/>
      <c r="M174" s="237"/>
      <c r="N174" s="238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295</v>
      </c>
      <c r="AU174" s="17" t="s">
        <v>88</v>
      </c>
    </row>
    <row r="175" spans="1:65" s="2" customFormat="1" ht="16.5" customHeight="1">
      <c r="A175" s="38"/>
      <c r="B175" s="39"/>
      <c r="C175" s="220" t="s">
        <v>799</v>
      </c>
      <c r="D175" s="220" t="s">
        <v>146</v>
      </c>
      <c r="E175" s="221" t="s">
        <v>926</v>
      </c>
      <c r="F175" s="222" t="s">
        <v>927</v>
      </c>
      <c r="G175" s="223" t="s">
        <v>208</v>
      </c>
      <c r="H175" s="224">
        <v>43</v>
      </c>
      <c r="I175" s="225"/>
      <c r="J175" s="226">
        <f>ROUND(I175*H175,2)</f>
        <v>0</v>
      </c>
      <c r="K175" s="227"/>
      <c r="L175" s="44"/>
      <c r="M175" s="228" t="s">
        <v>1</v>
      </c>
      <c r="N175" s="229" t="s">
        <v>43</v>
      </c>
      <c r="O175" s="91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2" t="s">
        <v>150</v>
      </c>
      <c r="AT175" s="232" t="s">
        <v>146</v>
      </c>
      <c r="AU175" s="232" t="s">
        <v>88</v>
      </c>
      <c r="AY175" s="17" t="s">
        <v>143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7" t="s">
        <v>86</v>
      </c>
      <c r="BK175" s="233">
        <f>ROUND(I175*H175,2)</f>
        <v>0</v>
      </c>
      <c r="BL175" s="17" t="s">
        <v>150</v>
      </c>
      <c r="BM175" s="232" t="s">
        <v>928</v>
      </c>
    </row>
    <row r="176" spans="1:47" s="2" customFormat="1" ht="12">
      <c r="A176" s="38"/>
      <c r="B176" s="39"/>
      <c r="C176" s="40"/>
      <c r="D176" s="234" t="s">
        <v>152</v>
      </c>
      <c r="E176" s="40"/>
      <c r="F176" s="235" t="s">
        <v>927</v>
      </c>
      <c r="G176" s="40"/>
      <c r="H176" s="40"/>
      <c r="I176" s="236"/>
      <c r="J176" s="40"/>
      <c r="K176" s="40"/>
      <c r="L176" s="44"/>
      <c r="M176" s="237"/>
      <c r="N176" s="238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152</v>
      </c>
      <c r="AU176" s="17" t="s">
        <v>88</v>
      </c>
    </row>
    <row r="177" spans="1:47" s="2" customFormat="1" ht="12">
      <c r="A177" s="38"/>
      <c r="B177" s="39"/>
      <c r="C177" s="40"/>
      <c r="D177" s="234" t="s">
        <v>295</v>
      </c>
      <c r="E177" s="40"/>
      <c r="F177" s="272" t="s">
        <v>916</v>
      </c>
      <c r="G177" s="40"/>
      <c r="H177" s="40"/>
      <c r="I177" s="236"/>
      <c r="J177" s="40"/>
      <c r="K177" s="40"/>
      <c r="L177" s="44"/>
      <c r="M177" s="237"/>
      <c r="N177" s="238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295</v>
      </c>
      <c r="AU177" s="17" t="s">
        <v>88</v>
      </c>
    </row>
    <row r="178" spans="1:65" s="2" customFormat="1" ht="16.5" customHeight="1">
      <c r="A178" s="38"/>
      <c r="B178" s="39"/>
      <c r="C178" s="220" t="s">
        <v>801</v>
      </c>
      <c r="D178" s="220" t="s">
        <v>146</v>
      </c>
      <c r="E178" s="221" t="s">
        <v>929</v>
      </c>
      <c r="F178" s="222" t="s">
        <v>930</v>
      </c>
      <c r="G178" s="223" t="s">
        <v>208</v>
      </c>
      <c r="H178" s="224">
        <v>404</v>
      </c>
      <c r="I178" s="225"/>
      <c r="J178" s="226">
        <f>ROUND(I178*H178,2)</f>
        <v>0</v>
      </c>
      <c r="K178" s="227"/>
      <c r="L178" s="44"/>
      <c r="M178" s="228" t="s">
        <v>1</v>
      </c>
      <c r="N178" s="229" t="s">
        <v>43</v>
      </c>
      <c r="O178" s="91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2" t="s">
        <v>150</v>
      </c>
      <c r="AT178" s="232" t="s">
        <v>146</v>
      </c>
      <c r="AU178" s="232" t="s">
        <v>88</v>
      </c>
      <c r="AY178" s="17" t="s">
        <v>143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7" t="s">
        <v>86</v>
      </c>
      <c r="BK178" s="233">
        <f>ROUND(I178*H178,2)</f>
        <v>0</v>
      </c>
      <c r="BL178" s="17" t="s">
        <v>150</v>
      </c>
      <c r="BM178" s="232" t="s">
        <v>931</v>
      </c>
    </row>
    <row r="179" spans="1:47" s="2" customFormat="1" ht="12">
      <c r="A179" s="38"/>
      <c r="B179" s="39"/>
      <c r="C179" s="40"/>
      <c r="D179" s="234" t="s">
        <v>152</v>
      </c>
      <c r="E179" s="40"/>
      <c r="F179" s="235" t="s">
        <v>930</v>
      </c>
      <c r="G179" s="40"/>
      <c r="H179" s="40"/>
      <c r="I179" s="236"/>
      <c r="J179" s="40"/>
      <c r="K179" s="40"/>
      <c r="L179" s="44"/>
      <c r="M179" s="237"/>
      <c r="N179" s="238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152</v>
      </c>
      <c r="AU179" s="17" t="s">
        <v>88</v>
      </c>
    </row>
    <row r="180" spans="1:47" s="2" customFormat="1" ht="12">
      <c r="A180" s="38"/>
      <c r="B180" s="39"/>
      <c r="C180" s="40"/>
      <c r="D180" s="234" t="s">
        <v>295</v>
      </c>
      <c r="E180" s="40"/>
      <c r="F180" s="272" t="s">
        <v>916</v>
      </c>
      <c r="G180" s="40"/>
      <c r="H180" s="40"/>
      <c r="I180" s="236"/>
      <c r="J180" s="40"/>
      <c r="K180" s="40"/>
      <c r="L180" s="44"/>
      <c r="M180" s="237"/>
      <c r="N180" s="238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295</v>
      </c>
      <c r="AU180" s="17" t="s">
        <v>88</v>
      </c>
    </row>
    <row r="181" spans="1:65" s="2" customFormat="1" ht="16.5" customHeight="1">
      <c r="A181" s="38"/>
      <c r="B181" s="39"/>
      <c r="C181" s="220" t="s">
        <v>290</v>
      </c>
      <c r="D181" s="220" t="s">
        <v>146</v>
      </c>
      <c r="E181" s="221" t="s">
        <v>932</v>
      </c>
      <c r="F181" s="222" t="s">
        <v>933</v>
      </c>
      <c r="G181" s="223" t="s">
        <v>208</v>
      </c>
      <c r="H181" s="224">
        <v>64</v>
      </c>
      <c r="I181" s="225"/>
      <c r="J181" s="226">
        <f>ROUND(I181*H181,2)</f>
        <v>0</v>
      </c>
      <c r="K181" s="227"/>
      <c r="L181" s="44"/>
      <c r="M181" s="228" t="s">
        <v>1</v>
      </c>
      <c r="N181" s="229" t="s">
        <v>43</v>
      </c>
      <c r="O181" s="91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2" t="s">
        <v>150</v>
      </c>
      <c r="AT181" s="232" t="s">
        <v>146</v>
      </c>
      <c r="AU181" s="232" t="s">
        <v>88</v>
      </c>
      <c r="AY181" s="17" t="s">
        <v>143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7" t="s">
        <v>86</v>
      </c>
      <c r="BK181" s="233">
        <f>ROUND(I181*H181,2)</f>
        <v>0</v>
      </c>
      <c r="BL181" s="17" t="s">
        <v>150</v>
      </c>
      <c r="BM181" s="232" t="s">
        <v>934</v>
      </c>
    </row>
    <row r="182" spans="1:47" s="2" customFormat="1" ht="12">
      <c r="A182" s="38"/>
      <c r="B182" s="39"/>
      <c r="C182" s="40"/>
      <c r="D182" s="234" t="s">
        <v>152</v>
      </c>
      <c r="E182" s="40"/>
      <c r="F182" s="235" t="s">
        <v>933</v>
      </c>
      <c r="G182" s="40"/>
      <c r="H182" s="40"/>
      <c r="I182" s="236"/>
      <c r="J182" s="40"/>
      <c r="K182" s="40"/>
      <c r="L182" s="44"/>
      <c r="M182" s="237"/>
      <c r="N182" s="238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152</v>
      </c>
      <c r="AU182" s="17" t="s">
        <v>88</v>
      </c>
    </row>
    <row r="183" spans="1:47" s="2" customFormat="1" ht="12">
      <c r="A183" s="38"/>
      <c r="B183" s="39"/>
      <c r="C183" s="40"/>
      <c r="D183" s="234" t="s">
        <v>295</v>
      </c>
      <c r="E183" s="40"/>
      <c r="F183" s="272" t="s">
        <v>916</v>
      </c>
      <c r="G183" s="40"/>
      <c r="H183" s="40"/>
      <c r="I183" s="236"/>
      <c r="J183" s="40"/>
      <c r="K183" s="40"/>
      <c r="L183" s="44"/>
      <c r="M183" s="237"/>
      <c r="N183" s="238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295</v>
      </c>
      <c r="AU183" s="17" t="s">
        <v>88</v>
      </c>
    </row>
    <row r="184" spans="1:65" s="2" customFormat="1" ht="16.5" customHeight="1">
      <c r="A184" s="38"/>
      <c r="B184" s="39"/>
      <c r="C184" s="220" t="s">
        <v>8</v>
      </c>
      <c r="D184" s="220" t="s">
        <v>146</v>
      </c>
      <c r="E184" s="221" t="s">
        <v>935</v>
      </c>
      <c r="F184" s="222" t="s">
        <v>936</v>
      </c>
      <c r="G184" s="223" t="s">
        <v>208</v>
      </c>
      <c r="H184" s="224">
        <v>65</v>
      </c>
      <c r="I184" s="225"/>
      <c r="J184" s="226">
        <f>ROUND(I184*H184,2)</f>
        <v>0</v>
      </c>
      <c r="K184" s="227"/>
      <c r="L184" s="44"/>
      <c r="M184" s="228" t="s">
        <v>1</v>
      </c>
      <c r="N184" s="229" t="s">
        <v>43</v>
      </c>
      <c r="O184" s="91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2" t="s">
        <v>150</v>
      </c>
      <c r="AT184" s="232" t="s">
        <v>146</v>
      </c>
      <c r="AU184" s="232" t="s">
        <v>88</v>
      </c>
      <c r="AY184" s="17" t="s">
        <v>143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7" t="s">
        <v>86</v>
      </c>
      <c r="BK184" s="233">
        <f>ROUND(I184*H184,2)</f>
        <v>0</v>
      </c>
      <c r="BL184" s="17" t="s">
        <v>150</v>
      </c>
      <c r="BM184" s="232" t="s">
        <v>937</v>
      </c>
    </row>
    <row r="185" spans="1:47" s="2" customFormat="1" ht="12">
      <c r="A185" s="38"/>
      <c r="B185" s="39"/>
      <c r="C185" s="40"/>
      <c r="D185" s="234" t="s">
        <v>152</v>
      </c>
      <c r="E185" s="40"/>
      <c r="F185" s="235" t="s">
        <v>936</v>
      </c>
      <c r="G185" s="40"/>
      <c r="H185" s="40"/>
      <c r="I185" s="236"/>
      <c r="J185" s="40"/>
      <c r="K185" s="40"/>
      <c r="L185" s="44"/>
      <c r="M185" s="237"/>
      <c r="N185" s="238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152</v>
      </c>
      <c r="AU185" s="17" t="s">
        <v>88</v>
      </c>
    </row>
    <row r="186" spans="1:47" s="2" customFormat="1" ht="12">
      <c r="A186" s="38"/>
      <c r="B186" s="39"/>
      <c r="C186" s="40"/>
      <c r="D186" s="234" t="s">
        <v>295</v>
      </c>
      <c r="E186" s="40"/>
      <c r="F186" s="272" t="s">
        <v>916</v>
      </c>
      <c r="G186" s="40"/>
      <c r="H186" s="40"/>
      <c r="I186" s="236"/>
      <c r="J186" s="40"/>
      <c r="K186" s="40"/>
      <c r="L186" s="44"/>
      <c r="M186" s="237"/>
      <c r="N186" s="238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295</v>
      </c>
      <c r="AU186" s="17" t="s">
        <v>88</v>
      </c>
    </row>
    <row r="187" spans="1:65" s="2" customFormat="1" ht="16.5" customHeight="1">
      <c r="A187" s="38"/>
      <c r="B187" s="39"/>
      <c r="C187" s="220" t="s">
        <v>195</v>
      </c>
      <c r="D187" s="220" t="s">
        <v>146</v>
      </c>
      <c r="E187" s="221" t="s">
        <v>938</v>
      </c>
      <c r="F187" s="222" t="s">
        <v>939</v>
      </c>
      <c r="G187" s="223" t="s">
        <v>208</v>
      </c>
      <c r="H187" s="224">
        <v>200</v>
      </c>
      <c r="I187" s="225"/>
      <c r="J187" s="226">
        <f>ROUND(I187*H187,2)</f>
        <v>0</v>
      </c>
      <c r="K187" s="227"/>
      <c r="L187" s="44"/>
      <c r="M187" s="228" t="s">
        <v>1</v>
      </c>
      <c r="N187" s="229" t="s">
        <v>43</v>
      </c>
      <c r="O187" s="91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2" t="s">
        <v>150</v>
      </c>
      <c r="AT187" s="232" t="s">
        <v>146</v>
      </c>
      <c r="AU187" s="232" t="s">
        <v>88</v>
      </c>
      <c r="AY187" s="17" t="s">
        <v>143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7" t="s">
        <v>86</v>
      </c>
      <c r="BK187" s="233">
        <f>ROUND(I187*H187,2)</f>
        <v>0</v>
      </c>
      <c r="BL187" s="17" t="s">
        <v>150</v>
      </c>
      <c r="BM187" s="232" t="s">
        <v>940</v>
      </c>
    </row>
    <row r="188" spans="1:47" s="2" customFormat="1" ht="12">
      <c r="A188" s="38"/>
      <c r="B188" s="39"/>
      <c r="C188" s="40"/>
      <c r="D188" s="234" t="s">
        <v>152</v>
      </c>
      <c r="E188" s="40"/>
      <c r="F188" s="235" t="s">
        <v>939</v>
      </c>
      <c r="G188" s="40"/>
      <c r="H188" s="40"/>
      <c r="I188" s="236"/>
      <c r="J188" s="40"/>
      <c r="K188" s="40"/>
      <c r="L188" s="44"/>
      <c r="M188" s="237"/>
      <c r="N188" s="238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152</v>
      </c>
      <c r="AU188" s="17" t="s">
        <v>88</v>
      </c>
    </row>
    <row r="189" spans="1:47" s="2" customFormat="1" ht="12">
      <c r="A189" s="38"/>
      <c r="B189" s="39"/>
      <c r="C189" s="40"/>
      <c r="D189" s="234" t="s">
        <v>295</v>
      </c>
      <c r="E189" s="40"/>
      <c r="F189" s="272" t="s">
        <v>916</v>
      </c>
      <c r="G189" s="40"/>
      <c r="H189" s="40"/>
      <c r="I189" s="236"/>
      <c r="J189" s="40"/>
      <c r="K189" s="40"/>
      <c r="L189" s="44"/>
      <c r="M189" s="237"/>
      <c r="N189" s="238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295</v>
      </c>
      <c r="AU189" s="17" t="s">
        <v>88</v>
      </c>
    </row>
    <row r="190" spans="1:65" s="2" customFormat="1" ht="16.5" customHeight="1">
      <c r="A190" s="38"/>
      <c r="B190" s="39"/>
      <c r="C190" s="220" t="s">
        <v>306</v>
      </c>
      <c r="D190" s="220" t="s">
        <v>146</v>
      </c>
      <c r="E190" s="221" t="s">
        <v>941</v>
      </c>
      <c r="F190" s="222" t="s">
        <v>942</v>
      </c>
      <c r="G190" s="223" t="s">
        <v>208</v>
      </c>
      <c r="H190" s="224">
        <v>100</v>
      </c>
      <c r="I190" s="225"/>
      <c r="J190" s="226">
        <f>ROUND(I190*H190,2)</f>
        <v>0</v>
      </c>
      <c r="K190" s="227"/>
      <c r="L190" s="44"/>
      <c r="M190" s="228" t="s">
        <v>1</v>
      </c>
      <c r="N190" s="229" t="s">
        <v>43</v>
      </c>
      <c r="O190" s="91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2" t="s">
        <v>150</v>
      </c>
      <c r="AT190" s="232" t="s">
        <v>146</v>
      </c>
      <c r="AU190" s="232" t="s">
        <v>88</v>
      </c>
      <c r="AY190" s="17" t="s">
        <v>143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7" t="s">
        <v>86</v>
      </c>
      <c r="BK190" s="233">
        <f>ROUND(I190*H190,2)</f>
        <v>0</v>
      </c>
      <c r="BL190" s="17" t="s">
        <v>150</v>
      </c>
      <c r="BM190" s="232" t="s">
        <v>943</v>
      </c>
    </row>
    <row r="191" spans="1:47" s="2" customFormat="1" ht="12">
      <c r="A191" s="38"/>
      <c r="B191" s="39"/>
      <c r="C191" s="40"/>
      <c r="D191" s="234" t="s">
        <v>152</v>
      </c>
      <c r="E191" s="40"/>
      <c r="F191" s="235" t="s">
        <v>942</v>
      </c>
      <c r="G191" s="40"/>
      <c r="H191" s="40"/>
      <c r="I191" s="236"/>
      <c r="J191" s="40"/>
      <c r="K191" s="40"/>
      <c r="L191" s="44"/>
      <c r="M191" s="237"/>
      <c r="N191" s="238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152</v>
      </c>
      <c r="AU191" s="17" t="s">
        <v>88</v>
      </c>
    </row>
    <row r="192" spans="1:47" s="2" customFormat="1" ht="12">
      <c r="A192" s="38"/>
      <c r="B192" s="39"/>
      <c r="C192" s="40"/>
      <c r="D192" s="234" t="s">
        <v>295</v>
      </c>
      <c r="E192" s="40"/>
      <c r="F192" s="272" t="s">
        <v>916</v>
      </c>
      <c r="G192" s="40"/>
      <c r="H192" s="40"/>
      <c r="I192" s="236"/>
      <c r="J192" s="40"/>
      <c r="K192" s="40"/>
      <c r="L192" s="44"/>
      <c r="M192" s="237"/>
      <c r="N192" s="238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295</v>
      </c>
      <c r="AU192" s="17" t="s">
        <v>88</v>
      </c>
    </row>
    <row r="193" spans="1:65" s="2" customFormat="1" ht="33" customHeight="1">
      <c r="A193" s="38"/>
      <c r="B193" s="39"/>
      <c r="C193" s="220" t="s">
        <v>192</v>
      </c>
      <c r="D193" s="220" t="s">
        <v>146</v>
      </c>
      <c r="E193" s="221" t="s">
        <v>944</v>
      </c>
      <c r="F193" s="222" t="s">
        <v>945</v>
      </c>
      <c r="G193" s="223" t="s">
        <v>1</v>
      </c>
      <c r="H193" s="224">
        <v>0</v>
      </c>
      <c r="I193" s="225"/>
      <c r="J193" s="226">
        <f>ROUND(I193*H193,2)</f>
        <v>0</v>
      </c>
      <c r="K193" s="227"/>
      <c r="L193" s="44"/>
      <c r="M193" s="228" t="s">
        <v>1</v>
      </c>
      <c r="N193" s="229" t="s">
        <v>43</v>
      </c>
      <c r="O193" s="91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2" t="s">
        <v>150</v>
      </c>
      <c r="AT193" s="232" t="s">
        <v>146</v>
      </c>
      <c r="AU193" s="232" t="s">
        <v>88</v>
      </c>
      <c r="AY193" s="17" t="s">
        <v>143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7" t="s">
        <v>86</v>
      </c>
      <c r="BK193" s="233">
        <f>ROUND(I193*H193,2)</f>
        <v>0</v>
      </c>
      <c r="BL193" s="17" t="s">
        <v>150</v>
      </c>
      <c r="BM193" s="232" t="s">
        <v>946</v>
      </c>
    </row>
    <row r="194" spans="1:47" s="2" customFormat="1" ht="12">
      <c r="A194" s="38"/>
      <c r="B194" s="39"/>
      <c r="C194" s="40"/>
      <c r="D194" s="234" t="s">
        <v>152</v>
      </c>
      <c r="E194" s="40"/>
      <c r="F194" s="235" t="s">
        <v>947</v>
      </c>
      <c r="G194" s="40"/>
      <c r="H194" s="40"/>
      <c r="I194" s="236"/>
      <c r="J194" s="40"/>
      <c r="K194" s="40"/>
      <c r="L194" s="44"/>
      <c r="M194" s="237"/>
      <c r="N194" s="238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152</v>
      </c>
      <c r="AU194" s="17" t="s">
        <v>88</v>
      </c>
    </row>
    <row r="195" spans="1:63" s="12" customFormat="1" ht="22.8" customHeight="1">
      <c r="A195" s="12"/>
      <c r="B195" s="205"/>
      <c r="C195" s="206"/>
      <c r="D195" s="207" t="s">
        <v>77</v>
      </c>
      <c r="E195" s="218" t="s">
        <v>948</v>
      </c>
      <c r="F195" s="218" t="s">
        <v>949</v>
      </c>
      <c r="G195" s="206"/>
      <c r="H195" s="206"/>
      <c r="I195" s="209"/>
      <c r="J195" s="219">
        <f>BK195</f>
        <v>0</v>
      </c>
      <c r="K195" s="206"/>
      <c r="L195" s="210"/>
      <c r="M195" s="211"/>
      <c r="N195" s="212"/>
      <c r="O195" s="212"/>
      <c r="P195" s="213">
        <f>SUM(P196:P209)</f>
        <v>0</v>
      </c>
      <c r="Q195" s="212"/>
      <c r="R195" s="213">
        <f>SUM(R196:R209)</f>
        <v>0</v>
      </c>
      <c r="S195" s="212"/>
      <c r="T195" s="214">
        <f>SUM(T196:T209)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86</v>
      </c>
      <c r="AT195" s="216" t="s">
        <v>77</v>
      </c>
      <c r="AU195" s="216" t="s">
        <v>86</v>
      </c>
      <c r="AY195" s="215" t="s">
        <v>143</v>
      </c>
      <c r="BK195" s="217">
        <f>SUM(BK196:BK209)</f>
        <v>0</v>
      </c>
    </row>
    <row r="196" spans="1:65" s="2" customFormat="1" ht="21.75" customHeight="1">
      <c r="A196" s="38"/>
      <c r="B196" s="39"/>
      <c r="C196" s="220" t="s">
        <v>317</v>
      </c>
      <c r="D196" s="220" t="s">
        <v>146</v>
      </c>
      <c r="E196" s="221" t="s">
        <v>950</v>
      </c>
      <c r="F196" s="222" t="s">
        <v>951</v>
      </c>
      <c r="G196" s="223" t="s">
        <v>208</v>
      </c>
      <c r="H196" s="224">
        <v>14</v>
      </c>
      <c r="I196" s="225"/>
      <c r="J196" s="226">
        <f>ROUND(I196*H196,2)</f>
        <v>0</v>
      </c>
      <c r="K196" s="227"/>
      <c r="L196" s="44"/>
      <c r="M196" s="228" t="s">
        <v>1</v>
      </c>
      <c r="N196" s="229" t="s">
        <v>43</v>
      </c>
      <c r="O196" s="91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2" t="s">
        <v>150</v>
      </c>
      <c r="AT196" s="232" t="s">
        <v>146</v>
      </c>
      <c r="AU196" s="232" t="s">
        <v>88</v>
      </c>
      <c r="AY196" s="17" t="s">
        <v>143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7" t="s">
        <v>86</v>
      </c>
      <c r="BK196" s="233">
        <f>ROUND(I196*H196,2)</f>
        <v>0</v>
      </c>
      <c r="BL196" s="17" t="s">
        <v>150</v>
      </c>
      <c r="BM196" s="232" t="s">
        <v>952</v>
      </c>
    </row>
    <row r="197" spans="1:47" s="2" customFormat="1" ht="12">
      <c r="A197" s="38"/>
      <c r="B197" s="39"/>
      <c r="C197" s="40"/>
      <c r="D197" s="234" t="s">
        <v>152</v>
      </c>
      <c r="E197" s="40"/>
      <c r="F197" s="235" t="s">
        <v>951</v>
      </c>
      <c r="G197" s="40"/>
      <c r="H197" s="40"/>
      <c r="I197" s="236"/>
      <c r="J197" s="40"/>
      <c r="K197" s="40"/>
      <c r="L197" s="44"/>
      <c r="M197" s="237"/>
      <c r="N197" s="238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152</v>
      </c>
      <c r="AU197" s="17" t="s">
        <v>88</v>
      </c>
    </row>
    <row r="198" spans="1:47" s="2" customFormat="1" ht="12">
      <c r="A198" s="38"/>
      <c r="B198" s="39"/>
      <c r="C198" s="40"/>
      <c r="D198" s="234" t="s">
        <v>295</v>
      </c>
      <c r="E198" s="40"/>
      <c r="F198" s="272" t="s">
        <v>953</v>
      </c>
      <c r="G198" s="40"/>
      <c r="H198" s="40"/>
      <c r="I198" s="236"/>
      <c r="J198" s="40"/>
      <c r="K198" s="40"/>
      <c r="L198" s="44"/>
      <c r="M198" s="237"/>
      <c r="N198" s="238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295</v>
      </c>
      <c r="AU198" s="17" t="s">
        <v>88</v>
      </c>
    </row>
    <row r="199" spans="1:65" s="2" customFormat="1" ht="16.5" customHeight="1">
      <c r="A199" s="38"/>
      <c r="B199" s="39"/>
      <c r="C199" s="220" t="s">
        <v>324</v>
      </c>
      <c r="D199" s="220" t="s">
        <v>146</v>
      </c>
      <c r="E199" s="221" t="s">
        <v>954</v>
      </c>
      <c r="F199" s="222" t="s">
        <v>955</v>
      </c>
      <c r="G199" s="223" t="s">
        <v>208</v>
      </c>
      <c r="H199" s="224">
        <v>200</v>
      </c>
      <c r="I199" s="225"/>
      <c r="J199" s="226">
        <f>ROUND(I199*H199,2)</f>
        <v>0</v>
      </c>
      <c r="K199" s="227"/>
      <c r="L199" s="44"/>
      <c r="M199" s="228" t="s">
        <v>1</v>
      </c>
      <c r="N199" s="229" t="s">
        <v>43</v>
      </c>
      <c r="O199" s="91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2" t="s">
        <v>150</v>
      </c>
      <c r="AT199" s="232" t="s">
        <v>146</v>
      </c>
      <c r="AU199" s="232" t="s">
        <v>88</v>
      </c>
      <c r="AY199" s="17" t="s">
        <v>143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7" t="s">
        <v>86</v>
      </c>
      <c r="BK199" s="233">
        <f>ROUND(I199*H199,2)</f>
        <v>0</v>
      </c>
      <c r="BL199" s="17" t="s">
        <v>150</v>
      </c>
      <c r="BM199" s="232" t="s">
        <v>956</v>
      </c>
    </row>
    <row r="200" spans="1:47" s="2" customFormat="1" ht="12">
      <c r="A200" s="38"/>
      <c r="B200" s="39"/>
      <c r="C200" s="40"/>
      <c r="D200" s="234" t="s">
        <v>152</v>
      </c>
      <c r="E200" s="40"/>
      <c r="F200" s="235" t="s">
        <v>955</v>
      </c>
      <c r="G200" s="40"/>
      <c r="H200" s="40"/>
      <c r="I200" s="236"/>
      <c r="J200" s="40"/>
      <c r="K200" s="40"/>
      <c r="L200" s="44"/>
      <c r="M200" s="237"/>
      <c r="N200" s="238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152</v>
      </c>
      <c r="AU200" s="17" t="s">
        <v>88</v>
      </c>
    </row>
    <row r="201" spans="1:47" s="2" customFormat="1" ht="12">
      <c r="A201" s="38"/>
      <c r="B201" s="39"/>
      <c r="C201" s="40"/>
      <c r="D201" s="234" t="s">
        <v>295</v>
      </c>
      <c r="E201" s="40"/>
      <c r="F201" s="272" t="s">
        <v>957</v>
      </c>
      <c r="G201" s="40"/>
      <c r="H201" s="40"/>
      <c r="I201" s="236"/>
      <c r="J201" s="40"/>
      <c r="K201" s="40"/>
      <c r="L201" s="44"/>
      <c r="M201" s="237"/>
      <c r="N201" s="238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295</v>
      </c>
      <c r="AU201" s="17" t="s">
        <v>88</v>
      </c>
    </row>
    <row r="202" spans="1:65" s="2" customFormat="1" ht="16.5" customHeight="1">
      <c r="A202" s="38"/>
      <c r="B202" s="39"/>
      <c r="C202" s="220" t="s">
        <v>7</v>
      </c>
      <c r="D202" s="220" t="s">
        <v>146</v>
      </c>
      <c r="E202" s="221" t="s">
        <v>958</v>
      </c>
      <c r="F202" s="222" t="s">
        <v>959</v>
      </c>
      <c r="G202" s="223" t="s">
        <v>208</v>
      </c>
      <c r="H202" s="224">
        <v>100</v>
      </c>
      <c r="I202" s="225"/>
      <c r="J202" s="226">
        <f>ROUND(I202*H202,2)</f>
        <v>0</v>
      </c>
      <c r="K202" s="227"/>
      <c r="L202" s="44"/>
      <c r="M202" s="228" t="s">
        <v>1</v>
      </c>
      <c r="N202" s="229" t="s">
        <v>43</v>
      </c>
      <c r="O202" s="91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2" t="s">
        <v>150</v>
      </c>
      <c r="AT202" s="232" t="s">
        <v>146</v>
      </c>
      <c r="AU202" s="232" t="s">
        <v>88</v>
      </c>
      <c r="AY202" s="17" t="s">
        <v>143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7" t="s">
        <v>86</v>
      </c>
      <c r="BK202" s="233">
        <f>ROUND(I202*H202,2)</f>
        <v>0</v>
      </c>
      <c r="BL202" s="17" t="s">
        <v>150</v>
      </c>
      <c r="BM202" s="232" t="s">
        <v>960</v>
      </c>
    </row>
    <row r="203" spans="1:47" s="2" customFormat="1" ht="12">
      <c r="A203" s="38"/>
      <c r="B203" s="39"/>
      <c r="C203" s="40"/>
      <c r="D203" s="234" t="s">
        <v>152</v>
      </c>
      <c r="E203" s="40"/>
      <c r="F203" s="235" t="s">
        <v>959</v>
      </c>
      <c r="G203" s="40"/>
      <c r="H203" s="40"/>
      <c r="I203" s="236"/>
      <c r="J203" s="40"/>
      <c r="K203" s="40"/>
      <c r="L203" s="44"/>
      <c r="M203" s="237"/>
      <c r="N203" s="238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152</v>
      </c>
      <c r="AU203" s="17" t="s">
        <v>88</v>
      </c>
    </row>
    <row r="204" spans="1:47" s="2" customFormat="1" ht="12">
      <c r="A204" s="38"/>
      <c r="B204" s="39"/>
      <c r="C204" s="40"/>
      <c r="D204" s="234" t="s">
        <v>295</v>
      </c>
      <c r="E204" s="40"/>
      <c r="F204" s="272" t="s">
        <v>957</v>
      </c>
      <c r="G204" s="40"/>
      <c r="H204" s="40"/>
      <c r="I204" s="236"/>
      <c r="J204" s="40"/>
      <c r="K204" s="40"/>
      <c r="L204" s="44"/>
      <c r="M204" s="237"/>
      <c r="N204" s="238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295</v>
      </c>
      <c r="AU204" s="17" t="s">
        <v>88</v>
      </c>
    </row>
    <row r="205" spans="1:65" s="2" customFormat="1" ht="33" customHeight="1">
      <c r="A205" s="38"/>
      <c r="B205" s="39"/>
      <c r="C205" s="220" t="s">
        <v>337</v>
      </c>
      <c r="D205" s="220" t="s">
        <v>146</v>
      </c>
      <c r="E205" s="221" t="s">
        <v>961</v>
      </c>
      <c r="F205" s="222" t="s">
        <v>962</v>
      </c>
      <c r="G205" s="223" t="s">
        <v>366</v>
      </c>
      <c r="H205" s="224">
        <v>20</v>
      </c>
      <c r="I205" s="225"/>
      <c r="J205" s="226">
        <f>ROUND(I205*H205,2)</f>
        <v>0</v>
      </c>
      <c r="K205" s="227"/>
      <c r="L205" s="44"/>
      <c r="M205" s="228" t="s">
        <v>1</v>
      </c>
      <c r="N205" s="229" t="s">
        <v>43</v>
      </c>
      <c r="O205" s="91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2" t="s">
        <v>150</v>
      </c>
      <c r="AT205" s="232" t="s">
        <v>146</v>
      </c>
      <c r="AU205" s="232" t="s">
        <v>88</v>
      </c>
      <c r="AY205" s="17" t="s">
        <v>143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7" t="s">
        <v>86</v>
      </c>
      <c r="BK205" s="233">
        <f>ROUND(I205*H205,2)</f>
        <v>0</v>
      </c>
      <c r="BL205" s="17" t="s">
        <v>150</v>
      </c>
      <c r="BM205" s="232" t="s">
        <v>963</v>
      </c>
    </row>
    <row r="206" spans="1:47" s="2" customFormat="1" ht="12">
      <c r="A206" s="38"/>
      <c r="B206" s="39"/>
      <c r="C206" s="40"/>
      <c r="D206" s="234" t="s">
        <v>152</v>
      </c>
      <c r="E206" s="40"/>
      <c r="F206" s="235" t="s">
        <v>962</v>
      </c>
      <c r="G206" s="40"/>
      <c r="H206" s="40"/>
      <c r="I206" s="236"/>
      <c r="J206" s="40"/>
      <c r="K206" s="40"/>
      <c r="L206" s="44"/>
      <c r="M206" s="237"/>
      <c r="N206" s="238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152</v>
      </c>
      <c r="AU206" s="17" t="s">
        <v>88</v>
      </c>
    </row>
    <row r="207" spans="1:47" s="2" customFormat="1" ht="12">
      <c r="A207" s="38"/>
      <c r="B207" s="39"/>
      <c r="C207" s="40"/>
      <c r="D207" s="234" t="s">
        <v>295</v>
      </c>
      <c r="E207" s="40"/>
      <c r="F207" s="272" t="s">
        <v>964</v>
      </c>
      <c r="G207" s="40"/>
      <c r="H207" s="40"/>
      <c r="I207" s="236"/>
      <c r="J207" s="40"/>
      <c r="K207" s="40"/>
      <c r="L207" s="44"/>
      <c r="M207" s="237"/>
      <c r="N207" s="238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295</v>
      </c>
      <c r="AU207" s="17" t="s">
        <v>88</v>
      </c>
    </row>
    <row r="208" spans="1:65" s="2" customFormat="1" ht="21.75" customHeight="1">
      <c r="A208" s="38"/>
      <c r="B208" s="39"/>
      <c r="C208" s="220" t="s">
        <v>311</v>
      </c>
      <c r="D208" s="220" t="s">
        <v>146</v>
      </c>
      <c r="E208" s="221" t="s">
        <v>965</v>
      </c>
      <c r="F208" s="222" t="s">
        <v>966</v>
      </c>
      <c r="G208" s="223" t="s">
        <v>1</v>
      </c>
      <c r="H208" s="224">
        <v>0</v>
      </c>
      <c r="I208" s="225"/>
      <c r="J208" s="226">
        <f>ROUND(I208*H208,2)</f>
        <v>0</v>
      </c>
      <c r="K208" s="227"/>
      <c r="L208" s="44"/>
      <c r="M208" s="228" t="s">
        <v>1</v>
      </c>
      <c r="N208" s="229" t="s">
        <v>43</v>
      </c>
      <c r="O208" s="91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2" t="s">
        <v>150</v>
      </c>
      <c r="AT208" s="232" t="s">
        <v>146</v>
      </c>
      <c r="AU208" s="232" t="s">
        <v>88</v>
      </c>
      <c r="AY208" s="17" t="s">
        <v>143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7" t="s">
        <v>86</v>
      </c>
      <c r="BK208" s="233">
        <f>ROUND(I208*H208,2)</f>
        <v>0</v>
      </c>
      <c r="BL208" s="17" t="s">
        <v>150</v>
      </c>
      <c r="BM208" s="232" t="s">
        <v>967</v>
      </c>
    </row>
    <row r="209" spans="1:47" s="2" customFormat="1" ht="12">
      <c r="A209" s="38"/>
      <c r="B209" s="39"/>
      <c r="C209" s="40"/>
      <c r="D209" s="234" t="s">
        <v>152</v>
      </c>
      <c r="E209" s="40"/>
      <c r="F209" s="235" t="s">
        <v>966</v>
      </c>
      <c r="G209" s="40"/>
      <c r="H209" s="40"/>
      <c r="I209" s="236"/>
      <c r="J209" s="40"/>
      <c r="K209" s="40"/>
      <c r="L209" s="44"/>
      <c r="M209" s="237"/>
      <c r="N209" s="238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152</v>
      </c>
      <c r="AU209" s="17" t="s">
        <v>88</v>
      </c>
    </row>
    <row r="210" spans="1:63" s="12" customFormat="1" ht="22.8" customHeight="1">
      <c r="A210" s="12"/>
      <c r="B210" s="205"/>
      <c r="C210" s="206"/>
      <c r="D210" s="207" t="s">
        <v>77</v>
      </c>
      <c r="E210" s="218" t="s">
        <v>968</v>
      </c>
      <c r="F210" s="218" t="s">
        <v>969</v>
      </c>
      <c r="G210" s="206"/>
      <c r="H210" s="206"/>
      <c r="I210" s="209"/>
      <c r="J210" s="219">
        <f>BK210</f>
        <v>0</v>
      </c>
      <c r="K210" s="206"/>
      <c r="L210" s="210"/>
      <c r="M210" s="211"/>
      <c r="N210" s="212"/>
      <c r="O210" s="212"/>
      <c r="P210" s="213">
        <f>SUM(P211:P249)</f>
        <v>0</v>
      </c>
      <c r="Q210" s="212"/>
      <c r="R210" s="213">
        <f>SUM(R211:R249)</f>
        <v>0</v>
      </c>
      <c r="S210" s="212"/>
      <c r="T210" s="214">
        <f>SUM(T211:T249)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5" t="s">
        <v>86</v>
      </c>
      <c r="AT210" s="216" t="s">
        <v>77</v>
      </c>
      <c r="AU210" s="216" t="s">
        <v>86</v>
      </c>
      <c r="AY210" s="215" t="s">
        <v>143</v>
      </c>
      <c r="BK210" s="217">
        <f>SUM(BK211:BK249)</f>
        <v>0</v>
      </c>
    </row>
    <row r="211" spans="1:65" s="2" customFormat="1" ht="16.5" customHeight="1">
      <c r="A211" s="38"/>
      <c r="B211" s="39"/>
      <c r="C211" s="220" t="s">
        <v>342</v>
      </c>
      <c r="D211" s="220" t="s">
        <v>146</v>
      </c>
      <c r="E211" s="221" t="s">
        <v>970</v>
      </c>
      <c r="F211" s="222" t="s">
        <v>971</v>
      </c>
      <c r="G211" s="223" t="s">
        <v>366</v>
      </c>
      <c r="H211" s="224">
        <v>6</v>
      </c>
      <c r="I211" s="225"/>
      <c r="J211" s="226">
        <f>ROUND(I211*H211,2)</f>
        <v>0</v>
      </c>
      <c r="K211" s="227"/>
      <c r="L211" s="44"/>
      <c r="M211" s="228" t="s">
        <v>1</v>
      </c>
      <c r="N211" s="229" t="s">
        <v>43</v>
      </c>
      <c r="O211" s="91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2" t="s">
        <v>150</v>
      </c>
      <c r="AT211" s="232" t="s">
        <v>146</v>
      </c>
      <c r="AU211" s="232" t="s">
        <v>88</v>
      </c>
      <c r="AY211" s="17" t="s">
        <v>143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7" t="s">
        <v>86</v>
      </c>
      <c r="BK211" s="233">
        <f>ROUND(I211*H211,2)</f>
        <v>0</v>
      </c>
      <c r="BL211" s="17" t="s">
        <v>150</v>
      </c>
      <c r="BM211" s="232" t="s">
        <v>972</v>
      </c>
    </row>
    <row r="212" spans="1:47" s="2" customFormat="1" ht="12">
      <c r="A212" s="38"/>
      <c r="B212" s="39"/>
      <c r="C212" s="40"/>
      <c r="D212" s="234" t="s">
        <v>152</v>
      </c>
      <c r="E212" s="40"/>
      <c r="F212" s="235" t="s">
        <v>971</v>
      </c>
      <c r="G212" s="40"/>
      <c r="H212" s="40"/>
      <c r="I212" s="236"/>
      <c r="J212" s="40"/>
      <c r="K212" s="40"/>
      <c r="L212" s="44"/>
      <c r="M212" s="237"/>
      <c r="N212" s="238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152</v>
      </c>
      <c r="AU212" s="17" t="s">
        <v>88</v>
      </c>
    </row>
    <row r="213" spans="1:47" s="2" customFormat="1" ht="12">
      <c r="A213" s="38"/>
      <c r="B213" s="39"/>
      <c r="C213" s="40"/>
      <c r="D213" s="234" t="s">
        <v>295</v>
      </c>
      <c r="E213" s="40"/>
      <c r="F213" s="272" t="s">
        <v>973</v>
      </c>
      <c r="G213" s="40"/>
      <c r="H213" s="40"/>
      <c r="I213" s="236"/>
      <c r="J213" s="40"/>
      <c r="K213" s="40"/>
      <c r="L213" s="44"/>
      <c r="M213" s="237"/>
      <c r="N213" s="238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295</v>
      </c>
      <c r="AU213" s="17" t="s">
        <v>88</v>
      </c>
    </row>
    <row r="214" spans="1:65" s="2" customFormat="1" ht="21.75" customHeight="1">
      <c r="A214" s="38"/>
      <c r="B214" s="39"/>
      <c r="C214" s="220" t="s">
        <v>346</v>
      </c>
      <c r="D214" s="220" t="s">
        <v>146</v>
      </c>
      <c r="E214" s="221" t="s">
        <v>974</v>
      </c>
      <c r="F214" s="222" t="s">
        <v>975</v>
      </c>
      <c r="G214" s="223" t="s">
        <v>366</v>
      </c>
      <c r="H214" s="224">
        <v>1</v>
      </c>
      <c r="I214" s="225"/>
      <c r="J214" s="226">
        <f>ROUND(I214*H214,2)</f>
        <v>0</v>
      </c>
      <c r="K214" s="227"/>
      <c r="L214" s="44"/>
      <c r="M214" s="228" t="s">
        <v>1</v>
      </c>
      <c r="N214" s="229" t="s">
        <v>43</v>
      </c>
      <c r="O214" s="91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2" t="s">
        <v>150</v>
      </c>
      <c r="AT214" s="232" t="s">
        <v>146</v>
      </c>
      <c r="AU214" s="232" t="s">
        <v>88</v>
      </c>
      <c r="AY214" s="17" t="s">
        <v>143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7" t="s">
        <v>86</v>
      </c>
      <c r="BK214" s="233">
        <f>ROUND(I214*H214,2)</f>
        <v>0</v>
      </c>
      <c r="BL214" s="17" t="s">
        <v>150</v>
      </c>
      <c r="BM214" s="232" t="s">
        <v>976</v>
      </c>
    </row>
    <row r="215" spans="1:47" s="2" customFormat="1" ht="12">
      <c r="A215" s="38"/>
      <c r="B215" s="39"/>
      <c r="C215" s="40"/>
      <c r="D215" s="234" t="s">
        <v>152</v>
      </c>
      <c r="E215" s="40"/>
      <c r="F215" s="235" t="s">
        <v>975</v>
      </c>
      <c r="G215" s="40"/>
      <c r="H215" s="40"/>
      <c r="I215" s="236"/>
      <c r="J215" s="40"/>
      <c r="K215" s="40"/>
      <c r="L215" s="44"/>
      <c r="M215" s="237"/>
      <c r="N215" s="238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152</v>
      </c>
      <c r="AU215" s="17" t="s">
        <v>88</v>
      </c>
    </row>
    <row r="216" spans="1:47" s="2" customFormat="1" ht="12">
      <c r="A216" s="38"/>
      <c r="B216" s="39"/>
      <c r="C216" s="40"/>
      <c r="D216" s="234" t="s">
        <v>295</v>
      </c>
      <c r="E216" s="40"/>
      <c r="F216" s="272" t="s">
        <v>973</v>
      </c>
      <c r="G216" s="40"/>
      <c r="H216" s="40"/>
      <c r="I216" s="236"/>
      <c r="J216" s="40"/>
      <c r="K216" s="40"/>
      <c r="L216" s="44"/>
      <c r="M216" s="237"/>
      <c r="N216" s="238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295</v>
      </c>
      <c r="AU216" s="17" t="s">
        <v>88</v>
      </c>
    </row>
    <row r="217" spans="1:65" s="2" customFormat="1" ht="21.75" customHeight="1">
      <c r="A217" s="38"/>
      <c r="B217" s="39"/>
      <c r="C217" s="220" t="s">
        <v>358</v>
      </c>
      <c r="D217" s="220" t="s">
        <v>146</v>
      </c>
      <c r="E217" s="221" t="s">
        <v>977</v>
      </c>
      <c r="F217" s="222" t="s">
        <v>978</v>
      </c>
      <c r="G217" s="223" t="s">
        <v>366</v>
      </c>
      <c r="H217" s="224">
        <v>2</v>
      </c>
      <c r="I217" s="225"/>
      <c r="J217" s="226">
        <f>ROUND(I217*H217,2)</f>
        <v>0</v>
      </c>
      <c r="K217" s="227"/>
      <c r="L217" s="44"/>
      <c r="M217" s="228" t="s">
        <v>1</v>
      </c>
      <c r="N217" s="229" t="s">
        <v>43</v>
      </c>
      <c r="O217" s="91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2" t="s">
        <v>150</v>
      </c>
      <c r="AT217" s="232" t="s">
        <v>146</v>
      </c>
      <c r="AU217" s="232" t="s">
        <v>88</v>
      </c>
      <c r="AY217" s="17" t="s">
        <v>143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7" t="s">
        <v>86</v>
      </c>
      <c r="BK217" s="233">
        <f>ROUND(I217*H217,2)</f>
        <v>0</v>
      </c>
      <c r="BL217" s="17" t="s">
        <v>150</v>
      </c>
      <c r="BM217" s="232" t="s">
        <v>979</v>
      </c>
    </row>
    <row r="218" spans="1:47" s="2" customFormat="1" ht="12">
      <c r="A218" s="38"/>
      <c r="B218" s="39"/>
      <c r="C218" s="40"/>
      <c r="D218" s="234" t="s">
        <v>152</v>
      </c>
      <c r="E218" s="40"/>
      <c r="F218" s="235" t="s">
        <v>978</v>
      </c>
      <c r="G218" s="40"/>
      <c r="H218" s="40"/>
      <c r="I218" s="236"/>
      <c r="J218" s="40"/>
      <c r="K218" s="40"/>
      <c r="L218" s="44"/>
      <c r="M218" s="237"/>
      <c r="N218" s="238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152</v>
      </c>
      <c r="AU218" s="17" t="s">
        <v>88</v>
      </c>
    </row>
    <row r="219" spans="1:47" s="2" customFormat="1" ht="12">
      <c r="A219" s="38"/>
      <c r="B219" s="39"/>
      <c r="C219" s="40"/>
      <c r="D219" s="234" t="s">
        <v>295</v>
      </c>
      <c r="E219" s="40"/>
      <c r="F219" s="272" t="s">
        <v>973</v>
      </c>
      <c r="G219" s="40"/>
      <c r="H219" s="40"/>
      <c r="I219" s="236"/>
      <c r="J219" s="40"/>
      <c r="K219" s="40"/>
      <c r="L219" s="44"/>
      <c r="M219" s="237"/>
      <c r="N219" s="238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295</v>
      </c>
      <c r="AU219" s="17" t="s">
        <v>88</v>
      </c>
    </row>
    <row r="220" spans="1:65" s="2" customFormat="1" ht="16.5" customHeight="1">
      <c r="A220" s="38"/>
      <c r="B220" s="39"/>
      <c r="C220" s="220" t="s">
        <v>363</v>
      </c>
      <c r="D220" s="220" t="s">
        <v>146</v>
      </c>
      <c r="E220" s="221" t="s">
        <v>980</v>
      </c>
      <c r="F220" s="222" t="s">
        <v>981</v>
      </c>
      <c r="G220" s="223" t="s">
        <v>366</v>
      </c>
      <c r="H220" s="224">
        <v>1</v>
      </c>
      <c r="I220" s="225"/>
      <c r="J220" s="226">
        <f>ROUND(I220*H220,2)</f>
        <v>0</v>
      </c>
      <c r="K220" s="227"/>
      <c r="L220" s="44"/>
      <c r="M220" s="228" t="s">
        <v>1</v>
      </c>
      <c r="N220" s="229" t="s">
        <v>43</v>
      </c>
      <c r="O220" s="91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2" t="s">
        <v>150</v>
      </c>
      <c r="AT220" s="232" t="s">
        <v>146</v>
      </c>
      <c r="AU220" s="232" t="s">
        <v>88</v>
      </c>
      <c r="AY220" s="17" t="s">
        <v>143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7" t="s">
        <v>86</v>
      </c>
      <c r="BK220" s="233">
        <f>ROUND(I220*H220,2)</f>
        <v>0</v>
      </c>
      <c r="BL220" s="17" t="s">
        <v>150</v>
      </c>
      <c r="BM220" s="232" t="s">
        <v>982</v>
      </c>
    </row>
    <row r="221" spans="1:47" s="2" customFormat="1" ht="12">
      <c r="A221" s="38"/>
      <c r="B221" s="39"/>
      <c r="C221" s="40"/>
      <c r="D221" s="234" t="s">
        <v>152</v>
      </c>
      <c r="E221" s="40"/>
      <c r="F221" s="235" t="s">
        <v>981</v>
      </c>
      <c r="G221" s="40"/>
      <c r="H221" s="40"/>
      <c r="I221" s="236"/>
      <c r="J221" s="40"/>
      <c r="K221" s="40"/>
      <c r="L221" s="44"/>
      <c r="M221" s="237"/>
      <c r="N221" s="238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88</v>
      </c>
    </row>
    <row r="222" spans="1:47" s="2" customFormat="1" ht="12">
      <c r="A222" s="38"/>
      <c r="B222" s="39"/>
      <c r="C222" s="40"/>
      <c r="D222" s="234" t="s">
        <v>295</v>
      </c>
      <c r="E222" s="40"/>
      <c r="F222" s="272" t="s">
        <v>973</v>
      </c>
      <c r="G222" s="40"/>
      <c r="H222" s="40"/>
      <c r="I222" s="236"/>
      <c r="J222" s="40"/>
      <c r="K222" s="40"/>
      <c r="L222" s="44"/>
      <c r="M222" s="237"/>
      <c r="N222" s="238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295</v>
      </c>
      <c r="AU222" s="17" t="s">
        <v>88</v>
      </c>
    </row>
    <row r="223" spans="1:65" s="2" customFormat="1" ht="16.5" customHeight="1">
      <c r="A223" s="38"/>
      <c r="B223" s="39"/>
      <c r="C223" s="220" t="s">
        <v>379</v>
      </c>
      <c r="D223" s="220" t="s">
        <v>146</v>
      </c>
      <c r="E223" s="221" t="s">
        <v>983</v>
      </c>
      <c r="F223" s="222" t="s">
        <v>984</v>
      </c>
      <c r="G223" s="223" t="s">
        <v>366</v>
      </c>
      <c r="H223" s="224">
        <v>1</v>
      </c>
      <c r="I223" s="225"/>
      <c r="J223" s="226">
        <f>ROUND(I223*H223,2)</f>
        <v>0</v>
      </c>
      <c r="K223" s="227"/>
      <c r="L223" s="44"/>
      <c r="M223" s="228" t="s">
        <v>1</v>
      </c>
      <c r="N223" s="229" t="s">
        <v>43</v>
      </c>
      <c r="O223" s="91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2" t="s">
        <v>150</v>
      </c>
      <c r="AT223" s="232" t="s">
        <v>146</v>
      </c>
      <c r="AU223" s="232" t="s">
        <v>88</v>
      </c>
      <c r="AY223" s="17" t="s">
        <v>143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7" t="s">
        <v>86</v>
      </c>
      <c r="BK223" s="233">
        <f>ROUND(I223*H223,2)</f>
        <v>0</v>
      </c>
      <c r="BL223" s="17" t="s">
        <v>150</v>
      </c>
      <c r="BM223" s="232" t="s">
        <v>985</v>
      </c>
    </row>
    <row r="224" spans="1:47" s="2" customFormat="1" ht="12">
      <c r="A224" s="38"/>
      <c r="B224" s="39"/>
      <c r="C224" s="40"/>
      <c r="D224" s="234" t="s">
        <v>152</v>
      </c>
      <c r="E224" s="40"/>
      <c r="F224" s="235" t="s">
        <v>984</v>
      </c>
      <c r="G224" s="40"/>
      <c r="H224" s="40"/>
      <c r="I224" s="236"/>
      <c r="J224" s="40"/>
      <c r="K224" s="40"/>
      <c r="L224" s="44"/>
      <c r="M224" s="237"/>
      <c r="N224" s="238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152</v>
      </c>
      <c r="AU224" s="17" t="s">
        <v>88</v>
      </c>
    </row>
    <row r="225" spans="1:47" s="2" customFormat="1" ht="12">
      <c r="A225" s="38"/>
      <c r="B225" s="39"/>
      <c r="C225" s="40"/>
      <c r="D225" s="234" t="s">
        <v>295</v>
      </c>
      <c r="E225" s="40"/>
      <c r="F225" s="272" t="s">
        <v>973</v>
      </c>
      <c r="G225" s="40"/>
      <c r="H225" s="40"/>
      <c r="I225" s="236"/>
      <c r="J225" s="40"/>
      <c r="K225" s="40"/>
      <c r="L225" s="44"/>
      <c r="M225" s="237"/>
      <c r="N225" s="238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295</v>
      </c>
      <c r="AU225" s="17" t="s">
        <v>88</v>
      </c>
    </row>
    <row r="226" spans="1:65" s="2" customFormat="1" ht="33" customHeight="1">
      <c r="A226" s="38"/>
      <c r="B226" s="39"/>
      <c r="C226" s="220" t="s">
        <v>384</v>
      </c>
      <c r="D226" s="220" t="s">
        <v>146</v>
      </c>
      <c r="E226" s="221" t="s">
        <v>986</v>
      </c>
      <c r="F226" s="222" t="s">
        <v>987</v>
      </c>
      <c r="G226" s="223" t="s">
        <v>366</v>
      </c>
      <c r="H226" s="224">
        <v>1</v>
      </c>
      <c r="I226" s="225"/>
      <c r="J226" s="226">
        <f>ROUND(I226*H226,2)</f>
        <v>0</v>
      </c>
      <c r="K226" s="227"/>
      <c r="L226" s="44"/>
      <c r="M226" s="228" t="s">
        <v>1</v>
      </c>
      <c r="N226" s="229" t="s">
        <v>43</v>
      </c>
      <c r="O226" s="91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2" t="s">
        <v>150</v>
      </c>
      <c r="AT226" s="232" t="s">
        <v>146</v>
      </c>
      <c r="AU226" s="232" t="s">
        <v>88</v>
      </c>
      <c r="AY226" s="17" t="s">
        <v>143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7" t="s">
        <v>86</v>
      </c>
      <c r="BK226" s="233">
        <f>ROUND(I226*H226,2)</f>
        <v>0</v>
      </c>
      <c r="BL226" s="17" t="s">
        <v>150</v>
      </c>
      <c r="BM226" s="232" t="s">
        <v>988</v>
      </c>
    </row>
    <row r="227" spans="1:47" s="2" customFormat="1" ht="12">
      <c r="A227" s="38"/>
      <c r="B227" s="39"/>
      <c r="C227" s="40"/>
      <c r="D227" s="234" t="s">
        <v>152</v>
      </c>
      <c r="E227" s="40"/>
      <c r="F227" s="235" t="s">
        <v>987</v>
      </c>
      <c r="G227" s="40"/>
      <c r="H227" s="40"/>
      <c r="I227" s="236"/>
      <c r="J227" s="40"/>
      <c r="K227" s="40"/>
      <c r="L227" s="44"/>
      <c r="M227" s="237"/>
      <c r="N227" s="238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152</v>
      </c>
      <c r="AU227" s="17" t="s">
        <v>88</v>
      </c>
    </row>
    <row r="228" spans="1:47" s="2" customFormat="1" ht="12">
      <c r="A228" s="38"/>
      <c r="B228" s="39"/>
      <c r="C228" s="40"/>
      <c r="D228" s="234" t="s">
        <v>295</v>
      </c>
      <c r="E228" s="40"/>
      <c r="F228" s="272" t="s">
        <v>973</v>
      </c>
      <c r="G228" s="40"/>
      <c r="H228" s="40"/>
      <c r="I228" s="236"/>
      <c r="J228" s="40"/>
      <c r="K228" s="40"/>
      <c r="L228" s="44"/>
      <c r="M228" s="237"/>
      <c r="N228" s="238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295</v>
      </c>
      <c r="AU228" s="17" t="s">
        <v>88</v>
      </c>
    </row>
    <row r="229" spans="1:65" s="2" customFormat="1" ht="16.5" customHeight="1">
      <c r="A229" s="38"/>
      <c r="B229" s="39"/>
      <c r="C229" s="220" t="s">
        <v>389</v>
      </c>
      <c r="D229" s="220" t="s">
        <v>146</v>
      </c>
      <c r="E229" s="221" t="s">
        <v>989</v>
      </c>
      <c r="F229" s="222" t="s">
        <v>990</v>
      </c>
      <c r="G229" s="223" t="s">
        <v>366</v>
      </c>
      <c r="H229" s="224">
        <v>1</v>
      </c>
      <c r="I229" s="225"/>
      <c r="J229" s="226">
        <f>ROUND(I229*H229,2)</f>
        <v>0</v>
      </c>
      <c r="K229" s="227"/>
      <c r="L229" s="44"/>
      <c r="M229" s="228" t="s">
        <v>1</v>
      </c>
      <c r="N229" s="229" t="s">
        <v>43</v>
      </c>
      <c r="O229" s="91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2" t="s">
        <v>150</v>
      </c>
      <c r="AT229" s="232" t="s">
        <v>146</v>
      </c>
      <c r="AU229" s="232" t="s">
        <v>88</v>
      </c>
      <c r="AY229" s="17" t="s">
        <v>143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7" t="s">
        <v>86</v>
      </c>
      <c r="BK229" s="233">
        <f>ROUND(I229*H229,2)</f>
        <v>0</v>
      </c>
      <c r="BL229" s="17" t="s">
        <v>150</v>
      </c>
      <c r="BM229" s="232" t="s">
        <v>991</v>
      </c>
    </row>
    <row r="230" spans="1:47" s="2" customFormat="1" ht="12">
      <c r="A230" s="38"/>
      <c r="B230" s="39"/>
      <c r="C230" s="40"/>
      <c r="D230" s="234" t="s">
        <v>152</v>
      </c>
      <c r="E230" s="40"/>
      <c r="F230" s="235" t="s">
        <v>990</v>
      </c>
      <c r="G230" s="40"/>
      <c r="H230" s="40"/>
      <c r="I230" s="236"/>
      <c r="J230" s="40"/>
      <c r="K230" s="40"/>
      <c r="L230" s="44"/>
      <c r="M230" s="237"/>
      <c r="N230" s="238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152</v>
      </c>
      <c r="AU230" s="17" t="s">
        <v>88</v>
      </c>
    </row>
    <row r="231" spans="1:47" s="2" customFormat="1" ht="12">
      <c r="A231" s="38"/>
      <c r="B231" s="39"/>
      <c r="C231" s="40"/>
      <c r="D231" s="234" t="s">
        <v>295</v>
      </c>
      <c r="E231" s="40"/>
      <c r="F231" s="272" t="s">
        <v>973</v>
      </c>
      <c r="G231" s="40"/>
      <c r="H231" s="40"/>
      <c r="I231" s="236"/>
      <c r="J231" s="40"/>
      <c r="K231" s="40"/>
      <c r="L231" s="44"/>
      <c r="M231" s="237"/>
      <c r="N231" s="238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295</v>
      </c>
      <c r="AU231" s="17" t="s">
        <v>88</v>
      </c>
    </row>
    <row r="232" spans="1:65" s="2" customFormat="1" ht="21.75" customHeight="1">
      <c r="A232" s="38"/>
      <c r="B232" s="39"/>
      <c r="C232" s="220" t="s">
        <v>398</v>
      </c>
      <c r="D232" s="220" t="s">
        <v>146</v>
      </c>
      <c r="E232" s="221" t="s">
        <v>992</v>
      </c>
      <c r="F232" s="222" t="s">
        <v>993</v>
      </c>
      <c r="G232" s="223" t="s">
        <v>366</v>
      </c>
      <c r="H232" s="224">
        <v>1</v>
      </c>
      <c r="I232" s="225"/>
      <c r="J232" s="226">
        <f>ROUND(I232*H232,2)</f>
        <v>0</v>
      </c>
      <c r="K232" s="227"/>
      <c r="L232" s="44"/>
      <c r="M232" s="228" t="s">
        <v>1</v>
      </c>
      <c r="N232" s="229" t="s">
        <v>43</v>
      </c>
      <c r="O232" s="91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2" t="s">
        <v>150</v>
      </c>
      <c r="AT232" s="232" t="s">
        <v>146</v>
      </c>
      <c r="AU232" s="232" t="s">
        <v>88</v>
      </c>
      <c r="AY232" s="17" t="s">
        <v>143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7" t="s">
        <v>86</v>
      </c>
      <c r="BK232" s="233">
        <f>ROUND(I232*H232,2)</f>
        <v>0</v>
      </c>
      <c r="BL232" s="17" t="s">
        <v>150</v>
      </c>
      <c r="BM232" s="232" t="s">
        <v>994</v>
      </c>
    </row>
    <row r="233" spans="1:47" s="2" customFormat="1" ht="12">
      <c r="A233" s="38"/>
      <c r="B233" s="39"/>
      <c r="C233" s="40"/>
      <c r="D233" s="234" t="s">
        <v>152</v>
      </c>
      <c r="E233" s="40"/>
      <c r="F233" s="235" t="s">
        <v>993</v>
      </c>
      <c r="G233" s="40"/>
      <c r="H233" s="40"/>
      <c r="I233" s="236"/>
      <c r="J233" s="40"/>
      <c r="K233" s="40"/>
      <c r="L233" s="44"/>
      <c r="M233" s="237"/>
      <c r="N233" s="238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88</v>
      </c>
    </row>
    <row r="234" spans="1:47" s="2" customFormat="1" ht="12">
      <c r="A234" s="38"/>
      <c r="B234" s="39"/>
      <c r="C234" s="40"/>
      <c r="D234" s="234" t="s">
        <v>295</v>
      </c>
      <c r="E234" s="40"/>
      <c r="F234" s="272" t="s">
        <v>973</v>
      </c>
      <c r="G234" s="40"/>
      <c r="H234" s="40"/>
      <c r="I234" s="236"/>
      <c r="J234" s="40"/>
      <c r="K234" s="40"/>
      <c r="L234" s="44"/>
      <c r="M234" s="237"/>
      <c r="N234" s="238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295</v>
      </c>
      <c r="AU234" s="17" t="s">
        <v>88</v>
      </c>
    </row>
    <row r="235" spans="1:65" s="2" customFormat="1" ht="21.75" customHeight="1">
      <c r="A235" s="38"/>
      <c r="B235" s="39"/>
      <c r="C235" s="220" t="s">
        <v>403</v>
      </c>
      <c r="D235" s="220" t="s">
        <v>146</v>
      </c>
      <c r="E235" s="221" t="s">
        <v>995</v>
      </c>
      <c r="F235" s="222" t="s">
        <v>996</v>
      </c>
      <c r="G235" s="223" t="s">
        <v>366</v>
      </c>
      <c r="H235" s="224">
        <v>2</v>
      </c>
      <c r="I235" s="225"/>
      <c r="J235" s="226">
        <f>ROUND(I235*H235,2)</f>
        <v>0</v>
      </c>
      <c r="K235" s="227"/>
      <c r="L235" s="44"/>
      <c r="M235" s="228" t="s">
        <v>1</v>
      </c>
      <c r="N235" s="229" t="s">
        <v>43</v>
      </c>
      <c r="O235" s="91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2" t="s">
        <v>150</v>
      </c>
      <c r="AT235" s="232" t="s">
        <v>146</v>
      </c>
      <c r="AU235" s="232" t="s">
        <v>88</v>
      </c>
      <c r="AY235" s="17" t="s">
        <v>143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7" t="s">
        <v>86</v>
      </c>
      <c r="BK235" s="233">
        <f>ROUND(I235*H235,2)</f>
        <v>0</v>
      </c>
      <c r="BL235" s="17" t="s">
        <v>150</v>
      </c>
      <c r="BM235" s="232" t="s">
        <v>997</v>
      </c>
    </row>
    <row r="236" spans="1:47" s="2" customFormat="1" ht="12">
      <c r="A236" s="38"/>
      <c r="B236" s="39"/>
      <c r="C236" s="40"/>
      <c r="D236" s="234" t="s">
        <v>152</v>
      </c>
      <c r="E236" s="40"/>
      <c r="F236" s="235" t="s">
        <v>996</v>
      </c>
      <c r="G236" s="40"/>
      <c r="H236" s="40"/>
      <c r="I236" s="236"/>
      <c r="J236" s="40"/>
      <c r="K236" s="40"/>
      <c r="L236" s="44"/>
      <c r="M236" s="237"/>
      <c r="N236" s="238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152</v>
      </c>
      <c r="AU236" s="17" t="s">
        <v>88</v>
      </c>
    </row>
    <row r="237" spans="1:47" s="2" customFormat="1" ht="12">
      <c r="A237" s="38"/>
      <c r="B237" s="39"/>
      <c r="C237" s="40"/>
      <c r="D237" s="234" t="s">
        <v>295</v>
      </c>
      <c r="E237" s="40"/>
      <c r="F237" s="272" t="s">
        <v>973</v>
      </c>
      <c r="G237" s="40"/>
      <c r="H237" s="40"/>
      <c r="I237" s="236"/>
      <c r="J237" s="40"/>
      <c r="K237" s="40"/>
      <c r="L237" s="44"/>
      <c r="M237" s="237"/>
      <c r="N237" s="238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295</v>
      </c>
      <c r="AU237" s="17" t="s">
        <v>88</v>
      </c>
    </row>
    <row r="238" spans="1:65" s="2" customFormat="1" ht="21.75" customHeight="1">
      <c r="A238" s="38"/>
      <c r="B238" s="39"/>
      <c r="C238" s="220" t="s">
        <v>299</v>
      </c>
      <c r="D238" s="220" t="s">
        <v>146</v>
      </c>
      <c r="E238" s="221" t="s">
        <v>998</v>
      </c>
      <c r="F238" s="222" t="s">
        <v>999</v>
      </c>
      <c r="G238" s="223" t="s">
        <v>366</v>
      </c>
      <c r="H238" s="224">
        <v>1</v>
      </c>
      <c r="I238" s="225"/>
      <c r="J238" s="226">
        <f>ROUND(I238*H238,2)</f>
        <v>0</v>
      </c>
      <c r="K238" s="227"/>
      <c r="L238" s="44"/>
      <c r="M238" s="228" t="s">
        <v>1</v>
      </c>
      <c r="N238" s="229" t="s">
        <v>43</v>
      </c>
      <c r="O238" s="91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2" t="s">
        <v>150</v>
      </c>
      <c r="AT238" s="232" t="s">
        <v>146</v>
      </c>
      <c r="AU238" s="232" t="s">
        <v>88</v>
      </c>
      <c r="AY238" s="17" t="s">
        <v>143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7" t="s">
        <v>86</v>
      </c>
      <c r="BK238" s="233">
        <f>ROUND(I238*H238,2)</f>
        <v>0</v>
      </c>
      <c r="BL238" s="17" t="s">
        <v>150</v>
      </c>
      <c r="BM238" s="232" t="s">
        <v>1000</v>
      </c>
    </row>
    <row r="239" spans="1:47" s="2" customFormat="1" ht="12">
      <c r="A239" s="38"/>
      <c r="B239" s="39"/>
      <c r="C239" s="40"/>
      <c r="D239" s="234" t="s">
        <v>152</v>
      </c>
      <c r="E239" s="40"/>
      <c r="F239" s="235" t="s">
        <v>999</v>
      </c>
      <c r="G239" s="40"/>
      <c r="H239" s="40"/>
      <c r="I239" s="236"/>
      <c r="J239" s="40"/>
      <c r="K239" s="40"/>
      <c r="L239" s="44"/>
      <c r="M239" s="237"/>
      <c r="N239" s="238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152</v>
      </c>
      <c r="AU239" s="17" t="s">
        <v>88</v>
      </c>
    </row>
    <row r="240" spans="1:47" s="2" customFormat="1" ht="12">
      <c r="A240" s="38"/>
      <c r="B240" s="39"/>
      <c r="C240" s="40"/>
      <c r="D240" s="234" t="s">
        <v>295</v>
      </c>
      <c r="E240" s="40"/>
      <c r="F240" s="272" t="s">
        <v>973</v>
      </c>
      <c r="G240" s="40"/>
      <c r="H240" s="40"/>
      <c r="I240" s="236"/>
      <c r="J240" s="40"/>
      <c r="K240" s="40"/>
      <c r="L240" s="44"/>
      <c r="M240" s="237"/>
      <c r="N240" s="238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295</v>
      </c>
      <c r="AU240" s="17" t="s">
        <v>88</v>
      </c>
    </row>
    <row r="241" spans="1:65" s="2" customFormat="1" ht="21.75" customHeight="1">
      <c r="A241" s="38"/>
      <c r="B241" s="39"/>
      <c r="C241" s="220" t="s">
        <v>412</v>
      </c>
      <c r="D241" s="220" t="s">
        <v>146</v>
      </c>
      <c r="E241" s="221" t="s">
        <v>1001</v>
      </c>
      <c r="F241" s="222" t="s">
        <v>1002</v>
      </c>
      <c r="G241" s="223" t="s">
        <v>366</v>
      </c>
      <c r="H241" s="224">
        <v>1</v>
      </c>
      <c r="I241" s="225"/>
      <c r="J241" s="226">
        <f>ROUND(I241*H241,2)</f>
        <v>0</v>
      </c>
      <c r="K241" s="227"/>
      <c r="L241" s="44"/>
      <c r="M241" s="228" t="s">
        <v>1</v>
      </c>
      <c r="N241" s="229" t="s">
        <v>43</v>
      </c>
      <c r="O241" s="91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2" t="s">
        <v>150</v>
      </c>
      <c r="AT241" s="232" t="s">
        <v>146</v>
      </c>
      <c r="AU241" s="232" t="s">
        <v>88</v>
      </c>
      <c r="AY241" s="17" t="s">
        <v>143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7" t="s">
        <v>86</v>
      </c>
      <c r="BK241" s="233">
        <f>ROUND(I241*H241,2)</f>
        <v>0</v>
      </c>
      <c r="BL241" s="17" t="s">
        <v>150</v>
      </c>
      <c r="BM241" s="232" t="s">
        <v>1003</v>
      </c>
    </row>
    <row r="242" spans="1:47" s="2" customFormat="1" ht="12">
      <c r="A242" s="38"/>
      <c r="B242" s="39"/>
      <c r="C242" s="40"/>
      <c r="D242" s="234" t="s">
        <v>152</v>
      </c>
      <c r="E242" s="40"/>
      <c r="F242" s="235" t="s">
        <v>1002</v>
      </c>
      <c r="G242" s="40"/>
      <c r="H242" s="40"/>
      <c r="I242" s="236"/>
      <c r="J242" s="40"/>
      <c r="K242" s="40"/>
      <c r="L242" s="44"/>
      <c r="M242" s="237"/>
      <c r="N242" s="238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152</v>
      </c>
      <c r="AU242" s="17" t="s">
        <v>88</v>
      </c>
    </row>
    <row r="243" spans="1:47" s="2" customFormat="1" ht="12">
      <c r="A243" s="38"/>
      <c r="B243" s="39"/>
      <c r="C243" s="40"/>
      <c r="D243" s="234" t="s">
        <v>295</v>
      </c>
      <c r="E243" s="40"/>
      <c r="F243" s="272" t="s">
        <v>973</v>
      </c>
      <c r="G243" s="40"/>
      <c r="H243" s="40"/>
      <c r="I243" s="236"/>
      <c r="J243" s="40"/>
      <c r="K243" s="40"/>
      <c r="L243" s="44"/>
      <c r="M243" s="237"/>
      <c r="N243" s="238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295</v>
      </c>
      <c r="AU243" s="17" t="s">
        <v>88</v>
      </c>
    </row>
    <row r="244" spans="1:65" s="2" customFormat="1" ht="16.5" customHeight="1">
      <c r="A244" s="38"/>
      <c r="B244" s="39"/>
      <c r="C244" s="220" t="s">
        <v>422</v>
      </c>
      <c r="D244" s="220" t="s">
        <v>146</v>
      </c>
      <c r="E244" s="221" t="s">
        <v>1004</v>
      </c>
      <c r="F244" s="222" t="s">
        <v>1005</v>
      </c>
      <c r="G244" s="223" t="s">
        <v>366</v>
      </c>
      <c r="H244" s="224">
        <v>1</v>
      </c>
      <c r="I244" s="225"/>
      <c r="J244" s="226">
        <f>ROUND(I244*H244,2)</f>
        <v>0</v>
      </c>
      <c r="K244" s="227"/>
      <c r="L244" s="44"/>
      <c r="M244" s="228" t="s">
        <v>1</v>
      </c>
      <c r="N244" s="229" t="s">
        <v>43</v>
      </c>
      <c r="O244" s="91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2" t="s">
        <v>150</v>
      </c>
      <c r="AT244" s="232" t="s">
        <v>146</v>
      </c>
      <c r="AU244" s="232" t="s">
        <v>88</v>
      </c>
      <c r="AY244" s="17" t="s">
        <v>143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7" t="s">
        <v>86</v>
      </c>
      <c r="BK244" s="233">
        <f>ROUND(I244*H244,2)</f>
        <v>0</v>
      </c>
      <c r="BL244" s="17" t="s">
        <v>150</v>
      </c>
      <c r="BM244" s="232" t="s">
        <v>1006</v>
      </c>
    </row>
    <row r="245" spans="1:47" s="2" customFormat="1" ht="12">
      <c r="A245" s="38"/>
      <c r="B245" s="39"/>
      <c r="C245" s="40"/>
      <c r="D245" s="234" t="s">
        <v>152</v>
      </c>
      <c r="E245" s="40"/>
      <c r="F245" s="235" t="s">
        <v>1005</v>
      </c>
      <c r="G245" s="40"/>
      <c r="H245" s="40"/>
      <c r="I245" s="236"/>
      <c r="J245" s="40"/>
      <c r="K245" s="40"/>
      <c r="L245" s="44"/>
      <c r="M245" s="237"/>
      <c r="N245" s="238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152</v>
      </c>
      <c r="AU245" s="17" t="s">
        <v>88</v>
      </c>
    </row>
    <row r="246" spans="1:47" s="2" customFormat="1" ht="12">
      <c r="A246" s="38"/>
      <c r="B246" s="39"/>
      <c r="C246" s="40"/>
      <c r="D246" s="234" t="s">
        <v>295</v>
      </c>
      <c r="E246" s="40"/>
      <c r="F246" s="272" t="s">
        <v>973</v>
      </c>
      <c r="G246" s="40"/>
      <c r="H246" s="40"/>
      <c r="I246" s="236"/>
      <c r="J246" s="40"/>
      <c r="K246" s="40"/>
      <c r="L246" s="44"/>
      <c r="M246" s="237"/>
      <c r="N246" s="238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295</v>
      </c>
      <c r="AU246" s="17" t="s">
        <v>88</v>
      </c>
    </row>
    <row r="247" spans="1:65" s="2" customFormat="1" ht="33" customHeight="1">
      <c r="A247" s="38"/>
      <c r="B247" s="39"/>
      <c r="C247" s="220" t="s">
        <v>427</v>
      </c>
      <c r="D247" s="220" t="s">
        <v>146</v>
      </c>
      <c r="E247" s="221" t="s">
        <v>1007</v>
      </c>
      <c r="F247" s="222" t="s">
        <v>1008</v>
      </c>
      <c r="G247" s="223" t="s">
        <v>366</v>
      </c>
      <c r="H247" s="224">
        <v>1</v>
      </c>
      <c r="I247" s="225"/>
      <c r="J247" s="226">
        <f>ROUND(I247*H247,2)</f>
        <v>0</v>
      </c>
      <c r="K247" s="227"/>
      <c r="L247" s="44"/>
      <c r="M247" s="228" t="s">
        <v>1</v>
      </c>
      <c r="N247" s="229" t="s">
        <v>43</v>
      </c>
      <c r="O247" s="91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2" t="s">
        <v>150</v>
      </c>
      <c r="AT247" s="232" t="s">
        <v>146</v>
      </c>
      <c r="AU247" s="232" t="s">
        <v>88</v>
      </c>
      <c r="AY247" s="17" t="s">
        <v>143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7" t="s">
        <v>86</v>
      </c>
      <c r="BK247" s="233">
        <f>ROUND(I247*H247,2)</f>
        <v>0</v>
      </c>
      <c r="BL247" s="17" t="s">
        <v>150</v>
      </c>
      <c r="BM247" s="232" t="s">
        <v>1009</v>
      </c>
    </row>
    <row r="248" spans="1:47" s="2" customFormat="1" ht="12">
      <c r="A248" s="38"/>
      <c r="B248" s="39"/>
      <c r="C248" s="40"/>
      <c r="D248" s="234" t="s">
        <v>152</v>
      </c>
      <c r="E248" s="40"/>
      <c r="F248" s="235" t="s">
        <v>1008</v>
      </c>
      <c r="G248" s="40"/>
      <c r="H248" s="40"/>
      <c r="I248" s="236"/>
      <c r="J248" s="40"/>
      <c r="K248" s="40"/>
      <c r="L248" s="44"/>
      <c r="M248" s="237"/>
      <c r="N248" s="238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152</v>
      </c>
      <c r="AU248" s="17" t="s">
        <v>88</v>
      </c>
    </row>
    <row r="249" spans="1:47" s="2" customFormat="1" ht="12">
      <c r="A249" s="38"/>
      <c r="B249" s="39"/>
      <c r="C249" s="40"/>
      <c r="D249" s="234" t="s">
        <v>295</v>
      </c>
      <c r="E249" s="40"/>
      <c r="F249" s="272" t="s">
        <v>973</v>
      </c>
      <c r="G249" s="40"/>
      <c r="H249" s="40"/>
      <c r="I249" s="236"/>
      <c r="J249" s="40"/>
      <c r="K249" s="40"/>
      <c r="L249" s="44"/>
      <c r="M249" s="237"/>
      <c r="N249" s="238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295</v>
      </c>
      <c r="AU249" s="17" t="s">
        <v>88</v>
      </c>
    </row>
    <row r="250" spans="1:63" s="12" customFormat="1" ht="22.8" customHeight="1">
      <c r="A250" s="12"/>
      <c r="B250" s="205"/>
      <c r="C250" s="206"/>
      <c r="D250" s="207" t="s">
        <v>77</v>
      </c>
      <c r="E250" s="218" t="s">
        <v>1010</v>
      </c>
      <c r="F250" s="218" t="s">
        <v>1011</v>
      </c>
      <c r="G250" s="206"/>
      <c r="H250" s="206"/>
      <c r="I250" s="209"/>
      <c r="J250" s="219">
        <f>BK250</f>
        <v>0</v>
      </c>
      <c r="K250" s="206"/>
      <c r="L250" s="210"/>
      <c r="M250" s="211"/>
      <c r="N250" s="212"/>
      <c r="O250" s="212"/>
      <c r="P250" s="213">
        <f>SUM(P251:P260)</f>
        <v>0</v>
      </c>
      <c r="Q250" s="212"/>
      <c r="R250" s="213">
        <f>SUM(R251:R260)</f>
        <v>0</v>
      </c>
      <c r="S250" s="212"/>
      <c r="T250" s="214">
        <f>SUM(T251:T260)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5" t="s">
        <v>86</v>
      </c>
      <c r="AT250" s="216" t="s">
        <v>77</v>
      </c>
      <c r="AU250" s="216" t="s">
        <v>86</v>
      </c>
      <c r="AY250" s="215" t="s">
        <v>143</v>
      </c>
      <c r="BK250" s="217">
        <f>SUM(BK251:BK260)</f>
        <v>0</v>
      </c>
    </row>
    <row r="251" spans="1:65" s="2" customFormat="1" ht="16.5" customHeight="1">
      <c r="A251" s="38"/>
      <c r="B251" s="39"/>
      <c r="C251" s="220" t="s">
        <v>432</v>
      </c>
      <c r="D251" s="220" t="s">
        <v>146</v>
      </c>
      <c r="E251" s="221" t="s">
        <v>1012</v>
      </c>
      <c r="F251" s="222" t="s">
        <v>1013</v>
      </c>
      <c r="G251" s="223" t="s">
        <v>366</v>
      </c>
      <c r="H251" s="224">
        <v>1</v>
      </c>
      <c r="I251" s="225"/>
      <c r="J251" s="226">
        <f>ROUND(I251*H251,2)</f>
        <v>0</v>
      </c>
      <c r="K251" s="227"/>
      <c r="L251" s="44"/>
      <c r="M251" s="228" t="s">
        <v>1</v>
      </c>
      <c r="N251" s="229" t="s">
        <v>43</v>
      </c>
      <c r="O251" s="91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2" t="s">
        <v>150</v>
      </c>
      <c r="AT251" s="232" t="s">
        <v>146</v>
      </c>
      <c r="AU251" s="232" t="s">
        <v>88</v>
      </c>
      <c r="AY251" s="17" t="s">
        <v>143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7" t="s">
        <v>86</v>
      </c>
      <c r="BK251" s="233">
        <f>ROUND(I251*H251,2)</f>
        <v>0</v>
      </c>
      <c r="BL251" s="17" t="s">
        <v>150</v>
      </c>
      <c r="BM251" s="232" t="s">
        <v>1014</v>
      </c>
    </row>
    <row r="252" spans="1:47" s="2" customFormat="1" ht="12">
      <c r="A252" s="38"/>
      <c r="B252" s="39"/>
      <c r="C252" s="40"/>
      <c r="D252" s="234" t="s">
        <v>152</v>
      </c>
      <c r="E252" s="40"/>
      <c r="F252" s="235" t="s">
        <v>1013</v>
      </c>
      <c r="G252" s="40"/>
      <c r="H252" s="40"/>
      <c r="I252" s="236"/>
      <c r="J252" s="40"/>
      <c r="K252" s="40"/>
      <c r="L252" s="44"/>
      <c r="M252" s="237"/>
      <c r="N252" s="238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152</v>
      </c>
      <c r="AU252" s="17" t="s">
        <v>88</v>
      </c>
    </row>
    <row r="253" spans="1:47" s="2" customFormat="1" ht="12">
      <c r="A253" s="38"/>
      <c r="B253" s="39"/>
      <c r="C253" s="40"/>
      <c r="D253" s="234" t="s">
        <v>295</v>
      </c>
      <c r="E253" s="40"/>
      <c r="F253" s="272" t="s">
        <v>1015</v>
      </c>
      <c r="G253" s="40"/>
      <c r="H253" s="40"/>
      <c r="I253" s="236"/>
      <c r="J253" s="40"/>
      <c r="K253" s="40"/>
      <c r="L253" s="44"/>
      <c r="M253" s="237"/>
      <c r="N253" s="238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295</v>
      </c>
      <c r="AU253" s="17" t="s">
        <v>88</v>
      </c>
    </row>
    <row r="254" spans="1:65" s="2" customFormat="1" ht="16.5" customHeight="1">
      <c r="A254" s="38"/>
      <c r="B254" s="39"/>
      <c r="C254" s="220" t="s">
        <v>609</v>
      </c>
      <c r="D254" s="220" t="s">
        <v>146</v>
      </c>
      <c r="E254" s="221" t="s">
        <v>1016</v>
      </c>
      <c r="F254" s="222" t="s">
        <v>1017</v>
      </c>
      <c r="G254" s="223" t="s">
        <v>366</v>
      </c>
      <c r="H254" s="224">
        <v>2</v>
      </c>
      <c r="I254" s="225"/>
      <c r="J254" s="226">
        <f>ROUND(I254*H254,2)</f>
        <v>0</v>
      </c>
      <c r="K254" s="227"/>
      <c r="L254" s="44"/>
      <c r="M254" s="228" t="s">
        <v>1</v>
      </c>
      <c r="N254" s="229" t="s">
        <v>43</v>
      </c>
      <c r="O254" s="91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2" t="s">
        <v>150</v>
      </c>
      <c r="AT254" s="232" t="s">
        <v>146</v>
      </c>
      <c r="AU254" s="232" t="s">
        <v>88</v>
      </c>
      <c r="AY254" s="17" t="s">
        <v>143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7" t="s">
        <v>86</v>
      </c>
      <c r="BK254" s="233">
        <f>ROUND(I254*H254,2)</f>
        <v>0</v>
      </c>
      <c r="BL254" s="17" t="s">
        <v>150</v>
      </c>
      <c r="BM254" s="232" t="s">
        <v>1018</v>
      </c>
    </row>
    <row r="255" spans="1:47" s="2" customFormat="1" ht="12">
      <c r="A255" s="38"/>
      <c r="B255" s="39"/>
      <c r="C255" s="40"/>
      <c r="D255" s="234" t="s">
        <v>152</v>
      </c>
      <c r="E255" s="40"/>
      <c r="F255" s="235" t="s">
        <v>1017</v>
      </c>
      <c r="G255" s="40"/>
      <c r="H255" s="40"/>
      <c r="I255" s="236"/>
      <c r="J255" s="40"/>
      <c r="K255" s="40"/>
      <c r="L255" s="44"/>
      <c r="M255" s="237"/>
      <c r="N255" s="238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152</v>
      </c>
      <c r="AU255" s="17" t="s">
        <v>88</v>
      </c>
    </row>
    <row r="256" spans="1:51" s="13" customFormat="1" ht="12">
      <c r="A256" s="13"/>
      <c r="B256" s="239"/>
      <c r="C256" s="240"/>
      <c r="D256" s="234" t="s">
        <v>154</v>
      </c>
      <c r="E256" s="240"/>
      <c r="F256" s="242" t="s">
        <v>882</v>
      </c>
      <c r="G256" s="240"/>
      <c r="H256" s="243">
        <v>2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154</v>
      </c>
      <c r="AU256" s="249" t="s">
        <v>88</v>
      </c>
      <c r="AV256" s="13" t="s">
        <v>88</v>
      </c>
      <c r="AW256" s="13" t="s">
        <v>4</v>
      </c>
      <c r="AX256" s="13" t="s">
        <v>86</v>
      </c>
      <c r="AY256" s="249" t="s">
        <v>143</v>
      </c>
    </row>
    <row r="257" spans="1:65" s="2" customFormat="1" ht="16.5" customHeight="1">
      <c r="A257" s="38"/>
      <c r="B257" s="39"/>
      <c r="C257" s="220" t="s">
        <v>613</v>
      </c>
      <c r="D257" s="220" t="s">
        <v>146</v>
      </c>
      <c r="E257" s="221" t="s">
        <v>1019</v>
      </c>
      <c r="F257" s="222" t="s">
        <v>1020</v>
      </c>
      <c r="G257" s="223" t="s">
        <v>366</v>
      </c>
      <c r="H257" s="224">
        <v>40</v>
      </c>
      <c r="I257" s="225"/>
      <c r="J257" s="226">
        <f>ROUND(I257*H257,2)</f>
        <v>0</v>
      </c>
      <c r="K257" s="227"/>
      <c r="L257" s="44"/>
      <c r="M257" s="228" t="s">
        <v>1</v>
      </c>
      <c r="N257" s="229" t="s">
        <v>43</v>
      </c>
      <c r="O257" s="91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2" t="s">
        <v>150</v>
      </c>
      <c r="AT257" s="232" t="s">
        <v>146</v>
      </c>
      <c r="AU257" s="232" t="s">
        <v>88</v>
      </c>
      <c r="AY257" s="17" t="s">
        <v>143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7" t="s">
        <v>86</v>
      </c>
      <c r="BK257" s="233">
        <f>ROUND(I257*H257,2)</f>
        <v>0</v>
      </c>
      <c r="BL257" s="17" t="s">
        <v>150</v>
      </c>
      <c r="BM257" s="232" t="s">
        <v>1021</v>
      </c>
    </row>
    <row r="258" spans="1:47" s="2" customFormat="1" ht="12">
      <c r="A258" s="38"/>
      <c r="B258" s="39"/>
      <c r="C258" s="40"/>
      <c r="D258" s="234" t="s">
        <v>152</v>
      </c>
      <c r="E258" s="40"/>
      <c r="F258" s="235" t="s">
        <v>1020</v>
      </c>
      <c r="G258" s="40"/>
      <c r="H258" s="40"/>
      <c r="I258" s="236"/>
      <c r="J258" s="40"/>
      <c r="K258" s="40"/>
      <c r="L258" s="44"/>
      <c r="M258" s="237"/>
      <c r="N258" s="238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152</v>
      </c>
      <c r="AU258" s="17" t="s">
        <v>88</v>
      </c>
    </row>
    <row r="259" spans="1:65" s="2" customFormat="1" ht="16.5" customHeight="1">
      <c r="A259" s="38"/>
      <c r="B259" s="39"/>
      <c r="C259" s="220" t="s">
        <v>620</v>
      </c>
      <c r="D259" s="220" t="s">
        <v>146</v>
      </c>
      <c r="E259" s="221" t="s">
        <v>1022</v>
      </c>
      <c r="F259" s="222" t="s">
        <v>1023</v>
      </c>
      <c r="G259" s="223" t="s">
        <v>366</v>
      </c>
      <c r="H259" s="224">
        <v>40</v>
      </c>
      <c r="I259" s="225"/>
      <c r="J259" s="226">
        <f>ROUND(I259*H259,2)</f>
        <v>0</v>
      </c>
      <c r="K259" s="227"/>
      <c r="L259" s="44"/>
      <c r="M259" s="228" t="s">
        <v>1</v>
      </c>
      <c r="N259" s="229" t="s">
        <v>43</v>
      </c>
      <c r="O259" s="91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2" t="s">
        <v>150</v>
      </c>
      <c r="AT259" s="232" t="s">
        <v>146</v>
      </c>
      <c r="AU259" s="232" t="s">
        <v>88</v>
      </c>
      <c r="AY259" s="17" t="s">
        <v>143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7" t="s">
        <v>86</v>
      </c>
      <c r="BK259" s="233">
        <f>ROUND(I259*H259,2)</f>
        <v>0</v>
      </c>
      <c r="BL259" s="17" t="s">
        <v>150</v>
      </c>
      <c r="BM259" s="232" t="s">
        <v>1024</v>
      </c>
    </row>
    <row r="260" spans="1:47" s="2" customFormat="1" ht="12">
      <c r="A260" s="38"/>
      <c r="B260" s="39"/>
      <c r="C260" s="40"/>
      <c r="D260" s="234" t="s">
        <v>152</v>
      </c>
      <c r="E260" s="40"/>
      <c r="F260" s="235" t="s">
        <v>1020</v>
      </c>
      <c r="G260" s="40"/>
      <c r="H260" s="40"/>
      <c r="I260" s="236"/>
      <c r="J260" s="40"/>
      <c r="K260" s="40"/>
      <c r="L260" s="44"/>
      <c r="M260" s="237"/>
      <c r="N260" s="238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152</v>
      </c>
      <c r="AU260" s="17" t="s">
        <v>88</v>
      </c>
    </row>
    <row r="261" spans="1:63" s="12" customFormat="1" ht="22.8" customHeight="1">
      <c r="A261" s="12"/>
      <c r="B261" s="205"/>
      <c r="C261" s="206"/>
      <c r="D261" s="207" t="s">
        <v>77</v>
      </c>
      <c r="E261" s="218" t="s">
        <v>1025</v>
      </c>
      <c r="F261" s="218" t="s">
        <v>1026</v>
      </c>
      <c r="G261" s="206"/>
      <c r="H261" s="206"/>
      <c r="I261" s="209"/>
      <c r="J261" s="219">
        <f>BK261</f>
        <v>0</v>
      </c>
      <c r="K261" s="206"/>
      <c r="L261" s="210"/>
      <c r="M261" s="211"/>
      <c r="N261" s="212"/>
      <c r="O261" s="212"/>
      <c r="P261" s="213">
        <f>SUM(P262:P296)</f>
        <v>0</v>
      </c>
      <c r="Q261" s="212"/>
      <c r="R261" s="213">
        <f>SUM(R262:R296)</f>
        <v>0</v>
      </c>
      <c r="S261" s="212"/>
      <c r="T261" s="214">
        <f>SUM(T262:T296)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5" t="s">
        <v>86</v>
      </c>
      <c r="AT261" s="216" t="s">
        <v>77</v>
      </c>
      <c r="AU261" s="216" t="s">
        <v>86</v>
      </c>
      <c r="AY261" s="215" t="s">
        <v>143</v>
      </c>
      <c r="BK261" s="217">
        <f>SUM(BK262:BK296)</f>
        <v>0</v>
      </c>
    </row>
    <row r="262" spans="1:65" s="2" customFormat="1" ht="16.5" customHeight="1">
      <c r="A262" s="38"/>
      <c r="B262" s="39"/>
      <c r="C262" s="220" t="s">
        <v>454</v>
      </c>
      <c r="D262" s="220" t="s">
        <v>146</v>
      </c>
      <c r="E262" s="221" t="s">
        <v>1027</v>
      </c>
      <c r="F262" s="222" t="s">
        <v>1028</v>
      </c>
      <c r="G262" s="223" t="s">
        <v>1029</v>
      </c>
      <c r="H262" s="224">
        <v>1</v>
      </c>
      <c r="I262" s="225"/>
      <c r="J262" s="226">
        <f>ROUND(I262*H262,2)</f>
        <v>0</v>
      </c>
      <c r="K262" s="227"/>
      <c r="L262" s="44"/>
      <c r="M262" s="228" t="s">
        <v>1</v>
      </c>
      <c r="N262" s="229" t="s">
        <v>43</v>
      </c>
      <c r="O262" s="91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2" t="s">
        <v>150</v>
      </c>
      <c r="AT262" s="232" t="s">
        <v>146</v>
      </c>
      <c r="AU262" s="232" t="s">
        <v>88</v>
      </c>
      <c r="AY262" s="17" t="s">
        <v>143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7" t="s">
        <v>86</v>
      </c>
      <c r="BK262" s="233">
        <f>ROUND(I262*H262,2)</f>
        <v>0</v>
      </c>
      <c r="BL262" s="17" t="s">
        <v>150</v>
      </c>
      <c r="BM262" s="232" t="s">
        <v>1030</v>
      </c>
    </row>
    <row r="263" spans="1:47" s="2" customFormat="1" ht="12">
      <c r="A263" s="38"/>
      <c r="B263" s="39"/>
      <c r="C263" s="40"/>
      <c r="D263" s="234" t="s">
        <v>152</v>
      </c>
      <c r="E263" s="40"/>
      <c r="F263" s="235" t="s">
        <v>1028</v>
      </c>
      <c r="G263" s="40"/>
      <c r="H263" s="40"/>
      <c r="I263" s="236"/>
      <c r="J263" s="40"/>
      <c r="K263" s="40"/>
      <c r="L263" s="44"/>
      <c r="M263" s="237"/>
      <c r="N263" s="238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152</v>
      </c>
      <c r="AU263" s="17" t="s">
        <v>88</v>
      </c>
    </row>
    <row r="264" spans="1:47" s="2" customFormat="1" ht="12">
      <c r="A264" s="38"/>
      <c r="B264" s="39"/>
      <c r="C264" s="40"/>
      <c r="D264" s="234" t="s">
        <v>295</v>
      </c>
      <c r="E264" s="40"/>
      <c r="F264" s="272" t="s">
        <v>1031</v>
      </c>
      <c r="G264" s="40"/>
      <c r="H264" s="40"/>
      <c r="I264" s="236"/>
      <c r="J264" s="40"/>
      <c r="K264" s="40"/>
      <c r="L264" s="44"/>
      <c r="M264" s="237"/>
      <c r="N264" s="238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295</v>
      </c>
      <c r="AU264" s="17" t="s">
        <v>88</v>
      </c>
    </row>
    <row r="265" spans="1:65" s="2" customFormat="1" ht="21.75" customHeight="1">
      <c r="A265" s="38"/>
      <c r="B265" s="39"/>
      <c r="C265" s="220" t="s">
        <v>458</v>
      </c>
      <c r="D265" s="220" t="s">
        <v>146</v>
      </c>
      <c r="E265" s="221" t="s">
        <v>1032</v>
      </c>
      <c r="F265" s="222" t="s">
        <v>1033</v>
      </c>
      <c r="G265" s="223" t="s">
        <v>519</v>
      </c>
      <c r="H265" s="224">
        <v>32</v>
      </c>
      <c r="I265" s="225"/>
      <c r="J265" s="226">
        <f>ROUND(I265*H265,2)</f>
        <v>0</v>
      </c>
      <c r="K265" s="227"/>
      <c r="L265" s="44"/>
      <c r="M265" s="228" t="s">
        <v>1</v>
      </c>
      <c r="N265" s="229" t="s">
        <v>43</v>
      </c>
      <c r="O265" s="91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2" t="s">
        <v>150</v>
      </c>
      <c r="AT265" s="232" t="s">
        <v>146</v>
      </c>
      <c r="AU265" s="232" t="s">
        <v>88</v>
      </c>
      <c r="AY265" s="17" t="s">
        <v>143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7" t="s">
        <v>86</v>
      </c>
      <c r="BK265" s="233">
        <f>ROUND(I265*H265,2)</f>
        <v>0</v>
      </c>
      <c r="BL265" s="17" t="s">
        <v>150</v>
      </c>
      <c r="BM265" s="232" t="s">
        <v>1034</v>
      </c>
    </row>
    <row r="266" spans="1:47" s="2" customFormat="1" ht="12">
      <c r="A266" s="38"/>
      <c r="B266" s="39"/>
      <c r="C266" s="40"/>
      <c r="D266" s="234" t="s">
        <v>152</v>
      </c>
      <c r="E266" s="40"/>
      <c r="F266" s="235" t="s">
        <v>1033</v>
      </c>
      <c r="G266" s="40"/>
      <c r="H266" s="40"/>
      <c r="I266" s="236"/>
      <c r="J266" s="40"/>
      <c r="K266" s="40"/>
      <c r="L266" s="44"/>
      <c r="M266" s="237"/>
      <c r="N266" s="238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152</v>
      </c>
      <c r="AU266" s="17" t="s">
        <v>88</v>
      </c>
    </row>
    <row r="267" spans="1:47" s="2" customFormat="1" ht="12">
      <c r="A267" s="38"/>
      <c r="B267" s="39"/>
      <c r="C267" s="40"/>
      <c r="D267" s="234" t="s">
        <v>295</v>
      </c>
      <c r="E267" s="40"/>
      <c r="F267" s="272" t="s">
        <v>1031</v>
      </c>
      <c r="G267" s="40"/>
      <c r="H267" s="40"/>
      <c r="I267" s="236"/>
      <c r="J267" s="40"/>
      <c r="K267" s="40"/>
      <c r="L267" s="44"/>
      <c r="M267" s="237"/>
      <c r="N267" s="238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295</v>
      </c>
      <c r="AU267" s="17" t="s">
        <v>88</v>
      </c>
    </row>
    <row r="268" spans="1:65" s="2" customFormat="1" ht="16.5" customHeight="1">
      <c r="A268" s="38"/>
      <c r="B268" s="39"/>
      <c r="C268" s="220" t="s">
        <v>462</v>
      </c>
      <c r="D268" s="220" t="s">
        <v>146</v>
      </c>
      <c r="E268" s="221" t="s">
        <v>1035</v>
      </c>
      <c r="F268" s="222" t="s">
        <v>1036</v>
      </c>
      <c r="G268" s="223" t="s">
        <v>1029</v>
      </c>
      <c r="H268" s="224">
        <v>16</v>
      </c>
      <c r="I268" s="225"/>
      <c r="J268" s="226">
        <f>ROUND(I268*H268,2)</f>
        <v>0</v>
      </c>
      <c r="K268" s="227"/>
      <c r="L268" s="44"/>
      <c r="M268" s="228" t="s">
        <v>1</v>
      </c>
      <c r="N268" s="229" t="s">
        <v>43</v>
      </c>
      <c r="O268" s="91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2" t="s">
        <v>150</v>
      </c>
      <c r="AT268" s="232" t="s">
        <v>146</v>
      </c>
      <c r="AU268" s="232" t="s">
        <v>88</v>
      </c>
      <c r="AY268" s="17" t="s">
        <v>143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7" t="s">
        <v>86</v>
      </c>
      <c r="BK268" s="233">
        <f>ROUND(I268*H268,2)</f>
        <v>0</v>
      </c>
      <c r="BL268" s="17" t="s">
        <v>150</v>
      </c>
      <c r="BM268" s="232" t="s">
        <v>1037</v>
      </c>
    </row>
    <row r="269" spans="1:47" s="2" customFormat="1" ht="12">
      <c r="A269" s="38"/>
      <c r="B269" s="39"/>
      <c r="C269" s="40"/>
      <c r="D269" s="234" t="s">
        <v>152</v>
      </c>
      <c r="E269" s="40"/>
      <c r="F269" s="235" t="s">
        <v>1036</v>
      </c>
      <c r="G269" s="40"/>
      <c r="H269" s="40"/>
      <c r="I269" s="236"/>
      <c r="J269" s="40"/>
      <c r="K269" s="40"/>
      <c r="L269" s="44"/>
      <c r="M269" s="237"/>
      <c r="N269" s="238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152</v>
      </c>
      <c r="AU269" s="17" t="s">
        <v>88</v>
      </c>
    </row>
    <row r="270" spans="1:47" s="2" customFormat="1" ht="12">
      <c r="A270" s="38"/>
      <c r="B270" s="39"/>
      <c r="C270" s="40"/>
      <c r="D270" s="234" t="s">
        <v>295</v>
      </c>
      <c r="E270" s="40"/>
      <c r="F270" s="272" t="s">
        <v>1031</v>
      </c>
      <c r="G270" s="40"/>
      <c r="H270" s="40"/>
      <c r="I270" s="236"/>
      <c r="J270" s="40"/>
      <c r="K270" s="40"/>
      <c r="L270" s="44"/>
      <c r="M270" s="237"/>
      <c r="N270" s="238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295</v>
      </c>
      <c r="AU270" s="17" t="s">
        <v>88</v>
      </c>
    </row>
    <row r="271" spans="1:65" s="2" customFormat="1" ht="21.75" customHeight="1">
      <c r="A271" s="38"/>
      <c r="B271" s="39"/>
      <c r="C271" s="220" t="s">
        <v>466</v>
      </c>
      <c r="D271" s="220" t="s">
        <v>146</v>
      </c>
      <c r="E271" s="221" t="s">
        <v>1038</v>
      </c>
      <c r="F271" s="222" t="s">
        <v>1039</v>
      </c>
      <c r="G271" s="223" t="s">
        <v>519</v>
      </c>
      <c r="H271" s="224">
        <v>20</v>
      </c>
      <c r="I271" s="225"/>
      <c r="J271" s="226">
        <f>ROUND(I271*H271,2)</f>
        <v>0</v>
      </c>
      <c r="K271" s="227"/>
      <c r="L271" s="44"/>
      <c r="M271" s="228" t="s">
        <v>1</v>
      </c>
      <c r="N271" s="229" t="s">
        <v>43</v>
      </c>
      <c r="O271" s="91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2" t="s">
        <v>150</v>
      </c>
      <c r="AT271" s="232" t="s">
        <v>146</v>
      </c>
      <c r="AU271" s="232" t="s">
        <v>88</v>
      </c>
      <c r="AY271" s="17" t="s">
        <v>143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7" t="s">
        <v>86</v>
      </c>
      <c r="BK271" s="233">
        <f>ROUND(I271*H271,2)</f>
        <v>0</v>
      </c>
      <c r="BL271" s="17" t="s">
        <v>150</v>
      </c>
      <c r="BM271" s="232" t="s">
        <v>1040</v>
      </c>
    </row>
    <row r="272" spans="1:47" s="2" customFormat="1" ht="12">
      <c r="A272" s="38"/>
      <c r="B272" s="39"/>
      <c r="C272" s="40"/>
      <c r="D272" s="234" t="s">
        <v>152</v>
      </c>
      <c r="E272" s="40"/>
      <c r="F272" s="235" t="s">
        <v>1039</v>
      </c>
      <c r="G272" s="40"/>
      <c r="H272" s="40"/>
      <c r="I272" s="236"/>
      <c r="J272" s="40"/>
      <c r="K272" s="40"/>
      <c r="L272" s="44"/>
      <c r="M272" s="237"/>
      <c r="N272" s="238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152</v>
      </c>
      <c r="AU272" s="17" t="s">
        <v>88</v>
      </c>
    </row>
    <row r="273" spans="1:47" s="2" customFormat="1" ht="12">
      <c r="A273" s="38"/>
      <c r="B273" s="39"/>
      <c r="C273" s="40"/>
      <c r="D273" s="234" t="s">
        <v>295</v>
      </c>
      <c r="E273" s="40"/>
      <c r="F273" s="272" t="s">
        <v>1031</v>
      </c>
      <c r="G273" s="40"/>
      <c r="H273" s="40"/>
      <c r="I273" s="236"/>
      <c r="J273" s="40"/>
      <c r="K273" s="40"/>
      <c r="L273" s="44"/>
      <c r="M273" s="237"/>
      <c r="N273" s="238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295</v>
      </c>
      <c r="AU273" s="17" t="s">
        <v>88</v>
      </c>
    </row>
    <row r="274" spans="1:65" s="2" customFormat="1" ht="16.5" customHeight="1">
      <c r="A274" s="38"/>
      <c r="B274" s="39"/>
      <c r="C274" s="220" t="s">
        <v>473</v>
      </c>
      <c r="D274" s="220" t="s">
        <v>146</v>
      </c>
      <c r="E274" s="221" t="s">
        <v>1041</v>
      </c>
      <c r="F274" s="222" t="s">
        <v>721</v>
      </c>
      <c r="G274" s="223" t="s">
        <v>519</v>
      </c>
      <c r="H274" s="224">
        <v>12</v>
      </c>
      <c r="I274" s="225"/>
      <c r="J274" s="226">
        <f>ROUND(I274*H274,2)</f>
        <v>0</v>
      </c>
      <c r="K274" s="227"/>
      <c r="L274" s="44"/>
      <c r="M274" s="228" t="s">
        <v>1</v>
      </c>
      <c r="N274" s="229" t="s">
        <v>43</v>
      </c>
      <c r="O274" s="91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2" t="s">
        <v>150</v>
      </c>
      <c r="AT274" s="232" t="s">
        <v>146</v>
      </c>
      <c r="AU274" s="232" t="s">
        <v>88</v>
      </c>
      <c r="AY274" s="17" t="s">
        <v>143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7" t="s">
        <v>86</v>
      </c>
      <c r="BK274" s="233">
        <f>ROUND(I274*H274,2)</f>
        <v>0</v>
      </c>
      <c r="BL274" s="17" t="s">
        <v>150</v>
      </c>
      <c r="BM274" s="232" t="s">
        <v>1042</v>
      </c>
    </row>
    <row r="275" spans="1:47" s="2" customFormat="1" ht="12">
      <c r="A275" s="38"/>
      <c r="B275" s="39"/>
      <c r="C275" s="40"/>
      <c r="D275" s="234" t="s">
        <v>152</v>
      </c>
      <c r="E275" s="40"/>
      <c r="F275" s="235" t="s">
        <v>721</v>
      </c>
      <c r="G275" s="40"/>
      <c r="H275" s="40"/>
      <c r="I275" s="236"/>
      <c r="J275" s="40"/>
      <c r="K275" s="40"/>
      <c r="L275" s="44"/>
      <c r="M275" s="237"/>
      <c r="N275" s="238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152</v>
      </c>
      <c r="AU275" s="17" t="s">
        <v>88</v>
      </c>
    </row>
    <row r="276" spans="1:47" s="2" customFormat="1" ht="12">
      <c r="A276" s="38"/>
      <c r="B276" s="39"/>
      <c r="C276" s="40"/>
      <c r="D276" s="234" t="s">
        <v>295</v>
      </c>
      <c r="E276" s="40"/>
      <c r="F276" s="272" t="s">
        <v>1031</v>
      </c>
      <c r="G276" s="40"/>
      <c r="H276" s="40"/>
      <c r="I276" s="236"/>
      <c r="J276" s="40"/>
      <c r="K276" s="40"/>
      <c r="L276" s="44"/>
      <c r="M276" s="237"/>
      <c r="N276" s="238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295</v>
      </c>
      <c r="AU276" s="17" t="s">
        <v>88</v>
      </c>
    </row>
    <row r="277" spans="1:65" s="2" customFormat="1" ht="16.5" customHeight="1">
      <c r="A277" s="38"/>
      <c r="B277" s="39"/>
      <c r="C277" s="220" t="s">
        <v>479</v>
      </c>
      <c r="D277" s="220" t="s">
        <v>146</v>
      </c>
      <c r="E277" s="221" t="s">
        <v>1043</v>
      </c>
      <c r="F277" s="222" t="s">
        <v>1044</v>
      </c>
      <c r="G277" s="223" t="s">
        <v>519</v>
      </c>
      <c r="H277" s="224">
        <v>18</v>
      </c>
      <c r="I277" s="225"/>
      <c r="J277" s="226">
        <f>ROUND(I277*H277,2)</f>
        <v>0</v>
      </c>
      <c r="K277" s="227"/>
      <c r="L277" s="44"/>
      <c r="M277" s="228" t="s">
        <v>1</v>
      </c>
      <c r="N277" s="229" t="s">
        <v>43</v>
      </c>
      <c r="O277" s="91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2" t="s">
        <v>150</v>
      </c>
      <c r="AT277" s="232" t="s">
        <v>146</v>
      </c>
      <c r="AU277" s="232" t="s">
        <v>88</v>
      </c>
      <c r="AY277" s="17" t="s">
        <v>143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7" t="s">
        <v>86</v>
      </c>
      <c r="BK277" s="233">
        <f>ROUND(I277*H277,2)</f>
        <v>0</v>
      </c>
      <c r="BL277" s="17" t="s">
        <v>150</v>
      </c>
      <c r="BM277" s="232" t="s">
        <v>1045</v>
      </c>
    </row>
    <row r="278" spans="1:47" s="2" customFormat="1" ht="12">
      <c r="A278" s="38"/>
      <c r="B278" s="39"/>
      <c r="C278" s="40"/>
      <c r="D278" s="234" t="s">
        <v>152</v>
      </c>
      <c r="E278" s="40"/>
      <c r="F278" s="235" t="s">
        <v>1044</v>
      </c>
      <c r="G278" s="40"/>
      <c r="H278" s="40"/>
      <c r="I278" s="236"/>
      <c r="J278" s="40"/>
      <c r="K278" s="40"/>
      <c r="L278" s="44"/>
      <c r="M278" s="237"/>
      <c r="N278" s="238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152</v>
      </c>
      <c r="AU278" s="17" t="s">
        <v>88</v>
      </c>
    </row>
    <row r="279" spans="1:47" s="2" customFormat="1" ht="12">
      <c r="A279" s="38"/>
      <c r="B279" s="39"/>
      <c r="C279" s="40"/>
      <c r="D279" s="234" t="s">
        <v>295</v>
      </c>
      <c r="E279" s="40"/>
      <c r="F279" s="272" t="s">
        <v>1031</v>
      </c>
      <c r="G279" s="40"/>
      <c r="H279" s="40"/>
      <c r="I279" s="236"/>
      <c r="J279" s="40"/>
      <c r="K279" s="40"/>
      <c r="L279" s="44"/>
      <c r="M279" s="237"/>
      <c r="N279" s="238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295</v>
      </c>
      <c r="AU279" s="17" t="s">
        <v>88</v>
      </c>
    </row>
    <row r="280" spans="1:65" s="2" customFormat="1" ht="16.5" customHeight="1">
      <c r="A280" s="38"/>
      <c r="B280" s="39"/>
      <c r="C280" s="220" t="s">
        <v>484</v>
      </c>
      <c r="D280" s="220" t="s">
        <v>146</v>
      </c>
      <c r="E280" s="221" t="s">
        <v>1046</v>
      </c>
      <c r="F280" s="222" t="s">
        <v>1047</v>
      </c>
      <c r="G280" s="223" t="s">
        <v>519</v>
      </c>
      <c r="H280" s="224">
        <v>6</v>
      </c>
      <c r="I280" s="225"/>
      <c r="J280" s="226">
        <f>ROUND(I280*H280,2)</f>
        <v>0</v>
      </c>
      <c r="K280" s="227"/>
      <c r="L280" s="44"/>
      <c r="M280" s="228" t="s">
        <v>1</v>
      </c>
      <c r="N280" s="229" t="s">
        <v>43</v>
      </c>
      <c r="O280" s="91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2" t="s">
        <v>150</v>
      </c>
      <c r="AT280" s="232" t="s">
        <v>146</v>
      </c>
      <c r="AU280" s="232" t="s">
        <v>88</v>
      </c>
      <c r="AY280" s="17" t="s">
        <v>143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7" t="s">
        <v>86</v>
      </c>
      <c r="BK280" s="233">
        <f>ROUND(I280*H280,2)</f>
        <v>0</v>
      </c>
      <c r="BL280" s="17" t="s">
        <v>150</v>
      </c>
      <c r="BM280" s="232" t="s">
        <v>1048</v>
      </c>
    </row>
    <row r="281" spans="1:47" s="2" customFormat="1" ht="12">
      <c r="A281" s="38"/>
      <c r="B281" s="39"/>
      <c r="C281" s="40"/>
      <c r="D281" s="234" t="s">
        <v>152</v>
      </c>
      <c r="E281" s="40"/>
      <c r="F281" s="235" t="s">
        <v>1047</v>
      </c>
      <c r="G281" s="40"/>
      <c r="H281" s="40"/>
      <c r="I281" s="236"/>
      <c r="J281" s="40"/>
      <c r="K281" s="40"/>
      <c r="L281" s="44"/>
      <c r="M281" s="237"/>
      <c r="N281" s="238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152</v>
      </c>
      <c r="AU281" s="17" t="s">
        <v>88</v>
      </c>
    </row>
    <row r="282" spans="1:47" s="2" customFormat="1" ht="12">
      <c r="A282" s="38"/>
      <c r="B282" s="39"/>
      <c r="C282" s="40"/>
      <c r="D282" s="234" t="s">
        <v>295</v>
      </c>
      <c r="E282" s="40"/>
      <c r="F282" s="272" t="s">
        <v>1031</v>
      </c>
      <c r="G282" s="40"/>
      <c r="H282" s="40"/>
      <c r="I282" s="236"/>
      <c r="J282" s="40"/>
      <c r="K282" s="40"/>
      <c r="L282" s="44"/>
      <c r="M282" s="237"/>
      <c r="N282" s="238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295</v>
      </c>
      <c r="AU282" s="17" t="s">
        <v>88</v>
      </c>
    </row>
    <row r="283" spans="1:65" s="2" customFormat="1" ht="16.5" customHeight="1">
      <c r="A283" s="38"/>
      <c r="B283" s="39"/>
      <c r="C283" s="220" t="s">
        <v>490</v>
      </c>
      <c r="D283" s="220" t="s">
        <v>146</v>
      </c>
      <c r="E283" s="221" t="s">
        <v>1049</v>
      </c>
      <c r="F283" s="222" t="s">
        <v>1050</v>
      </c>
      <c r="G283" s="223" t="s">
        <v>519</v>
      </c>
      <c r="H283" s="224">
        <v>12</v>
      </c>
      <c r="I283" s="225"/>
      <c r="J283" s="226">
        <f>ROUND(I283*H283,2)</f>
        <v>0</v>
      </c>
      <c r="K283" s="227"/>
      <c r="L283" s="44"/>
      <c r="M283" s="228" t="s">
        <v>1</v>
      </c>
      <c r="N283" s="229" t="s">
        <v>43</v>
      </c>
      <c r="O283" s="91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2" t="s">
        <v>150</v>
      </c>
      <c r="AT283" s="232" t="s">
        <v>146</v>
      </c>
      <c r="AU283" s="232" t="s">
        <v>88</v>
      </c>
      <c r="AY283" s="17" t="s">
        <v>143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7" t="s">
        <v>86</v>
      </c>
      <c r="BK283" s="233">
        <f>ROUND(I283*H283,2)</f>
        <v>0</v>
      </c>
      <c r="BL283" s="17" t="s">
        <v>150</v>
      </c>
      <c r="BM283" s="232" t="s">
        <v>1051</v>
      </c>
    </row>
    <row r="284" spans="1:47" s="2" customFormat="1" ht="12">
      <c r="A284" s="38"/>
      <c r="B284" s="39"/>
      <c r="C284" s="40"/>
      <c r="D284" s="234" t="s">
        <v>152</v>
      </c>
      <c r="E284" s="40"/>
      <c r="F284" s="235" t="s">
        <v>1050</v>
      </c>
      <c r="G284" s="40"/>
      <c r="H284" s="40"/>
      <c r="I284" s="236"/>
      <c r="J284" s="40"/>
      <c r="K284" s="40"/>
      <c r="L284" s="44"/>
      <c r="M284" s="237"/>
      <c r="N284" s="238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152</v>
      </c>
      <c r="AU284" s="17" t="s">
        <v>88</v>
      </c>
    </row>
    <row r="285" spans="1:47" s="2" customFormat="1" ht="12">
      <c r="A285" s="38"/>
      <c r="B285" s="39"/>
      <c r="C285" s="40"/>
      <c r="D285" s="234" t="s">
        <v>295</v>
      </c>
      <c r="E285" s="40"/>
      <c r="F285" s="272" t="s">
        <v>1031</v>
      </c>
      <c r="G285" s="40"/>
      <c r="H285" s="40"/>
      <c r="I285" s="236"/>
      <c r="J285" s="40"/>
      <c r="K285" s="40"/>
      <c r="L285" s="44"/>
      <c r="M285" s="237"/>
      <c r="N285" s="238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295</v>
      </c>
      <c r="AU285" s="17" t="s">
        <v>88</v>
      </c>
    </row>
    <row r="286" spans="1:65" s="2" customFormat="1" ht="16.5" customHeight="1">
      <c r="A286" s="38"/>
      <c r="B286" s="39"/>
      <c r="C286" s="220" t="s">
        <v>496</v>
      </c>
      <c r="D286" s="220" t="s">
        <v>146</v>
      </c>
      <c r="E286" s="221" t="s">
        <v>1052</v>
      </c>
      <c r="F286" s="222" t="s">
        <v>1053</v>
      </c>
      <c r="G286" s="223" t="s">
        <v>1029</v>
      </c>
      <c r="H286" s="224">
        <v>1</v>
      </c>
      <c r="I286" s="225"/>
      <c r="J286" s="226">
        <f>ROUND(I286*H286,2)</f>
        <v>0</v>
      </c>
      <c r="K286" s="227"/>
      <c r="L286" s="44"/>
      <c r="M286" s="228" t="s">
        <v>1</v>
      </c>
      <c r="N286" s="229" t="s">
        <v>43</v>
      </c>
      <c r="O286" s="91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2" t="s">
        <v>150</v>
      </c>
      <c r="AT286" s="232" t="s">
        <v>146</v>
      </c>
      <c r="AU286" s="232" t="s">
        <v>88</v>
      </c>
      <c r="AY286" s="17" t="s">
        <v>143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7" t="s">
        <v>86</v>
      </c>
      <c r="BK286" s="233">
        <f>ROUND(I286*H286,2)</f>
        <v>0</v>
      </c>
      <c r="BL286" s="17" t="s">
        <v>150</v>
      </c>
      <c r="BM286" s="232" t="s">
        <v>1054</v>
      </c>
    </row>
    <row r="287" spans="1:47" s="2" customFormat="1" ht="12">
      <c r="A287" s="38"/>
      <c r="B287" s="39"/>
      <c r="C287" s="40"/>
      <c r="D287" s="234" t="s">
        <v>152</v>
      </c>
      <c r="E287" s="40"/>
      <c r="F287" s="235" t="s">
        <v>1053</v>
      </c>
      <c r="G287" s="40"/>
      <c r="H287" s="40"/>
      <c r="I287" s="236"/>
      <c r="J287" s="40"/>
      <c r="K287" s="40"/>
      <c r="L287" s="44"/>
      <c r="M287" s="237"/>
      <c r="N287" s="238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152</v>
      </c>
      <c r="AU287" s="17" t="s">
        <v>88</v>
      </c>
    </row>
    <row r="288" spans="1:47" s="2" customFormat="1" ht="12">
      <c r="A288" s="38"/>
      <c r="B288" s="39"/>
      <c r="C288" s="40"/>
      <c r="D288" s="234" t="s">
        <v>295</v>
      </c>
      <c r="E288" s="40"/>
      <c r="F288" s="272" t="s">
        <v>1031</v>
      </c>
      <c r="G288" s="40"/>
      <c r="H288" s="40"/>
      <c r="I288" s="236"/>
      <c r="J288" s="40"/>
      <c r="K288" s="40"/>
      <c r="L288" s="44"/>
      <c r="M288" s="237"/>
      <c r="N288" s="238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295</v>
      </c>
      <c r="AU288" s="17" t="s">
        <v>88</v>
      </c>
    </row>
    <row r="289" spans="1:65" s="2" customFormat="1" ht="16.5" customHeight="1">
      <c r="A289" s="38"/>
      <c r="B289" s="39"/>
      <c r="C289" s="220" t="s">
        <v>501</v>
      </c>
      <c r="D289" s="220" t="s">
        <v>146</v>
      </c>
      <c r="E289" s="221" t="s">
        <v>1055</v>
      </c>
      <c r="F289" s="222" t="s">
        <v>1056</v>
      </c>
      <c r="G289" s="223" t="s">
        <v>1029</v>
      </c>
      <c r="H289" s="224">
        <v>1</v>
      </c>
      <c r="I289" s="225"/>
      <c r="J289" s="226">
        <f>ROUND(I289*H289,2)</f>
        <v>0</v>
      </c>
      <c r="K289" s="227"/>
      <c r="L289" s="44"/>
      <c r="M289" s="228" t="s">
        <v>1</v>
      </c>
      <c r="N289" s="229" t="s">
        <v>43</v>
      </c>
      <c r="O289" s="91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2" t="s">
        <v>150</v>
      </c>
      <c r="AT289" s="232" t="s">
        <v>146</v>
      </c>
      <c r="AU289" s="232" t="s">
        <v>88</v>
      </c>
      <c r="AY289" s="17" t="s">
        <v>143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7" t="s">
        <v>86</v>
      </c>
      <c r="BK289" s="233">
        <f>ROUND(I289*H289,2)</f>
        <v>0</v>
      </c>
      <c r="BL289" s="17" t="s">
        <v>150</v>
      </c>
      <c r="BM289" s="232" t="s">
        <v>1057</v>
      </c>
    </row>
    <row r="290" spans="1:47" s="2" customFormat="1" ht="12">
      <c r="A290" s="38"/>
      <c r="B290" s="39"/>
      <c r="C290" s="40"/>
      <c r="D290" s="234" t="s">
        <v>152</v>
      </c>
      <c r="E290" s="40"/>
      <c r="F290" s="235" t="s">
        <v>1056</v>
      </c>
      <c r="G290" s="40"/>
      <c r="H290" s="40"/>
      <c r="I290" s="236"/>
      <c r="J290" s="40"/>
      <c r="K290" s="40"/>
      <c r="L290" s="44"/>
      <c r="M290" s="237"/>
      <c r="N290" s="238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152</v>
      </c>
      <c r="AU290" s="17" t="s">
        <v>88</v>
      </c>
    </row>
    <row r="291" spans="1:47" s="2" customFormat="1" ht="12">
      <c r="A291" s="38"/>
      <c r="B291" s="39"/>
      <c r="C291" s="40"/>
      <c r="D291" s="234" t="s">
        <v>295</v>
      </c>
      <c r="E291" s="40"/>
      <c r="F291" s="272" t="s">
        <v>1031</v>
      </c>
      <c r="G291" s="40"/>
      <c r="H291" s="40"/>
      <c r="I291" s="236"/>
      <c r="J291" s="40"/>
      <c r="K291" s="40"/>
      <c r="L291" s="44"/>
      <c r="M291" s="237"/>
      <c r="N291" s="238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295</v>
      </c>
      <c r="AU291" s="17" t="s">
        <v>88</v>
      </c>
    </row>
    <row r="292" spans="1:65" s="2" customFormat="1" ht="16.5" customHeight="1">
      <c r="A292" s="38"/>
      <c r="B292" s="39"/>
      <c r="C292" s="220" t="s">
        <v>507</v>
      </c>
      <c r="D292" s="220" t="s">
        <v>146</v>
      </c>
      <c r="E292" s="221" t="s">
        <v>1058</v>
      </c>
      <c r="F292" s="222" t="s">
        <v>717</v>
      </c>
      <c r="G292" s="223" t="s">
        <v>1029</v>
      </c>
      <c r="H292" s="224">
        <v>1</v>
      </c>
      <c r="I292" s="225"/>
      <c r="J292" s="226">
        <f>ROUND(I292*H292,2)</f>
        <v>0</v>
      </c>
      <c r="K292" s="227"/>
      <c r="L292" s="44"/>
      <c r="M292" s="228" t="s">
        <v>1</v>
      </c>
      <c r="N292" s="229" t="s">
        <v>43</v>
      </c>
      <c r="O292" s="91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2" t="s">
        <v>150</v>
      </c>
      <c r="AT292" s="232" t="s">
        <v>146</v>
      </c>
      <c r="AU292" s="232" t="s">
        <v>88</v>
      </c>
      <c r="AY292" s="17" t="s">
        <v>143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7" t="s">
        <v>86</v>
      </c>
      <c r="BK292" s="233">
        <f>ROUND(I292*H292,2)</f>
        <v>0</v>
      </c>
      <c r="BL292" s="17" t="s">
        <v>150</v>
      </c>
      <c r="BM292" s="232" t="s">
        <v>1059</v>
      </c>
    </row>
    <row r="293" spans="1:47" s="2" customFormat="1" ht="12">
      <c r="A293" s="38"/>
      <c r="B293" s="39"/>
      <c r="C293" s="40"/>
      <c r="D293" s="234" t="s">
        <v>152</v>
      </c>
      <c r="E293" s="40"/>
      <c r="F293" s="235" t="s">
        <v>717</v>
      </c>
      <c r="G293" s="40"/>
      <c r="H293" s="40"/>
      <c r="I293" s="236"/>
      <c r="J293" s="40"/>
      <c r="K293" s="40"/>
      <c r="L293" s="44"/>
      <c r="M293" s="237"/>
      <c r="N293" s="238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152</v>
      </c>
      <c r="AU293" s="17" t="s">
        <v>88</v>
      </c>
    </row>
    <row r="294" spans="1:47" s="2" customFormat="1" ht="12">
      <c r="A294" s="38"/>
      <c r="B294" s="39"/>
      <c r="C294" s="40"/>
      <c r="D294" s="234" t="s">
        <v>295</v>
      </c>
      <c r="E294" s="40"/>
      <c r="F294" s="272" t="s">
        <v>1031</v>
      </c>
      <c r="G294" s="40"/>
      <c r="H294" s="40"/>
      <c r="I294" s="236"/>
      <c r="J294" s="40"/>
      <c r="K294" s="40"/>
      <c r="L294" s="44"/>
      <c r="M294" s="237"/>
      <c r="N294" s="238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295</v>
      </c>
      <c r="AU294" s="17" t="s">
        <v>88</v>
      </c>
    </row>
    <row r="295" spans="1:65" s="2" customFormat="1" ht="33" customHeight="1">
      <c r="A295" s="38"/>
      <c r="B295" s="39"/>
      <c r="C295" s="220" t="s">
        <v>511</v>
      </c>
      <c r="D295" s="220" t="s">
        <v>146</v>
      </c>
      <c r="E295" s="221" t="s">
        <v>1060</v>
      </c>
      <c r="F295" s="222" t="s">
        <v>1061</v>
      </c>
      <c r="G295" s="223" t="s">
        <v>1</v>
      </c>
      <c r="H295" s="224">
        <v>0</v>
      </c>
      <c r="I295" s="225"/>
      <c r="J295" s="226">
        <f>ROUND(I295*H295,2)</f>
        <v>0</v>
      </c>
      <c r="K295" s="227"/>
      <c r="L295" s="44"/>
      <c r="M295" s="228" t="s">
        <v>1</v>
      </c>
      <c r="N295" s="229" t="s">
        <v>43</v>
      </c>
      <c r="O295" s="91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2" t="s">
        <v>150</v>
      </c>
      <c r="AT295" s="232" t="s">
        <v>146</v>
      </c>
      <c r="AU295" s="232" t="s">
        <v>88</v>
      </c>
      <c r="AY295" s="17" t="s">
        <v>143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7" t="s">
        <v>86</v>
      </c>
      <c r="BK295" s="233">
        <f>ROUND(I295*H295,2)</f>
        <v>0</v>
      </c>
      <c r="BL295" s="17" t="s">
        <v>150</v>
      </c>
      <c r="BM295" s="232" t="s">
        <v>1062</v>
      </c>
    </row>
    <row r="296" spans="1:47" s="2" customFormat="1" ht="12">
      <c r="A296" s="38"/>
      <c r="B296" s="39"/>
      <c r="C296" s="40"/>
      <c r="D296" s="234" t="s">
        <v>152</v>
      </c>
      <c r="E296" s="40"/>
      <c r="F296" s="235" t="s">
        <v>1061</v>
      </c>
      <c r="G296" s="40"/>
      <c r="H296" s="40"/>
      <c r="I296" s="236"/>
      <c r="J296" s="40"/>
      <c r="K296" s="40"/>
      <c r="L296" s="44"/>
      <c r="M296" s="237"/>
      <c r="N296" s="238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152</v>
      </c>
      <c r="AU296" s="17" t="s">
        <v>88</v>
      </c>
    </row>
    <row r="297" spans="1:63" s="12" customFormat="1" ht="25.9" customHeight="1">
      <c r="A297" s="12"/>
      <c r="B297" s="205"/>
      <c r="C297" s="206"/>
      <c r="D297" s="207" t="s">
        <v>77</v>
      </c>
      <c r="E297" s="208" t="s">
        <v>667</v>
      </c>
      <c r="F297" s="208" t="s">
        <v>668</v>
      </c>
      <c r="G297" s="206"/>
      <c r="H297" s="206"/>
      <c r="I297" s="209"/>
      <c r="J297" s="192">
        <f>BK297</f>
        <v>0</v>
      </c>
      <c r="K297" s="206"/>
      <c r="L297" s="210"/>
      <c r="M297" s="211"/>
      <c r="N297" s="212"/>
      <c r="O297" s="212"/>
      <c r="P297" s="213">
        <f>SUM(P298:P311)</f>
        <v>0</v>
      </c>
      <c r="Q297" s="212"/>
      <c r="R297" s="213">
        <f>SUM(R298:R311)</f>
        <v>0</v>
      </c>
      <c r="S297" s="212"/>
      <c r="T297" s="214">
        <f>SUM(T298:T311)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5" t="s">
        <v>150</v>
      </c>
      <c r="AT297" s="216" t="s">
        <v>77</v>
      </c>
      <c r="AU297" s="216" t="s">
        <v>78</v>
      </c>
      <c r="AY297" s="215" t="s">
        <v>143</v>
      </c>
      <c r="BK297" s="217">
        <f>SUM(BK298:BK311)</f>
        <v>0</v>
      </c>
    </row>
    <row r="298" spans="1:65" s="2" customFormat="1" ht="16.5" customHeight="1">
      <c r="A298" s="38"/>
      <c r="B298" s="39"/>
      <c r="C298" s="220" t="s">
        <v>530</v>
      </c>
      <c r="D298" s="220" t="s">
        <v>146</v>
      </c>
      <c r="E298" s="221" t="s">
        <v>1063</v>
      </c>
      <c r="F298" s="222" t="s">
        <v>671</v>
      </c>
      <c r="G298" s="223" t="s">
        <v>672</v>
      </c>
      <c r="H298" s="224">
        <v>0</v>
      </c>
      <c r="I298" s="225"/>
      <c r="J298" s="226">
        <f>ROUND(I298*H298,2)</f>
        <v>0</v>
      </c>
      <c r="K298" s="227"/>
      <c r="L298" s="44"/>
      <c r="M298" s="228" t="s">
        <v>1</v>
      </c>
      <c r="N298" s="229" t="s">
        <v>43</v>
      </c>
      <c r="O298" s="91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2" t="s">
        <v>520</v>
      </c>
      <c r="AT298" s="232" t="s">
        <v>146</v>
      </c>
      <c r="AU298" s="232" t="s">
        <v>86</v>
      </c>
      <c r="AY298" s="17" t="s">
        <v>143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7" t="s">
        <v>86</v>
      </c>
      <c r="BK298" s="233">
        <f>ROUND(I298*H298,2)</f>
        <v>0</v>
      </c>
      <c r="BL298" s="17" t="s">
        <v>520</v>
      </c>
      <c r="BM298" s="232" t="s">
        <v>1064</v>
      </c>
    </row>
    <row r="299" spans="1:47" s="2" customFormat="1" ht="12">
      <c r="A299" s="38"/>
      <c r="B299" s="39"/>
      <c r="C299" s="40"/>
      <c r="D299" s="234" t="s">
        <v>152</v>
      </c>
      <c r="E299" s="40"/>
      <c r="F299" s="235" t="s">
        <v>671</v>
      </c>
      <c r="G299" s="40"/>
      <c r="H299" s="40"/>
      <c r="I299" s="236"/>
      <c r="J299" s="40"/>
      <c r="K299" s="40"/>
      <c r="L299" s="44"/>
      <c r="M299" s="237"/>
      <c r="N299" s="238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152</v>
      </c>
      <c r="AU299" s="17" t="s">
        <v>86</v>
      </c>
    </row>
    <row r="300" spans="1:47" s="2" customFormat="1" ht="12">
      <c r="A300" s="38"/>
      <c r="B300" s="39"/>
      <c r="C300" s="40"/>
      <c r="D300" s="234" t="s">
        <v>295</v>
      </c>
      <c r="E300" s="40"/>
      <c r="F300" s="272" t="s">
        <v>674</v>
      </c>
      <c r="G300" s="40"/>
      <c r="H300" s="40"/>
      <c r="I300" s="236"/>
      <c r="J300" s="40"/>
      <c r="K300" s="40"/>
      <c r="L300" s="44"/>
      <c r="M300" s="237"/>
      <c r="N300" s="238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295</v>
      </c>
      <c r="AU300" s="17" t="s">
        <v>86</v>
      </c>
    </row>
    <row r="301" spans="1:65" s="2" customFormat="1" ht="21.75" customHeight="1">
      <c r="A301" s="38"/>
      <c r="B301" s="39"/>
      <c r="C301" s="220" t="s">
        <v>535</v>
      </c>
      <c r="D301" s="220" t="s">
        <v>146</v>
      </c>
      <c r="E301" s="221" t="s">
        <v>1065</v>
      </c>
      <c r="F301" s="222" t="s">
        <v>677</v>
      </c>
      <c r="G301" s="223" t="s">
        <v>672</v>
      </c>
      <c r="H301" s="224">
        <v>0</v>
      </c>
      <c r="I301" s="225"/>
      <c r="J301" s="226">
        <f>ROUND(I301*H301,2)</f>
        <v>0</v>
      </c>
      <c r="K301" s="227"/>
      <c r="L301" s="44"/>
      <c r="M301" s="228" t="s">
        <v>1</v>
      </c>
      <c r="N301" s="229" t="s">
        <v>43</v>
      </c>
      <c r="O301" s="91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2" t="s">
        <v>520</v>
      </c>
      <c r="AT301" s="232" t="s">
        <v>146</v>
      </c>
      <c r="AU301" s="232" t="s">
        <v>86</v>
      </c>
      <c r="AY301" s="17" t="s">
        <v>143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7" t="s">
        <v>86</v>
      </c>
      <c r="BK301" s="233">
        <f>ROUND(I301*H301,2)</f>
        <v>0</v>
      </c>
      <c r="BL301" s="17" t="s">
        <v>520</v>
      </c>
      <c r="BM301" s="232" t="s">
        <v>1066</v>
      </c>
    </row>
    <row r="302" spans="1:47" s="2" customFormat="1" ht="12">
      <c r="A302" s="38"/>
      <c r="B302" s="39"/>
      <c r="C302" s="40"/>
      <c r="D302" s="234" t="s">
        <v>152</v>
      </c>
      <c r="E302" s="40"/>
      <c r="F302" s="235" t="s">
        <v>677</v>
      </c>
      <c r="G302" s="40"/>
      <c r="H302" s="40"/>
      <c r="I302" s="236"/>
      <c r="J302" s="40"/>
      <c r="K302" s="40"/>
      <c r="L302" s="44"/>
      <c r="M302" s="237"/>
      <c r="N302" s="238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152</v>
      </c>
      <c r="AU302" s="17" t="s">
        <v>86</v>
      </c>
    </row>
    <row r="303" spans="1:47" s="2" customFormat="1" ht="12">
      <c r="A303" s="38"/>
      <c r="B303" s="39"/>
      <c r="C303" s="40"/>
      <c r="D303" s="234" t="s">
        <v>295</v>
      </c>
      <c r="E303" s="40"/>
      <c r="F303" s="272" t="s">
        <v>679</v>
      </c>
      <c r="G303" s="40"/>
      <c r="H303" s="40"/>
      <c r="I303" s="236"/>
      <c r="J303" s="40"/>
      <c r="K303" s="40"/>
      <c r="L303" s="44"/>
      <c r="M303" s="237"/>
      <c r="N303" s="238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295</v>
      </c>
      <c r="AU303" s="17" t="s">
        <v>86</v>
      </c>
    </row>
    <row r="304" spans="1:65" s="2" customFormat="1" ht="16.5" customHeight="1">
      <c r="A304" s="38"/>
      <c r="B304" s="39"/>
      <c r="C304" s="220" t="s">
        <v>540</v>
      </c>
      <c r="D304" s="220" t="s">
        <v>146</v>
      </c>
      <c r="E304" s="221" t="s">
        <v>1067</v>
      </c>
      <c r="F304" s="222" t="s">
        <v>682</v>
      </c>
      <c r="G304" s="223" t="s">
        <v>672</v>
      </c>
      <c r="H304" s="224">
        <v>0</v>
      </c>
      <c r="I304" s="225"/>
      <c r="J304" s="226">
        <f>ROUND(I304*H304,2)</f>
        <v>0</v>
      </c>
      <c r="K304" s="227"/>
      <c r="L304" s="44"/>
      <c r="M304" s="228" t="s">
        <v>1</v>
      </c>
      <c r="N304" s="229" t="s">
        <v>43</v>
      </c>
      <c r="O304" s="91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2" t="s">
        <v>520</v>
      </c>
      <c r="AT304" s="232" t="s">
        <v>146</v>
      </c>
      <c r="AU304" s="232" t="s">
        <v>86</v>
      </c>
      <c r="AY304" s="17" t="s">
        <v>143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7" t="s">
        <v>86</v>
      </c>
      <c r="BK304" s="233">
        <f>ROUND(I304*H304,2)</f>
        <v>0</v>
      </c>
      <c r="BL304" s="17" t="s">
        <v>520</v>
      </c>
      <c r="BM304" s="232" t="s">
        <v>1068</v>
      </c>
    </row>
    <row r="305" spans="1:47" s="2" customFormat="1" ht="12">
      <c r="A305" s="38"/>
      <c r="B305" s="39"/>
      <c r="C305" s="40"/>
      <c r="D305" s="234" t="s">
        <v>152</v>
      </c>
      <c r="E305" s="40"/>
      <c r="F305" s="235" t="s">
        <v>682</v>
      </c>
      <c r="G305" s="40"/>
      <c r="H305" s="40"/>
      <c r="I305" s="236"/>
      <c r="J305" s="40"/>
      <c r="K305" s="40"/>
      <c r="L305" s="44"/>
      <c r="M305" s="237"/>
      <c r="N305" s="238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152</v>
      </c>
      <c r="AU305" s="17" t="s">
        <v>86</v>
      </c>
    </row>
    <row r="306" spans="1:47" s="2" customFormat="1" ht="12">
      <c r="A306" s="38"/>
      <c r="B306" s="39"/>
      <c r="C306" s="40"/>
      <c r="D306" s="234" t="s">
        <v>295</v>
      </c>
      <c r="E306" s="40"/>
      <c r="F306" s="272" t="s">
        <v>684</v>
      </c>
      <c r="G306" s="40"/>
      <c r="H306" s="40"/>
      <c r="I306" s="236"/>
      <c r="J306" s="40"/>
      <c r="K306" s="40"/>
      <c r="L306" s="44"/>
      <c r="M306" s="237"/>
      <c r="N306" s="238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295</v>
      </c>
      <c r="AU306" s="17" t="s">
        <v>86</v>
      </c>
    </row>
    <row r="307" spans="1:65" s="2" customFormat="1" ht="33" customHeight="1">
      <c r="A307" s="38"/>
      <c r="B307" s="39"/>
      <c r="C307" s="220" t="s">
        <v>550</v>
      </c>
      <c r="D307" s="220" t="s">
        <v>146</v>
      </c>
      <c r="E307" s="221" t="s">
        <v>686</v>
      </c>
      <c r="F307" s="222" t="s">
        <v>687</v>
      </c>
      <c r="G307" s="223" t="s">
        <v>672</v>
      </c>
      <c r="H307" s="224">
        <v>0</v>
      </c>
      <c r="I307" s="225"/>
      <c r="J307" s="226">
        <f>ROUND(I307*H307,2)</f>
        <v>0</v>
      </c>
      <c r="K307" s="227"/>
      <c r="L307" s="44"/>
      <c r="M307" s="228" t="s">
        <v>1</v>
      </c>
      <c r="N307" s="229" t="s">
        <v>43</v>
      </c>
      <c r="O307" s="91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2" t="s">
        <v>520</v>
      </c>
      <c r="AT307" s="232" t="s">
        <v>146</v>
      </c>
      <c r="AU307" s="232" t="s">
        <v>86</v>
      </c>
      <c r="AY307" s="17" t="s">
        <v>143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7" t="s">
        <v>86</v>
      </c>
      <c r="BK307" s="233">
        <f>ROUND(I307*H307,2)</f>
        <v>0</v>
      </c>
      <c r="BL307" s="17" t="s">
        <v>520</v>
      </c>
      <c r="BM307" s="232" t="s">
        <v>1069</v>
      </c>
    </row>
    <row r="308" spans="1:47" s="2" customFormat="1" ht="12">
      <c r="A308" s="38"/>
      <c r="B308" s="39"/>
      <c r="C308" s="40"/>
      <c r="D308" s="234" t="s">
        <v>152</v>
      </c>
      <c r="E308" s="40"/>
      <c r="F308" s="235" t="s">
        <v>687</v>
      </c>
      <c r="G308" s="40"/>
      <c r="H308" s="40"/>
      <c r="I308" s="236"/>
      <c r="J308" s="40"/>
      <c r="K308" s="40"/>
      <c r="L308" s="44"/>
      <c r="M308" s="237"/>
      <c r="N308" s="238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152</v>
      </c>
      <c r="AU308" s="17" t="s">
        <v>86</v>
      </c>
    </row>
    <row r="309" spans="1:65" s="2" customFormat="1" ht="16.5" customHeight="1">
      <c r="A309" s="38"/>
      <c r="B309" s="39"/>
      <c r="C309" s="220" t="s">
        <v>555</v>
      </c>
      <c r="D309" s="220" t="s">
        <v>146</v>
      </c>
      <c r="E309" s="221" t="s">
        <v>690</v>
      </c>
      <c r="F309" s="222" t="s">
        <v>691</v>
      </c>
      <c r="G309" s="223" t="s">
        <v>672</v>
      </c>
      <c r="H309" s="224">
        <v>0</v>
      </c>
      <c r="I309" s="225"/>
      <c r="J309" s="226">
        <f>ROUND(I309*H309,2)</f>
        <v>0</v>
      </c>
      <c r="K309" s="227"/>
      <c r="L309" s="44"/>
      <c r="M309" s="228" t="s">
        <v>1</v>
      </c>
      <c r="N309" s="229" t="s">
        <v>43</v>
      </c>
      <c r="O309" s="91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2" t="s">
        <v>520</v>
      </c>
      <c r="AT309" s="232" t="s">
        <v>146</v>
      </c>
      <c r="AU309" s="232" t="s">
        <v>86</v>
      </c>
      <c r="AY309" s="17" t="s">
        <v>143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7" t="s">
        <v>86</v>
      </c>
      <c r="BK309" s="233">
        <f>ROUND(I309*H309,2)</f>
        <v>0</v>
      </c>
      <c r="BL309" s="17" t="s">
        <v>520</v>
      </c>
      <c r="BM309" s="232" t="s">
        <v>1070</v>
      </c>
    </row>
    <row r="310" spans="1:47" s="2" customFormat="1" ht="12">
      <c r="A310" s="38"/>
      <c r="B310" s="39"/>
      <c r="C310" s="40"/>
      <c r="D310" s="234" t="s">
        <v>152</v>
      </c>
      <c r="E310" s="40"/>
      <c r="F310" s="235" t="s">
        <v>691</v>
      </c>
      <c r="G310" s="40"/>
      <c r="H310" s="40"/>
      <c r="I310" s="236"/>
      <c r="J310" s="40"/>
      <c r="K310" s="40"/>
      <c r="L310" s="44"/>
      <c r="M310" s="237"/>
      <c r="N310" s="238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152</v>
      </c>
      <c r="AU310" s="17" t="s">
        <v>86</v>
      </c>
    </row>
    <row r="311" spans="1:47" s="2" customFormat="1" ht="12">
      <c r="A311" s="38"/>
      <c r="B311" s="39"/>
      <c r="C311" s="40"/>
      <c r="D311" s="234" t="s">
        <v>295</v>
      </c>
      <c r="E311" s="40"/>
      <c r="F311" s="272" t="s">
        <v>693</v>
      </c>
      <c r="G311" s="40"/>
      <c r="H311" s="40"/>
      <c r="I311" s="236"/>
      <c r="J311" s="40"/>
      <c r="K311" s="40"/>
      <c r="L311" s="44"/>
      <c r="M311" s="237"/>
      <c r="N311" s="238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295</v>
      </c>
      <c r="AU311" s="17" t="s">
        <v>86</v>
      </c>
    </row>
    <row r="312" spans="1:63" s="2" customFormat="1" ht="49.9" customHeight="1">
      <c r="A312" s="38"/>
      <c r="B312" s="39"/>
      <c r="C312" s="40"/>
      <c r="D312" s="40"/>
      <c r="E312" s="208" t="s">
        <v>748</v>
      </c>
      <c r="F312" s="208" t="s">
        <v>749</v>
      </c>
      <c r="G312" s="40"/>
      <c r="H312" s="40"/>
      <c r="I312" s="40"/>
      <c r="J312" s="192">
        <f>BK312</f>
        <v>0</v>
      </c>
      <c r="K312" s="40"/>
      <c r="L312" s="44"/>
      <c r="M312" s="237"/>
      <c r="N312" s="238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77</v>
      </c>
      <c r="AU312" s="17" t="s">
        <v>78</v>
      </c>
      <c r="AY312" s="17" t="s">
        <v>750</v>
      </c>
      <c r="BK312" s="233">
        <f>SUM(BK313:BK322)</f>
        <v>0</v>
      </c>
    </row>
    <row r="313" spans="1:63" s="2" customFormat="1" ht="16.3" customHeight="1">
      <c r="A313" s="38"/>
      <c r="B313" s="39"/>
      <c r="C313" s="283" t="s">
        <v>1</v>
      </c>
      <c r="D313" s="283" t="s">
        <v>146</v>
      </c>
      <c r="E313" s="284" t="s">
        <v>1</v>
      </c>
      <c r="F313" s="285" t="s">
        <v>1</v>
      </c>
      <c r="G313" s="286" t="s">
        <v>1</v>
      </c>
      <c r="H313" s="287"/>
      <c r="I313" s="288"/>
      <c r="J313" s="289">
        <f>BK313</f>
        <v>0</v>
      </c>
      <c r="K313" s="227"/>
      <c r="L313" s="44"/>
      <c r="M313" s="290" t="s">
        <v>1</v>
      </c>
      <c r="N313" s="291" t="s">
        <v>43</v>
      </c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750</v>
      </c>
      <c r="AU313" s="17" t="s">
        <v>86</v>
      </c>
      <c r="AY313" s="17" t="s">
        <v>750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7" t="s">
        <v>86</v>
      </c>
      <c r="BK313" s="233">
        <f>I313*H313</f>
        <v>0</v>
      </c>
    </row>
    <row r="314" spans="1:63" s="2" customFormat="1" ht="16.3" customHeight="1">
      <c r="A314" s="38"/>
      <c r="B314" s="39"/>
      <c r="C314" s="283" t="s">
        <v>1</v>
      </c>
      <c r="D314" s="283" t="s">
        <v>146</v>
      </c>
      <c r="E314" s="284" t="s">
        <v>1</v>
      </c>
      <c r="F314" s="285" t="s">
        <v>1</v>
      </c>
      <c r="G314" s="286" t="s">
        <v>1</v>
      </c>
      <c r="H314" s="287"/>
      <c r="I314" s="288"/>
      <c r="J314" s="289">
        <f>BK314</f>
        <v>0</v>
      </c>
      <c r="K314" s="227"/>
      <c r="L314" s="44"/>
      <c r="M314" s="290" t="s">
        <v>1</v>
      </c>
      <c r="N314" s="291" t="s">
        <v>43</v>
      </c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750</v>
      </c>
      <c r="AU314" s="17" t="s">
        <v>86</v>
      </c>
      <c r="AY314" s="17" t="s">
        <v>750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7" t="s">
        <v>86</v>
      </c>
      <c r="BK314" s="233">
        <f>I314*H314</f>
        <v>0</v>
      </c>
    </row>
    <row r="315" spans="1:63" s="2" customFormat="1" ht="16.3" customHeight="1">
      <c r="A315" s="38"/>
      <c r="B315" s="39"/>
      <c r="C315" s="283" t="s">
        <v>1</v>
      </c>
      <c r="D315" s="283" t="s">
        <v>146</v>
      </c>
      <c r="E315" s="284" t="s">
        <v>1</v>
      </c>
      <c r="F315" s="285" t="s">
        <v>1</v>
      </c>
      <c r="G315" s="286" t="s">
        <v>1</v>
      </c>
      <c r="H315" s="287"/>
      <c r="I315" s="288"/>
      <c r="J315" s="289">
        <f>BK315</f>
        <v>0</v>
      </c>
      <c r="K315" s="227"/>
      <c r="L315" s="44"/>
      <c r="M315" s="290" t="s">
        <v>1</v>
      </c>
      <c r="N315" s="291" t="s">
        <v>43</v>
      </c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750</v>
      </c>
      <c r="AU315" s="17" t="s">
        <v>86</v>
      </c>
      <c r="AY315" s="17" t="s">
        <v>750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7" t="s">
        <v>86</v>
      </c>
      <c r="BK315" s="233">
        <f>I315*H315</f>
        <v>0</v>
      </c>
    </row>
    <row r="316" spans="1:63" s="2" customFormat="1" ht="16.3" customHeight="1">
      <c r="A316" s="38"/>
      <c r="B316" s="39"/>
      <c r="C316" s="283" t="s">
        <v>1</v>
      </c>
      <c r="D316" s="283" t="s">
        <v>146</v>
      </c>
      <c r="E316" s="284" t="s">
        <v>1</v>
      </c>
      <c r="F316" s="285" t="s">
        <v>1</v>
      </c>
      <c r="G316" s="286" t="s">
        <v>1</v>
      </c>
      <c r="H316" s="287"/>
      <c r="I316" s="288"/>
      <c r="J316" s="289">
        <f>BK316</f>
        <v>0</v>
      </c>
      <c r="K316" s="227"/>
      <c r="L316" s="44"/>
      <c r="M316" s="290" t="s">
        <v>1</v>
      </c>
      <c r="N316" s="291" t="s">
        <v>43</v>
      </c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750</v>
      </c>
      <c r="AU316" s="17" t="s">
        <v>86</v>
      </c>
      <c r="AY316" s="17" t="s">
        <v>750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7" t="s">
        <v>86</v>
      </c>
      <c r="BK316" s="233">
        <f>I316*H316</f>
        <v>0</v>
      </c>
    </row>
    <row r="317" spans="1:63" s="2" customFormat="1" ht="16.3" customHeight="1">
      <c r="A317" s="38"/>
      <c r="B317" s="39"/>
      <c r="C317" s="283" t="s">
        <v>1</v>
      </c>
      <c r="D317" s="283" t="s">
        <v>146</v>
      </c>
      <c r="E317" s="284" t="s">
        <v>1</v>
      </c>
      <c r="F317" s="285" t="s">
        <v>1</v>
      </c>
      <c r="G317" s="286" t="s">
        <v>1</v>
      </c>
      <c r="H317" s="287"/>
      <c r="I317" s="288"/>
      <c r="J317" s="289">
        <f>BK317</f>
        <v>0</v>
      </c>
      <c r="K317" s="227"/>
      <c r="L317" s="44"/>
      <c r="M317" s="290" t="s">
        <v>1</v>
      </c>
      <c r="N317" s="291" t="s">
        <v>43</v>
      </c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750</v>
      </c>
      <c r="AU317" s="17" t="s">
        <v>86</v>
      </c>
      <c r="AY317" s="17" t="s">
        <v>750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7" t="s">
        <v>86</v>
      </c>
      <c r="BK317" s="233">
        <f>I317*H317</f>
        <v>0</v>
      </c>
    </row>
    <row r="318" spans="1:63" s="2" customFormat="1" ht="16.3" customHeight="1">
      <c r="A318" s="38"/>
      <c r="B318" s="39"/>
      <c r="C318" s="283" t="s">
        <v>1</v>
      </c>
      <c r="D318" s="283" t="s">
        <v>146</v>
      </c>
      <c r="E318" s="284" t="s">
        <v>1</v>
      </c>
      <c r="F318" s="285" t="s">
        <v>1</v>
      </c>
      <c r="G318" s="286" t="s">
        <v>1</v>
      </c>
      <c r="H318" s="287"/>
      <c r="I318" s="288"/>
      <c r="J318" s="289">
        <f>BK318</f>
        <v>0</v>
      </c>
      <c r="K318" s="227"/>
      <c r="L318" s="44"/>
      <c r="M318" s="290" t="s">
        <v>1</v>
      </c>
      <c r="N318" s="291" t="s">
        <v>43</v>
      </c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750</v>
      </c>
      <c r="AU318" s="17" t="s">
        <v>86</v>
      </c>
      <c r="AY318" s="17" t="s">
        <v>750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7" t="s">
        <v>86</v>
      </c>
      <c r="BK318" s="233">
        <f>I318*H318</f>
        <v>0</v>
      </c>
    </row>
    <row r="319" spans="1:63" s="2" customFormat="1" ht="16.3" customHeight="1">
      <c r="A319" s="38"/>
      <c r="B319" s="39"/>
      <c r="C319" s="283" t="s">
        <v>1</v>
      </c>
      <c r="D319" s="283" t="s">
        <v>146</v>
      </c>
      <c r="E319" s="284" t="s">
        <v>1</v>
      </c>
      <c r="F319" s="285" t="s">
        <v>1</v>
      </c>
      <c r="G319" s="286" t="s">
        <v>1</v>
      </c>
      <c r="H319" s="287"/>
      <c r="I319" s="288"/>
      <c r="J319" s="289">
        <f>BK319</f>
        <v>0</v>
      </c>
      <c r="K319" s="227"/>
      <c r="L319" s="44"/>
      <c r="M319" s="290" t="s">
        <v>1</v>
      </c>
      <c r="N319" s="291" t="s">
        <v>43</v>
      </c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750</v>
      </c>
      <c r="AU319" s="17" t="s">
        <v>86</v>
      </c>
      <c r="AY319" s="17" t="s">
        <v>750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7" t="s">
        <v>86</v>
      </c>
      <c r="BK319" s="233">
        <f>I319*H319</f>
        <v>0</v>
      </c>
    </row>
    <row r="320" spans="1:63" s="2" customFormat="1" ht="16.3" customHeight="1">
      <c r="A320" s="38"/>
      <c r="B320" s="39"/>
      <c r="C320" s="283" t="s">
        <v>1</v>
      </c>
      <c r="D320" s="283" t="s">
        <v>146</v>
      </c>
      <c r="E320" s="284" t="s">
        <v>1</v>
      </c>
      <c r="F320" s="285" t="s">
        <v>1</v>
      </c>
      <c r="G320" s="286" t="s">
        <v>1</v>
      </c>
      <c r="H320" s="287"/>
      <c r="I320" s="288"/>
      <c r="J320" s="289">
        <f>BK320</f>
        <v>0</v>
      </c>
      <c r="K320" s="227"/>
      <c r="L320" s="44"/>
      <c r="M320" s="290" t="s">
        <v>1</v>
      </c>
      <c r="N320" s="291" t="s">
        <v>43</v>
      </c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750</v>
      </c>
      <c r="AU320" s="17" t="s">
        <v>86</v>
      </c>
      <c r="AY320" s="17" t="s">
        <v>750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7" t="s">
        <v>86</v>
      </c>
      <c r="BK320" s="233">
        <f>I320*H320</f>
        <v>0</v>
      </c>
    </row>
    <row r="321" spans="1:63" s="2" customFormat="1" ht="16.3" customHeight="1">
      <c r="A321" s="38"/>
      <c r="B321" s="39"/>
      <c r="C321" s="283" t="s">
        <v>1</v>
      </c>
      <c r="D321" s="283" t="s">
        <v>146</v>
      </c>
      <c r="E321" s="284" t="s">
        <v>1</v>
      </c>
      <c r="F321" s="285" t="s">
        <v>1</v>
      </c>
      <c r="G321" s="286" t="s">
        <v>1</v>
      </c>
      <c r="H321" s="287"/>
      <c r="I321" s="288"/>
      <c r="J321" s="289">
        <f>BK321</f>
        <v>0</v>
      </c>
      <c r="K321" s="227"/>
      <c r="L321" s="44"/>
      <c r="M321" s="290" t="s">
        <v>1</v>
      </c>
      <c r="N321" s="291" t="s">
        <v>43</v>
      </c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750</v>
      </c>
      <c r="AU321" s="17" t="s">
        <v>86</v>
      </c>
      <c r="AY321" s="17" t="s">
        <v>750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7" t="s">
        <v>86</v>
      </c>
      <c r="BK321" s="233">
        <f>I321*H321</f>
        <v>0</v>
      </c>
    </row>
    <row r="322" spans="1:63" s="2" customFormat="1" ht="16.3" customHeight="1">
      <c r="A322" s="38"/>
      <c r="B322" s="39"/>
      <c r="C322" s="283" t="s">
        <v>1</v>
      </c>
      <c r="D322" s="283" t="s">
        <v>146</v>
      </c>
      <c r="E322" s="284" t="s">
        <v>1</v>
      </c>
      <c r="F322" s="285" t="s">
        <v>1</v>
      </c>
      <c r="G322" s="286" t="s">
        <v>1</v>
      </c>
      <c r="H322" s="287"/>
      <c r="I322" s="288"/>
      <c r="J322" s="289">
        <f>BK322</f>
        <v>0</v>
      </c>
      <c r="K322" s="227"/>
      <c r="L322" s="44"/>
      <c r="M322" s="290" t="s">
        <v>1</v>
      </c>
      <c r="N322" s="291" t="s">
        <v>43</v>
      </c>
      <c r="O322" s="292"/>
      <c r="P322" s="292"/>
      <c r="Q322" s="292"/>
      <c r="R322" s="292"/>
      <c r="S322" s="292"/>
      <c r="T322" s="293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750</v>
      </c>
      <c r="AU322" s="17" t="s">
        <v>86</v>
      </c>
      <c r="AY322" s="17" t="s">
        <v>750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7" t="s">
        <v>86</v>
      </c>
      <c r="BK322" s="233">
        <f>I322*H322</f>
        <v>0</v>
      </c>
    </row>
    <row r="323" spans="1:31" s="2" customFormat="1" ht="6.95" customHeight="1">
      <c r="A323" s="38"/>
      <c r="B323" s="66"/>
      <c r="C323" s="67"/>
      <c r="D323" s="67"/>
      <c r="E323" s="67"/>
      <c r="F323" s="67"/>
      <c r="G323" s="67"/>
      <c r="H323" s="67"/>
      <c r="I323" s="67"/>
      <c r="J323" s="67"/>
      <c r="K323" s="67"/>
      <c r="L323" s="44"/>
      <c r="M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</row>
  </sheetData>
  <sheetProtection password="CC35" sheet="1" objects="1" scenarios="1" formatColumns="0" formatRows="0" autoFilter="0"/>
  <autoFilter ref="C126:K322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dataValidations count="2">
    <dataValidation type="list" allowBlank="1" showInputMessage="1" showErrorMessage="1" error="Povoleny jsou hodnoty K, M." sqref="D313:D323">
      <formula1>"K, M"</formula1>
    </dataValidation>
    <dataValidation type="list" allowBlank="1" showInputMessage="1" showErrorMessage="1" error="Povoleny jsou hodnoty základní, snížená, zákl. přenesená, sníž. přenesená, nulová." sqref="N313:N323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NB1-3D\MIOT</dc:creator>
  <cp:keywords/>
  <dc:description/>
  <cp:lastModifiedBy>NB1-3D\MIOT</cp:lastModifiedBy>
  <dcterms:created xsi:type="dcterms:W3CDTF">2021-03-25T07:10:04Z</dcterms:created>
  <dcterms:modified xsi:type="dcterms:W3CDTF">2021-03-25T07:10:10Z</dcterms:modified>
  <cp:category/>
  <cp:version/>
  <cp:contentType/>
  <cp:contentStatus/>
</cp:coreProperties>
</file>