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-D.1.4.2 - TPS - Vyt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 01-D.1.4.2 - TPS - Vyt...'!$C$87:$K$213</definedName>
    <definedName name="_xlnm.Print_Area" localSheetId="1">'SO 01-D.1.4.2 - TPS - Vyt...'!$C$4:$J$39,'SO 01-D.1.4.2 - TPS - Vyt...'!$C$45:$J$69,'SO 01-D.1.4.2 - TPS - Vyt...'!$C$75:$K$213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01-D.1.4.2 - TPS - Vyt...'!$87:$87</definedName>
  </definedNames>
  <calcPr fullCalcOnLoad="1"/>
</workbook>
</file>

<file path=xl/sharedStrings.xml><?xml version="1.0" encoding="utf-8"?>
<sst xmlns="http://schemas.openxmlformats.org/spreadsheetml/2006/main" count="2436" uniqueCount="744">
  <si>
    <t>Export Komplet</t>
  </si>
  <si>
    <t>VZ</t>
  </si>
  <si>
    <t>2.0</t>
  </si>
  <si>
    <t>ZAMOK</t>
  </si>
  <si>
    <t>False</t>
  </si>
  <si>
    <t>{6795e276-27bf-48bd-8c40-b9dd6f1f8584}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</si>
  <si>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</si>
  <si>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</si>
  <si>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</si>
  <si>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</si>
  <si>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</si>
  <si>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</si>
  <si>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</si>
  <si>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</si>
  <si>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200108/012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</si>
  <si>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</si>
  <si>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</si>
  <si>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Nový Jičín, Bytový dům K Archivu 1993/2</t>
  </si>
  <si>
    <t>KSO:</t>
  </si>
  <si>
    <t/>
  </si>
  <si>
    <t>CC-CZ:</t>
  </si>
  <si>
    <t>Místo:</t>
  </si>
  <si>
    <t>Nový Jičín</t>
  </si>
  <si>
    <t>Datum:</t>
  </si>
  <si>
    <t>5. 11. 2020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</si>
  <si>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</si>
  <si>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</si>
  <si>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</si>
  <si>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</si>
  <si>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</si>
  <si>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</si>
  <si>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</si>
  <si>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</si>
  <si>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</si>
  <si>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TPS Projekce Jerakasová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</si>
  <si>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</si>
  <si>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</si>
  <si>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</si>
  <si>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</si>
  <si>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</si>
  <si>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</si>
  <si>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</si>
  <si>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</si>
  <si>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</si>
  <si>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</si>
  <si>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</si>
  <si>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</si>
  <si>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</si>
  <si>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</si>
  <si>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</si>
  <si>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</si>
  <si>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</si>
  <si>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</si>
  <si>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</si>
  <si>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</si>
  <si>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</si>
  <si>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</si>
  <si>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</si>
  <si>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</si>
  <si>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</si>
  <si>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</si>
  <si>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</si>
  <si>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</si>
  <si>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</si>
  <si>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</si>
  <si>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</si>
  <si>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</si>
  <si>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</si>
  <si>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</si>
  <si>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</si>
  <si>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</si>
  <si>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</si>
  <si>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</si>
  <si>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</si>
  <si>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</si>
  <si>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</si>
  <si>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01-D.1.4.2</t>
  </si>
  <si>
    <t xml:space="preserve">TPS - Vytápění </t>
  </si>
  <si>
    <t>STA</t>
  </si>
  <si>
    <t>1</t>
  </si>
  <si>
    <t>{72f0ccdb-63f6-4e2b-ac21-3b294f1760f4}</t>
  </si>
  <si>
    <t>803</t>
  </si>
  <si>
    <t>KRYCÍ LIST SOUPISU PRACÍ</t>
  </si>
  <si>
    <t>Objekt:</t>
  </si>
  <si>
    <t xml:space="preserve">SO 01-D.1.4.2 - TPS - Vytápění </t>
  </si>
  <si>
    <t>CZ-CPV:</t>
  </si>
  <si>
    <t>45000000-7</t>
  </si>
  <si>
    <t>CZ-CPA:</t>
  </si>
  <si>
    <t>41</t>
  </si>
  <si>
    <t>63307111</t>
  </si>
  <si>
    <t xml:space="preserve">Lenka Jerakasová 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</si>
  <si>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</si>
  <si>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</si>
  <si>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</si>
  <si>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</si>
  <si>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</si>
  <si>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713 - Izolace tepelné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</si>
  <si>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</si>
  <si>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</si>
  <si>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</si>
  <si>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</si>
  <si>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</si>
  <si>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</si>
  <si>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</si>
  <si>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</si>
  <si>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</si>
  <si>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</si>
  <si>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</si>
  <si>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</si>
  <si>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</si>
  <si>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</si>
  <si>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</si>
  <si>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</si>
  <si>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</si>
  <si>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</si>
  <si>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</si>
  <si>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</si>
  <si>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</si>
  <si>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</si>
  <si>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2</t>
  </si>
  <si>
    <t>ROZPOCET</t>
  </si>
  <si>
    <t>713</t>
  </si>
  <si>
    <t>Izolace tepelné</t>
  </si>
  <si>
    <t>K</t>
  </si>
  <si>
    <t>713471211</t>
  </si>
  <si>
    <t>Montáž izolace tepelné potrubí, ohybů, přírub, armatur nebo tvarovek snímatelnými pouzdry s vrstvenou izolací s upevněním na suchý zip (izolační materiál ve specifikaci) potrubí</t>
  </si>
  <si>
    <t>m</t>
  </si>
  <si>
    <t>CS ÚRS 2020 02</t>
  </si>
  <si>
    <t>16</t>
  </si>
  <si>
    <t>970061367</t>
  </si>
  <si>
    <t>M</t>
  </si>
  <si>
    <t>63154012</t>
  </si>
  <si>
    <t>pouzdro izolační potrubní z minerální vlny s Al fólií max. 250/100°C 15/30mm</t>
  </si>
  <si>
    <t>32</t>
  </si>
  <si>
    <t>-1530590725</t>
  </si>
  <si>
    <t>VV</t>
  </si>
  <si>
    <t>104*1,05 'Přepočtené koeficientem množství</t>
  </si>
  <si>
    <t>3</t>
  </si>
  <si>
    <t>63154013</t>
  </si>
  <si>
    <t>pouzdro izolační potrubní z minerální vlny s Al fólií max. 250/100°C 18/30mm</t>
  </si>
  <si>
    <t>-537858535</t>
  </si>
  <si>
    <t>38*1,05 'Přepočtené koeficientem množství</t>
  </si>
  <si>
    <t>4</t>
  </si>
  <si>
    <t>63154570</t>
  </si>
  <si>
    <t>pouzdro izolační potrubní z minerální vlny s Al fólií max. 250/100°C 22/40mm</t>
  </si>
  <si>
    <t>-1228454641</t>
  </si>
  <si>
    <t>43*1,05 'Přepočtené koeficientem množství</t>
  </si>
  <si>
    <t>5</t>
  </si>
  <si>
    <t>63154571</t>
  </si>
  <si>
    <t>pouzdro izolační potrubní z minerální vlny s Al fólií max. 250/100°C 28/40mm</t>
  </si>
  <si>
    <t>1483948169</t>
  </si>
  <si>
    <t>70*1,05 'Přepočtené koeficientem množství</t>
  </si>
  <si>
    <t>6</t>
  </si>
  <si>
    <t>63154572</t>
  </si>
  <si>
    <t>pouzdro izolační potrubní z minerální vlny s Al fólií max. 250/100°C 35/40mm</t>
  </si>
  <si>
    <t>951758223</t>
  </si>
  <si>
    <t>41*1,05 'Přepočtené koeficientem množství</t>
  </si>
  <si>
    <t>7</t>
  </si>
  <si>
    <t>63154531</t>
  </si>
  <si>
    <t>pouzdro izolační potrubní z minerální vlny s Al fólií max. 250/100°C 28/30mm</t>
  </si>
  <si>
    <t>1199139716</t>
  </si>
  <si>
    <t>2*1,05 'Přepočtené koeficientem množství</t>
  </si>
  <si>
    <t>8</t>
  </si>
  <si>
    <t>63154603</t>
  </si>
  <si>
    <t>pouzdro izolační potrubní z minerální vlny s Al fólií max. 250/100°C 42/50mm</t>
  </si>
  <si>
    <t>195683932</t>
  </si>
  <si>
    <t>31*1,05 'Přepočtené koeficientem množství</t>
  </si>
  <si>
    <t>9</t>
  </si>
  <si>
    <t>63154022</t>
  </si>
  <si>
    <t>pouzdro izolační potrubní z minerální vlny s Al fólií max. 250/100°C 54/50mm</t>
  </si>
  <si>
    <t>248460096</t>
  </si>
  <si>
    <t>5*1,05 'Přepočtené koeficientem množství</t>
  </si>
  <si>
    <t>10</t>
  </si>
  <si>
    <t>63154023</t>
  </si>
  <si>
    <t>pouzdro izolační potrubní z minerální vlny s Al fólií max. 250/100°C 64/50mm</t>
  </si>
  <si>
    <t>-1243982992</t>
  </si>
  <si>
    <t>18*1,05 'Přepočtené koeficientem množství</t>
  </si>
  <si>
    <t>11</t>
  </si>
  <si>
    <t>998713102</t>
  </si>
  <si>
    <t>Přesun hmot pro izolace tepelné stanovený z hmotnosti přesunovaného materiálu vodorovná dopravní vzdálenost do 50 m v objektech výšky přes 6 m do 12 m</t>
  </si>
  <si>
    <t>t</t>
  </si>
  <si>
    <t>-1020450938</t>
  </si>
  <si>
    <t>731</t>
  </si>
  <si>
    <t>Ústřední vytápění - kotelny</t>
  </si>
  <si>
    <t>12</t>
  </si>
  <si>
    <t>731244115</t>
  </si>
  <si>
    <t>Kotle ocelové teplovodní plynové závěsné kondenzační pro vytápění 9,7-48,7 kW</t>
  </si>
  <si>
    <t>soubor</t>
  </si>
  <si>
    <t>-1850232549</t>
  </si>
  <si>
    <t>13</t>
  </si>
  <si>
    <t>7312891111</t>
  </si>
  <si>
    <t xml:space="preserve">Ekvitermní regulace - řízení kaskády tří kotlu , řizení dvou topných okruhů se směšováním + navíjení ohřívačů TV , včetně čidel a kabeláže - reg.dodávaná výrobcem kotlů </t>
  </si>
  <si>
    <t>1070399897</t>
  </si>
  <si>
    <t>14</t>
  </si>
  <si>
    <t>731810302</t>
  </si>
  <si>
    <t>Nucené odtahy spalin od kondenzačních kotlů soustředným potrubím vedeným vodorovně ke komínové šachtě, průměru 80/125 mm</t>
  </si>
  <si>
    <t>-749116106</t>
  </si>
  <si>
    <t>731810322</t>
  </si>
  <si>
    <t>Nucené odtahy spalin od kondenzačních kotlů soustředným potrubím vedeným svisle plochou střechou, průměru 80/125 mm</t>
  </si>
  <si>
    <t>724190803</t>
  </si>
  <si>
    <t>731810342</t>
  </si>
  <si>
    <t>Nucené odtahy spalin od kondenzačních kotlů prodloužení soustředného potrubí, průměru 80/125 mm</t>
  </si>
  <si>
    <t>1043472398</t>
  </si>
  <si>
    <t>17</t>
  </si>
  <si>
    <t>998731102</t>
  </si>
  <si>
    <t>Přesun hmot pro kotelny stanovený z hmotnosti přesunovaného materiálu vodorovná dopravní vzdálenost do 50 m v objektech výšky přes 6 do 12 m</t>
  </si>
  <si>
    <t>-592045671</t>
  </si>
  <si>
    <t>732</t>
  </si>
  <si>
    <t>Ústřední vytápění - strojovny</t>
  </si>
  <si>
    <t>18</t>
  </si>
  <si>
    <t>732112228</t>
  </si>
  <si>
    <t>Rozdělovače a sběrače sdružené hydraulické závitové (průtok Q m3/h - výkon kW) RS MODUL 100 - DN 100 (10 m3/h - 250 kW)</t>
  </si>
  <si>
    <t>kus</t>
  </si>
  <si>
    <t>406935937</t>
  </si>
  <si>
    <t>19</t>
  </si>
  <si>
    <t>732113103</t>
  </si>
  <si>
    <t>Rozdělovače a sběrače hydraulické vyrovnávače dynamických tlaků přírubové PN 6 (průtok Q m3/h) DN 65 (8 m3/h)</t>
  </si>
  <si>
    <t>-1728401993</t>
  </si>
  <si>
    <t>20</t>
  </si>
  <si>
    <t>732199100</t>
  </si>
  <si>
    <t xml:space="preserve">Montáž štítků orientačních , včetně dodávky štítků </t>
  </si>
  <si>
    <t>1344756805</t>
  </si>
  <si>
    <t>732219345</t>
  </si>
  <si>
    <t>Montáž ohříváků vody zásobníkových stojatých PN 1,6/1,0 o obsahu do 1 000 l</t>
  </si>
  <si>
    <t>-2008428553</t>
  </si>
  <si>
    <t>22</t>
  </si>
  <si>
    <t>48438816</t>
  </si>
  <si>
    <t>ohřívač vody zásobníkový stacionární akumulační 1MPa bez vestavné topné jednotky příkon 300L,Monovalentní 1030 l/h při tepl.45st.C</t>
  </si>
  <si>
    <t>93197634</t>
  </si>
  <si>
    <t>23</t>
  </si>
  <si>
    <t>732331107</t>
  </si>
  <si>
    <t>Nádoby expanzní tlakové pro solární, topné a chladicí soustavy s membránou bez pojistného ventilu se závitovým připojením PN 1,0 o objemu 80 l</t>
  </si>
  <si>
    <t>1792838103</t>
  </si>
  <si>
    <t>24</t>
  </si>
  <si>
    <t>73233221113</t>
  </si>
  <si>
    <t xml:space="preserve">Automatické doplňovací systém (např.Fillcontrol Plus Compact)-dodávka a montáž včetně uvedení do provozu </t>
  </si>
  <si>
    <t>919846290</t>
  </si>
  <si>
    <t>25</t>
  </si>
  <si>
    <t>73233221114</t>
  </si>
  <si>
    <t xml:space="preserve">Změkčovací zařízení (např.Fillsoft )-dodávka včetně náplně a montáž včetně uvedení do provozu </t>
  </si>
  <si>
    <t>-549470345</t>
  </si>
  <si>
    <t>26</t>
  </si>
  <si>
    <t>732421412</t>
  </si>
  <si>
    <t>Čerpadla teplovodní závitová mokroběžná oběhová pro teplovodní vytápění (elektronicky řízená) PN 10, do 110°C DN přípojky/dopravní výška H (m) - čerpací výkon Q (m3/h) DN 25 / do 3,50 m / 1,52 m3/h</t>
  </si>
  <si>
    <t>1561163963</t>
  </si>
  <si>
    <t>27</t>
  </si>
  <si>
    <t>732421415</t>
  </si>
  <si>
    <t>Čerpadla teplovodní závitová mokroběžná oběhová pro teplovodní vytápění (elektronicky řízená) PN 10, do 110°C DN přípojky/dopravní výška H (m) - čerpací výkon Q (m3/h) DN 25 / do 3,50 m / 2,78 m3/h</t>
  </si>
  <si>
    <t>-184463013</t>
  </si>
  <si>
    <t>28</t>
  </si>
  <si>
    <t>732421444</t>
  </si>
  <si>
    <t>Čerpadla teplovodní závitová mokroběžná oběhová pro teplovodní vytápění -ohřev TV,PN 10, do 110°C DN přípojky/dopravní výška H (m) - čerpací výkon Q (m3/h) DN 32 / do 3,0 m /7,23 m3/h</t>
  </si>
  <si>
    <t>1868893553</t>
  </si>
  <si>
    <t>29</t>
  </si>
  <si>
    <t>998732102</t>
  </si>
  <si>
    <t>Přesun hmot pro strojovny stanovený z hmotnosti přesunovaného materiálu vodorovná dopravní vzdálenost do 50 m v objektech výšky přes 6 do 12 m</t>
  </si>
  <si>
    <t>-865311656</t>
  </si>
  <si>
    <t>733</t>
  </si>
  <si>
    <t>Ústřední vytápění - rozvodné potrubí</t>
  </si>
  <si>
    <t>30</t>
  </si>
  <si>
    <t>733222101</t>
  </si>
  <si>
    <t>Potrubí z trubek měděných polotvrdých spojovaných měkkým pájením Ø 12/1</t>
  </si>
  <si>
    <t>-1751109591</t>
  </si>
  <si>
    <t>31</t>
  </si>
  <si>
    <t>733222102</t>
  </si>
  <si>
    <t>Potrubí z trubek měděných polotvrdých spojovaných měkkým pájením Ø 15/1</t>
  </si>
  <si>
    <t>-1156148803</t>
  </si>
  <si>
    <t>1883383729</t>
  </si>
  <si>
    <t>33</t>
  </si>
  <si>
    <t>733222103</t>
  </si>
  <si>
    <t>Potrubí z trubek měděných polotvrdých spojovaných měkkým pájením Ø 18/1</t>
  </si>
  <si>
    <t>1141067375</t>
  </si>
  <si>
    <t>34</t>
  </si>
  <si>
    <t>-194554867</t>
  </si>
  <si>
    <t>35</t>
  </si>
  <si>
    <t>733222104</t>
  </si>
  <si>
    <t>Potrubí z trubek měděných polotvrdých spojovaných měkkým pájením Ø 22/1,0</t>
  </si>
  <si>
    <t>-644960617</t>
  </si>
  <si>
    <t>36</t>
  </si>
  <si>
    <t>733223105</t>
  </si>
  <si>
    <t>Potrubí z trubek měděných tvrdých spojovaných měkkým pájením Ø 28/1,5</t>
  </si>
  <si>
    <t>542269890</t>
  </si>
  <si>
    <t>37</t>
  </si>
  <si>
    <t>-1091848504</t>
  </si>
  <si>
    <t>38</t>
  </si>
  <si>
    <t>733223106</t>
  </si>
  <si>
    <t>Potrubí z trubek měděných tvrdých spojovaných měkkým pájením Ø 35/1,5</t>
  </si>
  <si>
    <t>-171093491</t>
  </si>
  <si>
    <t>23+18</t>
  </si>
  <si>
    <t>Součet</t>
  </si>
  <si>
    <t>39</t>
  </si>
  <si>
    <t>733223107</t>
  </si>
  <si>
    <t>Potrubí z trubek měděných tvrdých spojovaných měkkým pájením Ø 42/1,5</t>
  </si>
  <si>
    <t>-2104722343</t>
  </si>
  <si>
    <t>12+19</t>
  </si>
  <si>
    <t>40</t>
  </si>
  <si>
    <t>733223108</t>
  </si>
  <si>
    <t>Potrubí z trubek měděných tvrdých spojovaných měkkým pájením Ø 54/2</t>
  </si>
  <si>
    <t>-1333083515</t>
  </si>
  <si>
    <t>733223109</t>
  </si>
  <si>
    <t>Potrubí z trubek měděných tvrdých spojovaných měkkým pájením Ø 64/2</t>
  </si>
  <si>
    <t>-1404920894</t>
  </si>
  <si>
    <t>42</t>
  </si>
  <si>
    <t>733224205</t>
  </si>
  <si>
    <t>Potrubí z trubek měděných Příplatek k cenám za potrubí vedené v kotelnách a strojovnách Ø 28/1,5</t>
  </si>
  <si>
    <t>1195999218</t>
  </si>
  <si>
    <t>43</t>
  </si>
  <si>
    <t>733224206</t>
  </si>
  <si>
    <t>Potrubí z trubek měděných Příplatek k cenám za potrubí vedené v kotelnách a strojovnách Ø 35/1,5</t>
  </si>
  <si>
    <t>-66222955</t>
  </si>
  <si>
    <t>44</t>
  </si>
  <si>
    <t>733224207</t>
  </si>
  <si>
    <t>Potrubí z trubek měděných Příplatek k cenám za potrubí vedené v kotelnách a strojovnách Ø 42/1,5</t>
  </si>
  <si>
    <t>-943174229</t>
  </si>
  <si>
    <t>45</t>
  </si>
  <si>
    <t>733224208</t>
  </si>
  <si>
    <t>Potrubí z trubek měděných Příplatek k cenám za potrubí vedené v kotelnách a strojovnách Ø 54/2</t>
  </si>
  <si>
    <t>395593981</t>
  </si>
  <si>
    <t>46</t>
  </si>
  <si>
    <t>733224209</t>
  </si>
  <si>
    <t>Potrubí z trubek měděných Příplatek k cenám za potrubí vedené v kotelnách a strojovnách Ø 64/2</t>
  </si>
  <si>
    <t>1523201499</t>
  </si>
  <si>
    <t>47</t>
  </si>
  <si>
    <t>733224222</t>
  </si>
  <si>
    <t>Potrubí z trubek měděných Příplatek k cenám za zhotovení přípojky z trubek měděných Ø 15/1</t>
  </si>
  <si>
    <t>763951750</t>
  </si>
  <si>
    <t>48</t>
  </si>
  <si>
    <t>733291101</t>
  </si>
  <si>
    <t>Zkoušky těsnosti potrubí z trubek měděných Ø do 35/1,5</t>
  </si>
  <si>
    <t>-917795830</t>
  </si>
  <si>
    <t>49</t>
  </si>
  <si>
    <t>1215269420</t>
  </si>
  <si>
    <t>50</t>
  </si>
  <si>
    <t>733291102</t>
  </si>
  <si>
    <t>Zkoušky těsnosti potrubí z trubek měděných Ø přes 35/1,5 do 64/2,0</t>
  </si>
  <si>
    <t>-639037612</t>
  </si>
  <si>
    <t>51</t>
  </si>
  <si>
    <t>998733102</t>
  </si>
  <si>
    <t>Přesun hmot pro rozvody potrubí stanovený z hmotnosti přesunovaného materiálu vodorovná dopravní vzdálenost do 50 m v objektech výšky přes 6 do 12 m</t>
  </si>
  <si>
    <t>1117321465</t>
  </si>
  <si>
    <t>734</t>
  </si>
  <si>
    <t>Ústřední vytápění - armatury</t>
  </si>
  <si>
    <t>52</t>
  </si>
  <si>
    <t>734209113</t>
  </si>
  <si>
    <t>Montáž závitových armatur se 2 závity G 1/2 (DN 15)</t>
  </si>
  <si>
    <t>576682433</t>
  </si>
  <si>
    <t>53</t>
  </si>
  <si>
    <t>55129231</t>
  </si>
  <si>
    <t xml:space="preserve">Armatura připojovací radiátorová HM pro trubková otopná tělesa včetně termostatické hlavice , prov.chrom (Z-D043) </t>
  </si>
  <si>
    <t>1292751654</t>
  </si>
  <si>
    <t>54</t>
  </si>
  <si>
    <t>551292311</t>
  </si>
  <si>
    <t xml:space="preserve">Armatura připojovací radiátorová HM - krytka armatury, prov.chrom (Z-D028) </t>
  </si>
  <si>
    <t>1127602579</t>
  </si>
  <si>
    <t>55</t>
  </si>
  <si>
    <t>734220101</t>
  </si>
  <si>
    <t>Ventily regulační závitové vyvažovací přímé PN 20 do 100°C G 3/4</t>
  </si>
  <si>
    <t>1611467495</t>
  </si>
  <si>
    <t>56</t>
  </si>
  <si>
    <t>7342201011</t>
  </si>
  <si>
    <t>Ventily regulační závitové vyvažovací přímé PN 20 do 100°C G 1/2</t>
  </si>
  <si>
    <t>553707424</t>
  </si>
  <si>
    <t>57</t>
  </si>
  <si>
    <t>734221535</t>
  </si>
  <si>
    <t>Ventily regulační závitové termostatické, bez hlavice ovládání PN 16 do 110°C rohové dvouregulační G 3/8</t>
  </si>
  <si>
    <t>1804911234</t>
  </si>
  <si>
    <t>58</t>
  </si>
  <si>
    <t>7342216821</t>
  </si>
  <si>
    <t xml:space="preserve">Termostatická hlavice paroplynová PN 10 do 110°C otopných těles s bočním připojením </t>
  </si>
  <si>
    <t>1440892556</t>
  </si>
  <si>
    <t>59</t>
  </si>
  <si>
    <t>7342216822</t>
  </si>
  <si>
    <t>Termostatická hlavice paroplynová PN 10 do 110°C otopných těles VK</t>
  </si>
  <si>
    <t>-427126174</t>
  </si>
  <si>
    <t>60</t>
  </si>
  <si>
    <t>734242415</t>
  </si>
  <si>
    <t>KLapka zpětná závitová PN 16 do 110°C přímé G 5/4</t>
  </si>
  <si>
    <t>1519155420</t>
  </si>
  <si>
    <t>61</t>
  </si>
  <si>
    <t>7342424161</t>
  </si>
  <si>
    <t>Klapka zpětná závitová PN 16 do 110°C přímé G 6/4</t>
  </si>
  <si>
    <t>-1253228966</t>
  </si>
  <si>
    <t>62</t>
  </si>
  <si>
    <t>734261402</t>
  </si>
  <si>
    <t>Šroubení připojovací armatury radiátorů VK PN 10 do 110°C, regulační uzavíratelné rohové G 1/2 x 18</t>
  </si>
  <si>
    <t>492858719</t>
  </si>
  <si>
    <t>63</t>
  </si>
  <si>
    <t>734261416</t>
  </si>
  <si>
    <t>Šroubení regulační radiátorové rohové s vypouštěním G 3/8</t>
  </si>
  <si>
    <t>73725239</t>
  </si>
  <si>
    <t>64</t>
  </si>
  <si>
    <t>734291122</t>
  </si>
  <si>
    <t>Ostatní armatury kohouty plnicí a vypouštěcí PN 10 do 90°C G 3/8</t>
  </si>
  <si>
    <t>1762502796</t>
  </si>
  <si>
    <t>65</t>
  </si>
  <si>
    <t>734291123</t>
  </si>
  <si>
    <t>Ostatní armatury kohouty plnicí a vypouštěcí PN 10 do 90°C G 1/2</t>
  </si>
  <si>
    <t>-1230952063</t>
  </si>
  <si>
    <t>66</t>
  </si>
  <si>
    <t>734291248</t>
  </si>
  <si>
    <t>Ostatní armatury filtry závitové PN 16 do 130°C přímé s vnitřními závity G 2 1/2</t>
  </si>
  <si>
    <t>-796499946</t>
  </si>
  <si>
    <t>67</t>
  </si>
  <si>
    <t>734292713</t>
  </si>
  <si>
    <t>Ostatní armatury kulové kohouty PN 42 do 185°C přímé vnitřní závit G 1/2</t>
  </si>
  <si>
    <t>603051340</t>
  </si>
  <si>
    <t>68</t>
  </si>
  <si>
    <t>734292714</t>
  </si>
  <si>
    <t>Ostatní armatury kulové kohouty PN 42 do 185°C přímé vnitřní závit G 3/4</t>
  </si>
  <si>
    <t>-37990348</t>
  </si>
  <si>
    <t>69</t>
  </si>
  <si>
    <t>734292716</t>
  </si>
  <si>
    <t>Ostatní armatury kulové kohouty PN 42 do 185°C přímé vnitřní závit G 1 1/4</t>
  </si>
  <si>
    <t>174336434</t>
  </si>
  <si>
    <t>70</t>
  </si>
  <si>
    <t>734292717</t>
  </si>
  <si>
    <t>Ostatní armatury kulové kohouty PN 42 do 185°C přímé vnitřní závit G 1 1/2</t>
  </si>
  <si>
    <t>1229078</t>
  </si>
  <si>
    <t>71</t>
  </si>
  <si>
    <t>734292719</t>
  </si>
  <si>
    <t>Ostatní armatury kulové kohouty PN 42 do 185°C přímé vnitřní závit G 2 1/2</t>
  </si>
  <si>
    <t>-1703257172</t>
  </si>
  <si>
    <t>72</t>
  </si>
  <si>
    <t>734295021</t>
  </si>
  <si>
    <t>Směšovací armatury otopných a chladících systémů ventily závitové PN 10 T= 120°C třícestné se servomotorem G 3/4 kvs=4,0</t>
  </si>
  <si>
    <t>-2119352827</t>
  </si>
  <si>
    <t>73</t>
  </si>
  <si>
    <t>734295022</t>
  </si>
  <si>
    <t>Směšovací armatury otopných a chladících systémů ventily závitové PN 10 T= 120°C třícestné se servomotorem G 1, kvs=10,0</t>
  </si>
  <si>
    <t>669258365</t>
  </si>
  <si>
    <t>74</t>
  </si>
  <si>
    <t>998734102</t>
  </si>
  <si>
    <t>Přesun hmot pro armatury stanovený z hmotnosti přesunovaného materiálu vodorovná dopravní vzdálenost do 50 m v objektech výšky přes 6 do 12 m</t>
  </si>
  <si>
    <t>-188902038</t>
  </si>
  <si>
    <t>735</t>
  </si>
  <si>
    <t>Ústřední vytápění - otopná tělesa</t>
  </si>
  <si>
    <t>75</t>
  </si>
  <si>
    <t>735000912</t>
  </si>
  <si>
    <t>Regulace otopného systému při opravách vyregulování dvojregulačních ventilů a kohoutů s termostatickým ovládáním</t>
  </si>
  <si>
    <t>1669581433</t>
  </si>
  <si>
    <t>76</t>
  </si>
  <si>
    <t>735152112</t>
  </si>
  <si>
    <t>Otopná tělesa panelová VK jednodesková PN 1,0 MPa, T do 110°C bez přídavné přestupní plochy výšky tělesa 300 mm stavební délky / výkonu 500 mm / 168 W</t>
  </si>
  <si>
    <t>1522000179</t>
  </si>
  <si>
    <t>77</t>
  </si>
  <si>
    <t>735152153</t>
  </si>
  <si>
    <t>Otopná tělesa panelová VK jednodesková PN 1,0 MPa, T do 110°C bez přídavné přestupní plochy výšky tělesa 500 mm stavební délky / výkonu 600 mm / 308 W</t>
  </si>
  <si>
    <t>1838071275</t>
  </si>
  <si>
    <t>78</t>
  </si>
  <si>
    <t>735152253</t>
  </si>
  <si>
    <t>Otopná tělesa panelová VK jednodesková PN 1,0 MPa, T do 110°C s jednou přídavnou přestupní plochou výšky tělesa 500 mm stavební délky / výkonu 600 mm / 515 W</t>
  </si>
  <si>
    <t>-2471406</t>
  </si>
  <si>
    <t>79</t>
  </si>
  <si>
    <t>735152254</t>
  </si>
  <si>
    <t>Otopná tělesa panelová VK jednodesková PN 1,0 MPa, T do 110°C s jednou přídavnou přestupní plochou výšky tělesa 500 mm stavební délky / výkonu 700 mm / 601 W</t>
  </si>
  <si>
    <t>-791746639</t>
  </si>
  <si>
    <t>80</t>
  </si>
  <si>
    <t>735152255</t>
  </si>
  <si>
    <t>Otopná tělesa panelová VK jednodesková PN 1,0 MPa, T do 110°C s jednou přídavnou přestupní plochou výšky tělesa 500 mm stavební délky / výkonu 800 mm / 686 W</t>
  </si>
  <si>
    <t>-2066009473</t>
  </si>
  <si>
    <t>81</t>
  </si>
  <si>
    <t>735152256</t>
  </si>
  <si>
    <t>Otopná tělesa panelová VK jednodesková PN 1,0 MPa, T do 110°C s jednou přídavnou přestupní plochou výšky tělesa 500 mm stavební délky / výkonu 900 mm / 772 W</t>
  </si>
  <si>
    <t>816514086</t>
  </si>
  <si>
    <t>82</t>
  </si>
  <si>
    <t>735152452</t>
  </si>
  <si>
    <t>Otopná tělesa panelová VK dvoudesková PN 1,0 MPa, T do 110°C s jednou přídavnou přestupní plochou výšky tělesa 500 mm stavební délky / výkonu 500 mm / 559 W</t>
  </si>
  <si>
    <t>-1598935750</t>
  </si>
  <si>
    <t>83</t>
  </si>
  <si>
    <t>735152457</t>
  </si>
  <si>
    <t>Otopná tělesa panelová VK dvoudesková PN 1,0 MPa, T do 110°C s jednou přídavnou přestupní plochou výšky tělesa 500 mm stavební délky / výkonu 1000 mm / 1117 W</t>
  </si>
  <si>
    <t>1134860689</t>
  </si>
  <si>
    <t>84</t>
  </si>
  <si>
    <t>735152459</t>
  </si>
  <si>
    <t>Otopná tělesa panelová VK dvoudesková PN 1,0 MPa, T do 110°C s jednou přídavnou přestupní plochou výšky tělesa 500 mm stavební délky / výkonu 1200 mm / 1340 W</t>
  </si>
  <si>
    <t>-153631254</t>
  </si>
  <si>
    <t>85</t>
  </si>
  <si>
    <t>735152460</t>
  </si>
  <si>
    <t>Otopná tělesa panelová VK dvoudesková PN 1,0 MPa, T do 110°C s jednou přídavnou přestupní plochou výšky tělesa 500 mm stavební délky / výkonu 1400 mm / 1564 W</t>
  </si>
  <si>
    <t>966488212</t>
  </si>
  <si>
    <t>86</t>
  </si>
  <si>
    <t>735152491</t>
  </si>
  <si>
    <t>Otopná tělesa panelová VK dvoudesková PN 1,0 MPa, T do 110°C s jednou přídavnou přestupní plochou výšky tělesa 900 mm stavební délky / výkonu 400 mm / 702 W</t>
  </si>
  <si>
    <t>-485860543</t>
  </si>
  <si>
    <t>87</t>
  </si>
  <si>
    <t>735152492</t>
  </si>
  <si>
    <t>Otopná tělesa panelová VK dvoudesková PN 1,0 MPa, T do 110°C s jednou přídavnou přestupní plochou výšky tělesa 900 mm stavební délky / výkonu 500 mm / 877 W</t>
  </si>
  <si>
    <t>-282972335</t>
  </si>
  <si>
    <t>88</t>
  </si>
  <si>
    <t>735152493</t>
  </si>
  <si>
    <t>Otopná tělesa panelová VK dvoudesková PN 1,0 MPa, T do 110°C s jednou přídavnou přestupní plochou výšky tělesa 900 mm stavební délky / výkonu 600 mm / 1052 W</t>
  </si>
  <si>
    <t>1362811861</t>
  </si>
  <si>
    <t>89</t>
  </si>
  <si>
    <t>735152494</t>
  </si>
  <si>
    <t>Otopná tělesa panelová VK dvoudesková PN 1,0 MPa, T do 110°C s jednou přídavnou přestupní plochou výšky tělesa 900 mm stavební délky / výkonu 700 mm / 1228 W</t>
  </si>
  <si>
    <t>-1424880097</t>
  </si>
  <si>
    <t>90</t>
  </si>
  <si>
    <t>735159341</t>
  </si>
  <si>
    <t xml:space="preserve">Montáž otopných těles panelových - příplatek za odvzdušnění a uchycení </t>
  </si>
  <si>
    <t>-904729458</t>
  </si>
  <si>
    <t>91</t>
  </si>
  <si>
    <t>735164511</t>
  </si>
  <si>
    <t>Otopná tělesa trubková montáž těles na stěnu výšky tělesa do 1500 mm</t>
  </si>
  <si>
    <t>-1686061737</t>
  </si>
  <si>
    <t>92</t>
  </si>
  <si>
    <t>541530601</t>
  </si>
  <si>
    <t xml:space="preserve">těleso trubkové koupelnové 1220x450mm </t>
  </si>
  <si>
    <t>1351847731</t>
  </si>
  <si>
    <t>93</t>
  </si>
  <si>
    <t>54153060111</t>
  </si>
  <si>
    <t xml:space="preserve">těleso trubkové koupelnové 1500x450mm </t>
  </si>
  <si>
    <t>-928038538</t>
  </si>
  <si>
    <t>94</t>
  </si>
  <si>
    <t>5415306019</t>
  </si>
  <si>
    <t>Elektrické topné těleso s vestavěným regulátorem 300W , Chrom (Z-KT7R-0300-27)</t>
  </si>
  <si>
    <t>-1370781557</t>
  </si>
  <si>
    <t>95</t>
  </si>
  <si>
    <t>998735102</t>
  </si>
  <si>
    <t>Přesun hmot pro otopná tělesa stanovený z hmotnosti přesunovaného materiálu vodorovná dopravní vzdálenost do 50 m v objektech výšky přes 6 do 12 m</t>
  </si>
  <si>
    <t>-2035254178</t>
  </si>
  <si>
    <t>783</t>
  </si>
  <si>
    <t>Dokončovací práce - nátěry</t>
  </si>
  <si>
    <t>96</t>
  </si>
  <si>
    <t>783614551</t>
  </si>
  <si>
    <t>Základní nátěr armatur a kovových potrubí jednonásobný potrubí do DN 50 mm syntetický</t>
  </si>
  <si>
    <t>-111559347</t>
  </si>
  <si>
    <t>97</t>
  </si>
  <si>
    <t>783617601</t>
  </si>
  <si>
    <t>Krycí nátěr (email) armatur a kovových potrubí potrubí do DN 50 mm jednonásobný syntetický standardní</t>
  </si>
  <si>
    <t>-1313627249</t>
  </si>
  <si>
    <t>HZS</t>
  </si>
  <si>
    <t>Hodinové zúčtovací sazby</t>
  </si>
  <si>
    <t>98</t>
  </si>
  <si>
    <t>HZS22111</t>
  </si>
  <si>
    <t>Hodinové zúčtovací sazby profesí PSV provádění stavebních instalací instalatér - Topná zkouška</t>
  </si>
  <si>
    <t>hod</t>
  </si>
  <si>
    <t>512</t>
  </si>
  <si>
    <t>1604215642</t>
  </si>
  <si>
    <t>99</t>
  </si>
  <si>
    <t>HZS22121</t>
  </si>
  <si>
    <t xml:space="preserve">Hodinové zúčtovací sazby profesí PSV provádění stavebních instalací instalatér odborný - NEPŘEDVÍDANÉ PRÁCE </t>
  </si>
  <si>
    <t>-1359801325</t>
  </si>
  <si>
    <t>100</t>
  </si>
  <si>
    <t>HZS22126</t>
  </si>
  <si>
    <t xml:space="preserve">Hodinové zúčtovací sazby profesí PSV provádění stavebních instalací instalatér odborný - Uvedení kotlů do provozu </t>
  </si>
  <si>
    <t>1308098970</t>
  </si>
  <si>
    <t>101</t>
  </si>
  <si>
    <t>HZS2491</t>
  </si>
  <si>
    <t xml:space="preserve">Hodinové zúčtovací sazby profesí PSV zednické výpomoci a pomocné práce PSV dělník zednických výpomocí </t>
  </si>
  <si>
    <t>809434260</t>
  </si>
  <si>
    <t>102</t>
  </si>
  <si>
    <t>HZS24921</t>
  </si>
  <si>
    <t xml:space="preserve">Hodinové zúčtovací sazby profesí PSV zednické výpomoci a pomocné práce PSV pomocný dělník PSV - DEMONTÁŽE </t>
  </si>
  <si>
    <t>-1367490476</t>
  </si>
  <si>
    <t>103</t>
  </si>
  <si>
    <t>HZS4212</t>
  </si>
  <si>
    <t xml:space="preserve">Hodinové zúčtovací sazby ostatních profesí revizní a kontrolní činnost revizní technik specialista - Revize kouřových cest </t>
  </si>
  <si>
    <t>-324408598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</si>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</sst>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200108/012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Nový Jičín, Bytový dům K Archivu 1993/2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Nový Jičín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5. 11. 2020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33</v>
      </c>
      <c r="AJ50" s="40"/>
      <c r="AK50" s="40"/>
      <c r="AL50" s="40"/>
      <c r="AM50" s="73" t="str">
        <f>IF(E20="","",E20)</f>
        <v>TPS Projekce Jerakasová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70</v>
      </c>
      <c r="BT54" s="109" t="s">
        <v>71</v>
      </c>
      <c r="BU54" s="110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pans="1:91" s="7" customFormat="1" ht="24.75" customHeight="1">
      <c r="A55" s="111" t="s">
        <v>75</v>
      </c>
      <c r="B55" s="112"/>
      <c r="C55" s="113"/>
      <c r="D55" s="114" t="s">
        <v>76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01-D.1.4.2 - TPS - Vyt...'!J30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78</v>
      </c>
      <c r="AR55" s="118"/>
      <c r="AS55" s="119">
        <v>0</v>
      </c>
      <c r="AT55" s="120">
        <f>ROUND(SUM(AV55:AW55),2)</f>
        <v>0</v>
      </c>
      <c r="AU55" s="121">
        <f>'SO 01-D.1.4.2 - TPS - Vyt...'!P88</f>
        <v>0</v>
      </c>
      <c r="AV55" s="120">
        <f>'SO 01-D.1.4.2 - TPS - Vyt...'!J33</f>
        <v>0</v>
      </c>
      <c r="AW55" s="120">
        <f>'SO 01-D.1.4.2 - TPS - Vyt...'!J34</f>
        <v>0</v>
      </c>
      <c r="AX55" s="120">
        <f>'SO 01-D.1.4.2 - TPS - Vyt...'!J35</f>
        <v>0</v>
      </c>
      <c r="AY55" s="120">
        <f>'SO 01-D.1.4.2 - TPS - Vyt...'!J36</f>
        <v>0</v>
      </c>
      <c r="AZ55" s="120">
        <f>'SO 01-D.1.4.2 - TPS - Vyt...'!F33</f>
        <v>0</v>
      </c>
      <c r="BA55" s="120">
        <f>'SO 01-D.1.4.2 - TPS - Vyt...'!F34</f>
        <v>0</v>
      </c>
      <c r="BB55" s="120">
        <f>'SO 01-D.1.4.2 - TPS - Vyt...'!F35</f>
        <v>0</v>
      </c>
      <c r="BC55" s="120">
        <f>'SO 01-D.1.4.2 - TPS - Vyt...'!F36</f>
        <v>0</v>
      </c>
      <c r="BD55" s="122">
        <f>'SO 01-D.1.4.2 - TPS - Vyt...'!F37</f>
        <v>0</v>
      </c>
      <c r="BE55" s="7"/>
      <c r="BT55" s="123" t="s">
        <v>79</v>
      </c>
      <c r="BV55" s="123" t="s">
        <v>73</v>
      </c>
      <c r="BW55" s="123" t="s">
        <v>80</v>
      </c>
      <c r="BX55" s="123" t="s">
        <v>5</v>
      </c>
      <c r="CL55" s="123" t="s">
        <v>81</v>
      </c>
      <c r="CM55" s="123" t="s">
        <v>79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O 01-D.1.4.2 - TPS - Vy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80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79</v>
      </c>
    </row>
    <row r="4" spans="2:46" s="1" customFormat="1" ht="24.95" customHeight="1">
      <c r="B4" s="20"/>
      <c r="D4" s="126" t="s">
        <v>82</v>
      </c>
      <c r="L4" s="20"/>
      <c r="M4" s="12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8" t="s">
        <v>16</v>
      </c>
      <c r="L6" s="20"/>
    </row>
    <row r="7" spans="2:12" s="1" customFormat="1" ht="16.5" customHeight="1">
      <c r="B7" s="20"/>
      <c r="E7" s="129" t="str">
        <f>'Rekapitulace stavby'!K6</f>
        <v>Nový Jičín, Bytový dům K Archivu 1993/2</v>
      </c>
      <c r="F7" s="128"/>
      <c r="G7" s="128"/>
      <c r="H7" s="128"/>
      <c r="L7" s="20"/>
    </row>
    <row r="8" spans="1:31" s="2" customFormat="1" ht="12" customHeight="1">
      <c r="A8" s="38"/>
      <c r="B8" s="44"/>
      <c r="C8" s="38"/>
      <c r="D8" s="128" t="s">
        <v>83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1" t="s">
        <v>84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8" t="s">
        <v>18</v>
      </c>
      <c r="E11" s="38"/>
      <c r="F11" s="132" t="s">
        <v>81</v>
      </c>
      <c r="G11" s="38"/>
      <c r="H11" s="38"/>
      <c r="I11" s="128" t="s">
        <v>20</v>
      </c>
      <c r="J11" s="132" t="s">
        <v>79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21</v>
      </c>
      <c r="E12" s="38"/>
      <c r="F12" s="132" t="s">
        <v>22</v>
      </c>
      <c r="G12" s="38"/>
      <c r="H12" s="38"/>
      <c r="I12" s="128" t="s">
        <v>23</v>
      </c>
      <c r="J12" s="133" t="str">
        <f>'Rekapitulace stavby'!AN8</f>
        <v>5. 11. 2020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21.8" customHeight="1">
      <c r="A13" s="38"/>
      <c r="B13" s="44"/>
      <c r="C13" s="38"/>
      <c r="D13" s="134" t="s">
        <v>85</v>
      </c>
      <c r="E13" s="38"/>
      <c r="F13" s="135" t="s">
        <v>86</v>
      </c>
      <c r="G13" s="38"/>
      <c r="H13" s="38"/>
      <c r="I13" s="134" t="s">
        <v>87</v>
      </c>
      <c r="J13" s="135" t="s">
        <v>88</v>
      </c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tr">
        <f>IF('Rekapitulace stavby'!AN10="","",'Rekapitulace stavby'!AN10)</f>
        <v/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2" t="str">
        <f>IF('Rekapitulace stavby'!E11="","",'Rekapitulace stavby'!E11)</f>
        <v xml:space="preserve"> </v>
      </c>
      <c r="F15" s="38"/>
      <c r="G15" s="38"/>
      <c r="H15" s="38"/>
      <c r="I15" s="128" t="s">
        <v>28</v>
      </c>
      <c r="J15" s="132" t="str">
        <f>IF('Rekapitulace stavby'!AN11="","",'Rekapitulace stavby'!AN11)</f>
        <v/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8" t="s">
        <v>29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28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8" t="s">
        <v>31</v>
      </c>
      <c r="E20" s="38"/>
      <c r="F20" s="38"/>
      <c r="G20" s="38"/>
      <c r="H20" s="38"/>
      <c r="I20" s="128" t="s">
        <v>26</v>
      </c>
      <c r="J20" s="132" t="s">
        <v>89</v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2" t="s">
        <v>90</v>
      </c>
      <c r="F21" s="38"/>
      <c r="G21" s="38"/>
      <c r="H21" s="38"/>
      <c r="I21" s="128" t="s">
        <v>28</v>
      </c>
      <c r="J21" s="132" t="s">
        <v>19</v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8" t="s">
        <v>33</v>
      </c>
      <c r="E23" s="38"/>
      <c r="F23" s="38"/>
      <c r="G23" s="38"/>
      <c r="H23" s="38"/>
      <c r="I23" s="128" t="s">
        <v>26</v>
      </c>
      <c r="J23" s="132" t="s">
        <v>19</v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2" t="s">
        <v>34</v>
      </c>
      <c r="F24" s="38"/>
      <c r="G24" s="38"/>
      <c r="H24" s="38"/>
      <c r="I24" s="128" t="s">
        <v>28</v>
      </c>
      <c r="J24" s="132" t="s">
        <v>19</v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8" t="s">
        <v>35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0"/>
      <c r="E29" s="140"/>
      <c r="F29" s="140"/>
      <c r="G29" s="140"/>
      <c r="H29" s="140"/>
      <c r="I29" s="140"/>
      <c r="J29" s="140"/>
      <c r="K29" s="140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1" t="s">
        <v>37</v>
      </c>
      <c r="E30" s="38"/>
      <c r="F30" s="38"/>
      <c r="G30" s="38"/>
      <c r="H30" s="38"/>
      <c r="I30" s="38"/>
      <c r="J30" s="142">
        <f>ROUND(J88,2)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0"/>
      <c r="E31" s="140"/>
      <c r="F31" s="140"/>
      <c r="G31" s="140"/>
      <c r="H31" s="140"/>
      <c r="I31" s="140"/>
      <c r="J31" s="140"/>
      <c r="K31" s="140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3" t="s">
        <v>39</v>
      </c>
      <c r="G32" s="38"/>
      <c r="H32" s="38"/>
      <c r="I32" s="143" t="s">
        <v>38</v>
      </c>
      <c r="J32" s="143" t="s">
        <v>40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4" t="s">
        <v>41</v>
      </c>
      <c r="E33" s="128" t="s">
        <v>42</v>
      </c>
      <c r="F33" s="145">
        <f>ROUND((SUM(BE88:BE213)),2)</f>
        <v>0</v>
      </c>
      <c r="G33" s="38"/>
      <c r="H33" s="38"/>
      <c r="I33" s="146">
        <v>0.21</v>
      </c>
      <c r="J33" s="145">
        <f>ROUND(((SUM(BE88:BE213))*I33),2)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43</v>
      </c>
      <c r="F34" s="145">
        <f>ROUND((SUM(BF88:BF213)),2)</f>
        <v>0</v>
      </c>
      <c r="G34" s="38"/>
      <c r="H34" s="38"/>
      <c r="I34" s="146">
        <v>0.15</v>
      </c>
      <c r="J34" s="145">
        <f>ROUND(((SUM(BF88:BF213))*I34),2)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44</v>
      </c>
      <c r="F35" s="145">
        <f>ROUND((SUM(BG88:BG213)),2)</f>
        <v>0</v>
      </c>
      <c r="G35" s="38"/>
      <c r="H35" s="38"/>
      <c r="I35" s="146">
        <v>0.21</v>
      </c>
      <c r="J35" s="145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45</v>
      </c>
      <c r="F36" s="145">
        <f>ROUND((SUM(BH88:BH213)),2)</f>
        <v>0</v>
      </c>
      <c r="G36" s="38"/>
      <c r="H36" s="38"/>
      <c r="I36" s="146">
        <v>0.15</v>
      </c>
      <c r="J36" s="145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46</v>
      </c>
      <c r="F37" s="145">
        <f>ROUND((SUM(BI88:BI213)),2)</f>
        <v>0</v>
      </c>
      <c r="G37" s="38"/>
      <c r="H37" s="38"/>
      <c r="I37" s="146">
        <v>0</v>
      </c>
      <c r="J37" s="145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7"/>
      <c r="D39" s="148" t="s">
        <v>47</v>
      </c>
      <c r="E39" s="149"/>
      <c r="F39" s="149"/>
      <c r="G39" s="150" t="s">
        <v>48</v>
      </c>
      <c r="H39" s="151" t="s">
        <v>49</v>
      </c>
      <c r="I39" s="149"/>
      <c r="J39" s="152">
        <f>SUM(J30:J37)</f>
        <v>0</v>
      </c>
      <c r="K39" s="153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91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58" t="str">
        <f>E7</f>
        <v>Nový Jičín, Bytový dům K Archivu 1993/2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83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 xml:space="preserve">SO 01-D.1.4.2 - TPS - Vytápění 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Nový Jičín</v>
      </c>
      <c r="G52" s="40"/>
      <c r="H52" s="40"/>
      <c r="I52" s="32" t="s">
        <v>23</v>
      </c>
      <c r="J52" s="72" t="str">
        <f>IF(J12="","",J12)</f>
        <v>5. 11. 2020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 xml:space="preserve">Lenka Jerakasová 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>TPS Projekce Jerakasová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9" t="s">
        <v>92</v>
      </c>
      <c r="D57" s="160"/>
      <c r="E57" s="160"/>
      <c r="F57" s="160"/>
      <c r="G57" s="160"/>
      <c r="H57" s="160"/>
      <c r="I57" s="160"/>
      <c r="J57" s="161" t="s">
        <v>93</v>
      </c>
      <c r="K57" s="160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2" t="s">
        <v>69</v>
      </c>
      <c r="D59" s="40"/>
      <c r="E59" s="40"/>
      <c r="F59" s="40"/>
      <c r="G59" s="40"/>
      <c r="H59" s="40"/>
      <c r="I59" s="40"/>
      <c r="J59" s="102">
        <f>J88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94</v>
      </c>
    </row>
    <row r="60" spans="1:31" s="9" customFormat="1" ht="24.95" customHeight="1">
      <c r="A60" s="9"/>
      <c r="B60" s="163"/>
      <c r="C60" s="164"/>
      <c r="D60" s="165" t="s">
        <v>95</v>
      </c>
      <c r="E60" s="166"/>
      <c r="F60" s="166"/>
      <c r="G60" s="166"/>
      <c r="H60" s="166"/>
      <c r="I60" s="166"/>
      <c r="J60" s="167">
        <f>J89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9"/>
      <c r="C61" s="170"/>
      <c r="D61" s="171" t="s">
        <v>96</v>
      </c>
      <c r="E61" s="172"/>
      <c r="F61" s="172"/>
      <c r="G61" s="172"/>
      <c r="H61" s="172"/>
      <c r="I61" s="172"/>
      <c r="J61" s="173">
        <f>J90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9"/>
      <c r="C62" s="170"/>
      <c r="D62" s="171" t="s">
        <v>97</v>
      </c>
      <c r="E62" s="172"/>
      <c r="F62" s="172"/>
      <c r="G62" s="172"/>
      <c r="H62" s="172"/>
      <c r="I62" s="172"/>
      <c r="J62" s="173">
        <f>J111</f>
        <v>0</v>
      </c>
      <c r="K62" s="170"/>
      <c r="L62" s="17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9"/>
      <c r="C63" s="170"/>
      <c r="D63" s="171" t="s">
        <v>98</v>
      </c>
      <c r="E63" s="172"/>
      <c r="F63" s="172"/>
      <c r="G63" s="172"/>
      <c r="H63" s="172"/>
      <c r="I63" s="172"/>
      <c r="J63" s="173">
        <f>J118</f>
        <v>0</v>
      </c>
      <c r="K63" s="170"/>
      <c r="L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9"/>
      <c r="C64" s="170"/>
      <c r="D64" s="171" t="s">
        <v>99</v>
      </c>
      <c r="E64" s="172"/>
      <c r="F64" s="172"/>
      <c r="G64" s="172"/>
      <c r="H64" s="172"/>
      <c r="I64" s="172"/>
      <c r="J64" s="173">
        <f>J131</f>
        <v>0</v>
      </c>
      <c r="K64" s="170"/>
      <c r="L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9"/>
      <c r="C65" s="170"/>
      <c r="D65" s="171" t="s">
        <v>100</v>
      </c>
      <c r="E65" s="172"/>
      <c r="F65" s="172"/>
      <c r="G65" s="172"/>
      <c r="H65" s="172"/>
      <c r="I65" s="172"/>
      <c r="J65" s="173">
        <f>J158</f>
        <v>0</v>
      </c>
      <c r="K65" s="170"/>
      <c r="L65" s="17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9"/>
      <c r="C66" s="170"/>
      <c r="D66" s="171" t="s">
        <v>101</v>
      </c>
      <c r="E66" s="172"/>
      <c r="F66" s="172"/>
      <c r="G66" s="172"/>
      <c r="H66" s="172"/>
      <c r="I66" s="172"/>
      <c r="J66" s="173">
        <f>J182</f>
        <v>0</v>
      </c>
      <c r="K66" s="170"/>
      <c r="L66" s="17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9"/>
      <c r="C67" s="170"/>
      <c r="D67" s="171" t="s">
        <v>102</v>
      </c>
      <c r="E67" s="172"/>
      <c r="F67" s="172"/>
      <c r="G67" s="172"/>
      <c r="H67" s="172"/>
      <c r="I67" s="172"/>
      <c r="J67" s="173">
        <f>J204</f>
        <v>0</v>
      </c>
      <c r="K67" s="170"/>
      <c r="L67" s="17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3"/>
      <c r="C68" s="164"/>
      <c r="D68" s="165" t="s">
        <v>103</v>
      </c>
      <c r="E68" s="166"/>
      <c r="F68" s="166"/>
      <c r="G68" s="166"/>
      <c r="H68" s="166"/>
      <c r="I68" s="166"/>
      <c r="J68" s="167">
        <f>J207</f>
        <v>0</v>
      </c>
      <c r="K68" s="164"/>
      <c r="L68" s="168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0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0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104</v>
      </c>
      <c r="D75" s="40"/>
      <c r="E75" s="40"/>
      <c r="F75" s="40"/>
      <c r="G75" s="40"/>
      <c r="H75" s="40"/>
      <c r="I75" s="40"/>
      <c r="J75" s="40"/>
      <c r="K75" s="40"/>
      <c r="L75" s="130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3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158" t="str">
        <f>E7</f>
        <v>Nový Jičín, Bytový dům K Archivu 1993/2</v>
      </c>
      <c r="F78" s="32"/>
      <c r="G78" s="32"/>
      <c r="H78" s="32"/>
      <c r="I78" s="40"/>
      <c r="J78" s="40"/>
      <c r="K78" s="40"/>
      <c r="L78" s="13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83</v>
      </c>
      <c r="D79" s="40"/>
      <c r="E79" s="40"/>
      <c r="F79" s="40"/>
      <c r="G79" s="40"/>
      <c r="H79" s="40"/>
      <c r="I79" s="40"/>
      <c r="J79" s="40"/>
      <c r="K79" s="40"/>
      <c r="L79" s="13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E9</f>
        <v xml:space="preserve">SO 01-D.1.4.2 - TPS - Vytápění </v>
      </c>
      <c r="F80" s="40"/>
      <c r="G80" s="40"/>
      <c r="H80" s="40"/>
      <c r="I80" s="40"/>
      <c r="J80" s="40"/>
      <c r="K80" s="40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F12</f>
        <v>Nový Jičín</v>
      </c>
      <c r="G82" s="40"/>
      <c r="H82" s="40"/>
      <c r="I82" s="32" t="s">
        <v>23</v>
      </c>
      <c r="J82" s="72" t="str">
        <f>IF(J12="","",J12)</f>
        <v>5. 11. 2020</v>
      </c>
      <c r="K82" s="40"/>
      <c r="L82" s="13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25</v>
      </c>
      <c r="D84" s="40"/>
      <c r="E84" s="40"/>
      <c r="F84" s="27" t="str">
        <f>E15</f>
        <v xml:space="preserve"> </v>
      </c>
      <c r="G84" s="40"/>
      <c r="H84" s="40"/>
      <c r="I84" s="32" t="s">
        <v>31</v>
      </c>
      <c r="J84" s="36" t="str">
        <f>E21</f>
        <v xml:space="preserve">Lenka Jerakasová </v>
      </c>
      <c r="K84" s="40"/>
      <c r="L84" s="13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5.65" customHeight="1">
      <c r="A85" s="38"/>
      <c r="B85" s="39"/>
      <c r="C85" s="32" t="s">
        <v>29</v>
      </c>
      <c r="D85" s="40"/>
      <c r="E85" s="40"/>
      <c r="F85" s="27" t="str">
        <f>IF(E18="","",E18)</f>
        <v>Vyplň údaj</v>
      </c>
      <c r="G85" s="40"/>
      <c r="H85" s="40"/>
      <c r="I85" s="32" t="s">
        <v>33</v>
      </c>
      <c r="J85" s="36" t="str">
        <f>E24</f>
        <v>TPS Projekce Jerakasová</v>
      </c>
      <c r="K85" s="40"/>
      <c r="L85" s="13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0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75"/>
      <c r="B87" s="176"/>
      <c r="C87" s="177" t="s">
        <v>105</v>
      </c>
      <c r="D87" s="178" t="s">
        <v>56</v>
      </c>
      <c r="E87" s="178" t="s">
        <v>52</v>
      </c>
      <c r="F87" s="178" t="s">
        <v>53</v>
      </c>
      <c r="G87" s="178" t="s">
        <v>106</v>
      </c>
      <c r="H87" s="178" t="s">
        <v>107</v>
      </c>
      <c r="I87" s="178" t="s">
        <v>108</v>
      </c>
      <c r="J87" s="178" t="s">
        <v>93</v>
      </c>
      <c r="K87" s="179" t="s">
        <v>109</v>
      </c>
      <c r="L87" s="180"/>
      <c r="M87" s="92" t="s">
        <v>19</v>
      </c>
      <c r="N87" s="93" t="s">
        <v>41</v>
      </c>
      <c r="O87" s="93" t="s">
        <v>110</v>
      </c>
      <c r="P87" s="93" t="s">
        <v>111</v>
      </c>
      <c r="Q87" s="93" t="s">
        <v>112</v>
      </c>
      <c r="R87" s="93" t="s">
        <v>113</v>
      </c>
      <c r="S87" s="93" t="s">
        <v>114</v>
      </c>
      <c r="T87" s="94" t="s">
        <v>115</v>
      </c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</row>
    <row r="88" spans="1:63" s="2" customFormat="1" ht="22.8" customHeight="1">
      <c r="A88" s="38"/>
      <c r="B88" s="39"/>
      <c r="C88" s="99" t="s">
        <v>116</v>
      </c>
      <c r="D88" s="40"/>
      <c r="E88" s="40"/>
      <c r="F88" s="40"/>
      <c r="G88" s="40"/>
      <c r="H88" s="40"/>
      <c r="I88" s="40"/>
      <c r="J88" s="181">
        <f>BK88</f>
        <v>0</v>
      </c>
      <c r="K88" s="40"/>
      <c r="L88" s="44"/>
      <c r="M88" s="95"/>
      <c r="N88" s="182"/>
      <c r="O88" s="96"/>
      <c r="P88" s="183">
        <f>P89+P207</f>
        <v>0</v>
      </c>
      <c r="Q88" s="96"/>
      <c r="R88" s="183">
        <f>R89+R207</f>
        <v>4.9587140000000005</v>
      </c>
      <c r="S88" s="96"/>
      <c r="T88" s="184">
        <f>T89+T207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70</v>
      </c>
      <c r="AU88" s="17" t="s">
        <v>94</v>
      </c>
      <c r="BK88" s="185">
        <f>BK89+BK207</f>
        <v>0</v>
      </c>
    </row>
    <row r="89" spans="1:63" s="12" customFormat="1" ht="25.9" customHeight="1">
      <c r="A89" s="12"/>
      <c r="B89" s="186"/>
      <c r="C89" s="187"/>
      <c r="D89" s="188" t="s">
        <v>70</v>
      </c>
      <c r="E89" s="189" t="s">
        <v>117</v>
      </c>
      <c r="F89" s="189" t="s">
        <v>118</v>
      </c>
      <c r="G89" s="187"/>
      <c r="H89" s="187"/>
      <c r="I89" s="190"/>
      <c r="J89" s="191">
        <f>BK89</f>
        <v>0</v>
      </c>
      <c r="K89" s="187"/>
      <c r="L89" s="192"/>
      <c r="M89" s="193"/>
      <c r="N89" s="194"/>
      <c r="O89" s="194"/>
      <c r="P89" s="195">
        <f>P90+P111+P118+P131+P158+P182+P204</f>
        <v>0</v>
      </c>
      <c r="Q89" s="194"/>
      <c r="R89" s="195">
        <f>R90+R111+R118+R131+R158+R182+R204</f>
        <v>4.9587140000000005</v>
      </c>
      <c r="S89" s="194"/>
      <c r="T89" s="196">
        <f>T90+T111+T118+T131+T158+T182+T204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7" t="s">
        <v>119</v>
      </c>
      <c r="AT89" s="198" t="s">
        <v>70</v>
      </c>
      <c r="AU89" s="198" t="s">
        <v>71</v>
      </c>
      <c r="AY89" s="197" t="s">
        <v>120</v>
      </c>
      <c r="BK89" s="199">
        <f>BK90+BK111+BK118+BK131+BK158+BK182+BK204</f>
        <v>0</v>
      </c>
    </row>
    <row r="90" spans="1:63" s="12" customFormat="1" ht="22.8" customHeight="1">
      <c r="A90" s="12"/>
      <c r="B90" s="186"/>
      <c r="C90" s="187"/>
      <c r="D90" s="188" t="s">
        <v>70</v>
      </c>
      <c r="E90" s="200" t="s">
        <v>121</v>
      </c>
      <c r="F90" s="200" t="s">
        <v>122</v>
      </c>
      <c r="G90" s="187"/>
      <c r="H90" s="187"/>
      <c r="I90" s="190"/>
      <c r="J90" s="201">
        <f>BK90</f>
        <v>0</v>
      </c>
      <c r="K90" s="187"/>
      <c r="L90" s="192"/>
      <c r="M90" s="193"/>
      <c r="N90" s="194"/>
      <c r="O90" s="194"/>
      <c r="P90" s="195">
        <f>SUM(P91:P110)</f>
        <v>0</v>
      </c>
      <c r="Q90" s="194"/>
      <c r="R90" s="195">
        <f>SUM(R91:R110)</f>
        <v>0.19412400000000002</v>
      </c>
      <c r="S90" s="194"/>
      <c r="T90" s="196">
        <f>SUM(T91:T110)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7" t="s">
        <v>119</v>
      </c>
      <c r="AT90" s="198" t="s">
        <v>70</v>
      </c>
      <c r="AU90" s="198" t="s">
        <v>79</v>
      </c>
      <c r="AY90" s="197" t="s">
        <v>120</v>
      </c>
      <c r="BK90" s="199">
        <f>SUM(BK91:BK110)</f>
        <v>0</v>
      </c>
    </row>
    <row r="91" spans="1:65" s="2" customFormat="1" ht="12">
      <c r="A91" s="38"/>
      <c r="B91" s="39"/>
      <c r="C91" s="202" t="s">
        <v>79</v>
      </c>
      <c r="D91" s="202" t="s">
        <v>123</v>
      </c>
      <c r="E91" s="203" t="s">
        <v>124</v>
      </c>
      <c r="F91" s="204" t="s">
        <v>125</v>
      </c>
      <c r="G91" s="205" t="s">
        <v>126</v>
      </c>
      <c r="H91" s="206">
        <v>352</v>
      </c>
      <c r="I91" s="207"/>
      <c r="J91" s="208">
        <f>ROUND(I91*H91,2)</f>
        <v>0</v>
      </c>
      <c r="K91" s="204" t="s">
        <v>127</v>
      </c>
      <c r="L91" s="44"/>
      <c r="M91" s="209" t="s">
        <v>19</v>
      </c>
      <c r="N91" s="210" t="s">
        <v>43</v>
      </c>
      <c r="O91" s="84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3" t="s">
        <v>128</v>
      </c>
      <c r="AT91" s="213" t="s">
        <v>123</v>
      </c>
      <c r="AU91" s="213" t="s">
        <v>119</v>
      </c>
      <c r="AY91" s="17" t="s">
        <v>120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17" t="s">
        <v>119</v>
      </c>
      <c r="BK91" s="214">
        <f>ROUND(I91*H91,2)</f>
        <v>0</v>
      </c>
      <c r="BL91" s="17" t="s">
        <v>128</v>
      </c>
      <c r="BM91" s="213" t="s">
        <v>129</v>
      </c>
    </row>
    <row r="92" spans="1:65" s="2" customFormat="1" ht="16.5" customHeight="1">
      <c r="A92" s="38"/>
      <c r="B92" s="39"/>
      <c r="C92" s="215" t="s">
        <v>119</v>
      </c>
      <c r="D92" s="215" t="s">
        <v>130</v>
      </c>
      <c r="E92" s="216" t="s">
        <v>131</v>
      </c>
      <c r="F92" s="217" t="s">
        <v>132</v>
      </c>
      <c r="G92" s="218" t="s">
        <v>126</v>
      </c>
      <c r="H92" s="219">
        <v>109.2</v>
      </c>
      <c r="I92" s="220"/>
      <c r="J92" s="221">
        <f>ROUND(I92*H92,2)</f>
        <v>0</v>
      </c>
      <c r="K92" s="217" t="s">
        <v>127</v>
      </c>
      <c r="L92" s="222"/>
      <c r="M92" s="223" t="s">
        <v>19</v>
      </c>
      <c r="N92" s="224" t="s">
        <v>43</v>
      </c>
      <c r="O92" s="84"/>
      <c r="P92" s="211">
        <f>O92*H92</f>
        <v>0</v>
      </c>
      <c r="Q92" s="211">
        <v>0.00023</v>
      </c>
      <c r="R92" s="211">
        <f>Q92*H92</f>
        <v>0.025116000000000003</v>
      </c>
      <c r="S92" s="211">
        <v>0</v>
      </c>
      <c r="T92" s="21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3" t="s">
        <v>133</v>
      </c>
      <c r="AT92" s="213" t="s">
        <v>130</v>
      </c>
      <c r="AU92" s="213" t="s">
        <v>119</v>
      </c>
      <c r="AY92" s="17" t="s">
        <v>120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17" t="s">
        <v>119</v>
      </c>
      <c r="BK92" s="214">
        <f>ROUND(I92*H92,2)</f>
        <v>0</v>
      </c>
      <c r="BL92" s="17" t="s">
        <v>128</v>
      </c>
      <c r="BM92" s="213" t="s">
        <v>134</v>
      </c>
    </row>
    <row r="93" spans="1:51" s="13" customFormat="1" ht="12">
      <c r="A93" s="13"/>
      <c r="B93" s="225"/>
      <c r="C93" s="226"/>
      <c r="D93" s="227" t="s">
        <v>135</v>
      </c>
      <c r="E93" s="226"/>
      <c r="F93" s="228" t="s">
        <v>136</v>
      </c>
      <c r="G93" s="226"/>
      <c r="H93" s="229">
        <v>109.2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135</v>
      </c>
      <c r="AU93" s="235" t="s">
        <v>119</v>
      </c>
      <c r="AV93" s="13" t="s">
        <v>119</v>
      </c>
      <c r="AW93" s="13" t="s">
        <v>4</v>
      </c>
      <c r="AX93" s="13" t="s">
        <v>79</v>
      </c>
      <c r="AY93" s="235" t="s">
        <v>120</v>
      </c>
    </row>
    <row r="94" spans="1:65" s="2" customFormat="1" ht="16.5" customHeight="1">
      <c r="A94" s="38"/>
      <c r="B94" s="39"/>
      <c r="C94" s="215" t="s">
        <v>137</v>
      </c>
      <c r="D94" s="215" t="s">
        <v>130</v>
      </c>
      <c r="E94" s="216" t="s">
        <v>138</v>
      </c>
      <c r="F94" s="217" t="s">
        <v>139</v>
      </c>
      <c r="G94" s="218" t="s">
        <v>126</v>
      </c>
      <c r="H94" s="219">
        <v>39.9</v>
      </c>
      <c r="I94" s="220"/>
      <c r="J94" s="221">
        <f>ROUND(I94*H94,2)</f>
        <v>0</v>
      </c>
      <c r="K94" s="217" t="s">
        <v>127</v>
      </c>
      <c r="L94" s="222"/>
      <c r="M94" s="223" t="s">
        <v>19</v>
      </c>
      <c r="N94" s="224" t="s">
        <v>43</v>
      </c>
      <c r="O94" s="84"/>
      <c r="P94" s="211">
        <f>O94*H94</f>
        <v>0</v>
      </c>
      <c r="Q94" s="211">
        <v>0.00025</v>
      </c>
      <c r="R94" s="211">
        <f>Q94*H94</f>
        <v>0.009975</v>
      </c>
      <c r="S94" s="211">
        <v>0</v>
      </c>
      <c r="T94" s="21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3" t="s">
        <v>133</v>
      </c>
      <c r="AT94" s="213" t="s">
        <v>130</v>
      </c>
      <c r="AU94" s="213" t="s">
        <v>119</v>
      </c>
      <c r="AY94" s="17" t="s">
        <v>120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17" t="s">
        <v>119</v>
      </c>
      <c r="BK94" s="214">
        <f>ROUND(I94*H94,2)</f>
        <v>0</v>
      </c>
      <c r="BL94" s="17" t="s">
        <v>128</v>
      </c>
      <c r="BM94" s="213" t="s">
        <v>140</v>
      </c>
    </row>
    <row r="95" spans="1:51" s="13" customFormat="1" ht="12">
      <c r="A95" s="13"/>
      <c r="B95" s="225"/>
      <c r="C95" s="226"/>
      <c r="D95" s="227" t="s">
        <v>135</v>
      </c>
      <c r="E95" s="226"/>
      <c r="F95" s="228" t="s">
        <v>141</v>
      </c>
      <c r="G95" s="226"/>
      <c r="H95" s="229">
        <v>39.9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135</v>
      </c>
      <c r="AU95" s="235" t="s">
        <v>119</v>
      </c>
      <c r="AV95" s="13" t="s">
        <v>119</v>
      </c>
      <c r="AW95" s="13" t="s">
        <v>4</v>
      </c>
      <c r="AX95" s="13" t="s">
        <v>79</v>
      </c>
      <c r="AY95" s="235" t="s">
        <v>120</v>
      </c>
    </row>
    <row r="96" spans="1:65" s="2" customFormat="1" ht="16.5" customHeight="1">
      <c r="A96" s="38"/>
      <c r="B96" s="39"/>
      <c r="C96" s="215" t="s">
        <v>142</v>
      </c>
      <c r="D96" s="215" t="s">
        <v>130</v>
      </c>
      <c r="E96" s="216" t="s">
        <v>143</v>
      </c>
      <c r="F96" s="217" t="s">
        <v>144</v>
      </c>
      <c r="G96" s="218" t="s">
        <v>126</v>
      </c>
      <c r="H96" s="219">
        <v>45.15</v>
      </c>
      <c r="I96" s="220"/>
      <c r="J96" s="221">
        <f>ROUND(I96*H96,2)</f>
        <v>0</v>
      </c>
      <c r="K96" s="217" t="s">
        <v>127</v>
      </c>
      <c r="L96" s="222"/>
      <c r="M96" s="223" t="s">
        <v>19</v>
      </c>
      <c r="N96" s="224" t="s">
        <v>43</v>
      </c>
      <c r="O96" s="84"/>
      <c r="P96" s="211">
        <f>O96*H96</f>
        <v>0</v>
      </c>
      <c r="Q96" s="211">
        <v>0.00054</v>
      </c>
      <c r="R96" s="211">
        <f>Q96*H96</f>
        <v>0.024381</v>
      </c>
      <c r="S96" s="211">
        <v>0</v>
      </c>
      <c r="T96" s="21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3" t="s">
        <v>133</v>
      </c>
      <c r="AT96" s="213" t="s">
        <v>130</v>
      </c>
      <c r="AU96" s="213" t="s">
        <v>119</v>
      </c>
      <c r="AY96" s="17" t="s">
        <v>120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17" t="s">
        <v>119</v>
      </c>
      <c r="BK96" s="214">
        <f>ROUND(I96*H96,2)</f>
        <v>0</v>
      </c>
      <c r="BL96" s="17" t="s">
        <v>128</v>
      </c>
      <c r="BM96" s="213" t="s">
        <v>145</v>
      </c>
    </row>
    <row r="97" spans="1:51" s="13" customFormat="1" ht="12">
      <c r="A97" s="13"/>
      <c r="B97" s="225"/>
      <c r="C97" s="226"/>
      <c r="D97" s="227" t="s">
        <v>135</v>
      </c>
      <c r="E97" s="226"/>
      <c r="F97" s="228" t="s">
        <v>146</v>
      </c>
      <c r="G97" s="226"/>
      <c r="H97" s="229">
        <v>45.15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135</v>
      </c>
      <c r="AU97" s="235" t="s">
        <v>119</v>
      </c>
      <c r="AV97" s="13" t="s">
        <v>119</v>
      </c>
      <c r="AW97" s="13" t="s">
        <v>4</v>
      </c>
      <c r="AX97" s="13" t="s">
        <v>79</v>
      </c>
      <c r="AY97" s="235" t="s">
        <v>120</v>
      </c>
    </row>
    <row r="98" spans="1:65" s="2" customFormat="1" ht="16.5" customHeight="1">
      <c r="A98" s="38"/>
      <c r="B98" s="39"/>
      <c r="C98" s="215" t="s">
        <v>147</v>
      </c>
      <c r="D98" s="215" t="s">
        <v>130</v>
      </c>
      <c r="E98" s="216" t="s">
        <v>148</v>
      </c>
      <c r="F98" s="217" t="s">
        <v>149</v>
      </c>
      <c r="G98" s="218" t="s">
        <v>126</v>
      </c>
      <c r="H98" s="219">
        <v>73.5</v>
      </c>
      <c r="I98" s="220"/>
      <c r="J98" s="221">
        <f>ROUND(I98*H98,2)</f>
        <v>0</v>
      </c>
      <c r="K98" s="217" t="s">
        <v>127</v>
      </c>
      <c r="L98" s="222"/>
      <c r="M98" s="223" t="s">
        <v>19</v>
      </c>
      <c r="N98" s="224" t="s">
        <v>43</v>
      </c>
      <c r="O98" s="84"/>
      <c r="P98" s="211">
        <f>O98*H98</f>
        <v>0</v>
      </c>
      <c r="Q98" s="211">
        <v>0.00059</v>
      </c>
      <c r="R98" s="211">
        <f>Q98*H98</f>
        <v>0.043365</v>
      </c>
      <c r="S98" s="211">
        <v>0</v>
      </c>
      <c r="T98" s="21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3" t="s">
        <v>133</v>
      </c>
      <c r="AT98" s="213" t="s">
        <v>130</v>
      </c>
      <c r="AU98" s="213" t="s">
        <v>119</v>
      </c>
      <c r="AY98" s="17" t="s">
        <v>120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7" t="s">
        <v>119</v>
      </c>
      <c r="BK98" s="214">
        <f>ROUND(I98*H98,2)</f>
        <v>0</v>
      </c>
      <c r="BL98" s="17" t="s">
        <v>128</v>
      </c>
      <c r="BM98" s="213" t="s">
        <v>150</v>
      </c>
    </row>
    <row r="99" spans="1:51" s="13" customFormat="1" ht="12">
      <c r="A99" s="13"/>
      <c r="B99" s="225"/>
      <c r="C99" s="226"/>
      <c r="D99" s="227" t="s">
        <v>135</v>
      </c>
      <c r="E99" s="226"/>
      <c r="F99" s="228" t="s">
        <v>151</v>
      </c>
      <c r="G99" s="226"/>
      <c r="H99" s="229">
        <v>73.5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135</v>
      </c>
      <c r="AU99" s="235" t="s">
        <v>119</v>
      </c>
      <c r="AV99" s="13" t="s">
        <v>119</v>
      </c>
      <c r="AW99" s="13" t="s">
        <v>4</v>
      </c>
      <c r="AX99" s="13" t="s">
        <v>79</v>
      </c>
      <c r="AY99" s="235" t="s">
        <v>120</v>
      </c>
    </row>
    <row r="100" spans="1:65" s="2" customFormat="1" ht="16.5" customHeight="1">
      <c r="A100" s="38"/>
      <c r="B100" s="39"/>
      <c r="C100" s="215" t="s">
        <v>152</v>
      </c>
      <c r="D100" s="215" t="s">
        <v>130</v>
      </c>
      <c r="E100" s="216" t="s">
        <v>153</v>
      </c>
      <c r="F100" s="217" t="s">
        <v>154</v>
      </c>
      <c r="G100" s="218" t="s">
        <v>126</v>
      </c>
      <c r="H100" s="219">
        <v>43.05</v>
      </c>
      <c r="I100" s="220"/>
      <c r="J100" s="221">
        <f>ROUND(I100*H100,2)</f>
        <v>0</v>
      </c>
      <c r="K100" s="217" t="s">
        <v>127</v>
      </c>
      <c r="L100" s="222"/>
      <c r="M100" s="223" t="s">
        <v>19</v>
      </c>
      <c r="N100" s="224" t="s">
        <v>43</v>
      </c>
      <c r="O100" s="84"/>
      <c r="P100" s="211">
        <f>O100*H100</f>
        <v>0</v>
      </c>
      <c r="Q100" s="211">
        <v>0.00065</v>
      </c>
      <c r="R100" s="211">
        <f>Q100*H100</f>
        <v>0.027982499999999997</v>
      </c>
      <c r="S100" s="211">
        <v>0</v>
      </c>
      <c r="T100" s="21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3" t="s">
        <v>133</v>
      </c>
      <c r="AT100" s="213" t="s">
        <v>130</v>
      </c>
      <c r="AU100" s="213" t="s">
        <v>119</v>
      </c>
      <c r="AY100" s="17" t="s">
        <v>120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17" t="s">
        <v>119</v>
      </c>
      <c r="BK100" s="214">
        <f>ROUND(I100*H100,2)</f>
        <v>0</v>
      </c>
      <c r="BL100" s="17" t="s">
        <v>128</v>
      </c>
      <c r="BM100" s="213" t="s">
        <v>155</v>
      </c>
    </row>
    <row r="101" spans="1:51" s="13" customFormat="1" ht="12">
      <c r="A101" s="13"/>
      <c r="B101" s="225"/>
      <c r="C101" s="226"/>
      <c r="D101" s="227" t="s">
        <v>135</v>
      </c>
      <c r="E101" s="226"/>
      <c r="F101" s="228" t="s">
        <v>156</v>
      </c>
      <c r="G101" s="226"/>
      <c r="H101" s="229">
        <v>43.05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135</v>
      </c>
      <c r="AU101" s="235" t="s">
        <v>119</v>
      </c>
      <c r="AV101" s="13" t="s">
        <v>119</v>
      </c>
      <c r="AW101" s="13" t="s">
        <v>4</v>
      </c>
      <c r="AX101" s="13" t="s">
        <v>79</v>
      </c>
      <c r="AY101" s="235" t="s">
        <v>120</v>
      </c>
    </row>
    <row r="102" spans="1:65" s="2" customFormat="1" ht="16.5" customHeight="1">
      <c r="A102" s="38"/>
      <c r="B102" s="39"/>
      <c r="C102" s="215" t="s">
        <v>157</v>
      </c>
      <c r="D102" s="215" t="s">
        <v>130</v>
      </c>
      <c r="E102" s="216" t="s">
        <v>158</v>
      </c>
      <c r="F102" s="217" t="s">
        <v>159</v>
      </c>
      <c r="G102" s="218" t="s">
        <v>126</v>
      </c>
      <c r="H102" s="219">
        <v>2.1</v>
      </c>
      <c r="I102" s="220"/>
      <c r="J102" s="221">
        <f>ROUND(I102*H102,2)</f>
        <v>0</v>
      </c>
      <c r="K102" s="217" t="s">
        <v>127</v>
      </c>
      <c r="L102" s="222"/>
      <c r="M102" s="223" t="s">
        <v>19</v>
      </c>
      <c r="N102" s="224" t="s">
        <v>43</v>
      </c>
      <c r="O102" s="84"/>
      <c r="P102" s="211">
        <f>O102*H102</f>
        <v>0</v>
      </c>
      <c r="Q102" s="211">
        <v>0.00029</v>
      </c>
      <c r="R102" s="211">
        <f>Q102*H102</f>
        <v>0.0006090000000000001</v>
      </c>
      <c r="S102" s="211">
        <v>0</v>
      </c>
      <c r="T102" s="21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3" t="s">
        <v>133</v>
      </c>
      <c r="AT102" s="213" t="s">
        <v>130</v>
      </c>
      <c r="AU102" s="213" t="s">
        <v>119</v>
      </c>
      <c r="AY102" s="17" t="s">
        <v>120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17" t="s">
        <v>119</v>
      </c>
      <c r="BK102" s="214">
        <f>ROUND(I102*H102,2)</f>
        <v>0</v>
      </c>
      <c r="BL102" s="17" t="s">
        <v>128</v>
      </c>
      <c r="BM102" s="213" t="s">
        <v>160</v>
      </c>
    </row>
    <row r="103" spans="1:51" s="13" customFormat="1" ht="12">
      <c r="A103" s="13"/>
      <c r="B103" s="225"/>
      <c r="C103" s="226"/>
      <c r="D103" s="227" t="s">
        <v>135</v>
      </c>
      <c r="E103" s="226"/>
      <c r="F103" s="228" t="s">
        <v>161</v>
      </c>
      <c r="G103" s="226"/>
      <c r="H103" s="229">
        <v>2.1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135</v>
      </c>
      <c r="AU103" s="235" t="s">
        <v>119</v>
      </c>
      <c r="AV103" s="13" t="s">
        <v>119</v>
      </c>
      <c r="AW103" s="13" t="s">
        <v>4</v>
      </c>
      <c r="AX103" s="13" t="s">
        <v>79</v>
      </c>
      <c r="AY103" s="235" t="s">
        <v>120</v>
      </c>
    </row>
    <row r="104" spans="1:65" s="2" customFormat="1" ht="16.5" customHeight="1">
      <c r="A104" s="38"/>
      <c r="B104" s="39"/>
      <c r="C104" s="215" t="s">
        <v>162</v>
      </c>
      <c r="D104" s="215" t="s">
        <v>130</v>
      </c>
      <c r="E104" s="216" t="s">
        <v>163</v>
      </c>
      <c r="F104" s="217" t="s">
        <v>164</v>
      </c>
      <c r="G104" s="218" t="s">
        <v>126</v>
      </c>
      <c r="H104" s="219">
        <v>32.55</v>
      </c>
      <c r="I104" s="220"/>
      <c r="J104" s="221">
        <f>ROUND(I104*H104,2)</f>
        <v>0</v>
      </c>
      <c r="K104" s="217" t="s">
        <v>127</v>
      </c>
      <c r="L104" s="222"/>
      <c r="M104" s="223" t="s">
        <v>19</v>
      </c>
      <c r="N104" s="224" t="s">
        <v>43</v>
      </c>
      <c r="O104" s="84"/>
      <c r="P104" s="211">
        <f>O104*H104</f>
        <v>0</v>
      </c>
      <c r="Q104" s="211">
        <v>0.00101</v>
      </c>
      <c r="R104" s="211">
        <f>Q104*H104</f>
        <v>0.0328755</v>
      </c>
      <c r="S104" s="211">
        <v>0</v>
      </c>
      <c r="T104" s="21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3" t="s">
        <v>133</v>
      </c>
      <c r="AT104" s="213" t="s">
        <v>130</v>
      </c>
      <c r="AU104" s="213" t="s">
        <v>119</v>
      </c>
      <c r="AY104" s="17" t="s">
        <v>120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17" t="s">
        <v>119</v>
      </c>
      <c r="BK104" s="214">
        <f>ROUND(I104*H104,2)</f>
        <v>0</v>
      </c>
      <c r="BL104" s="17" t="s">
        <v>128</v>
      </c>
      <c r="BM104" s="213" t="s">
        <v>165</v>
      </c>
    </row>
    <row r="105" spans="1:51" s="13" customFormat="1" ht="12">
      <c r="A105" s="13"/>
      <c r="B105" s="225"/>
      <c r="C105" s="226"/>
      <c r="D105" s="227" t="s">
        <v>135</v>
      </c>
      <c r="E105" s="226"/>
      <c r="F105" s="228" t="s">
        <v>166</v>
      </c>
      <c r="G105" s="226"/>
      <c r="H105" s="229">
        <v>32.55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135</v>
      </c>
      <c r="AU105" s="235" t="s">
        <v>119</v>
      </c>
      <c r="AV105" s="13" t="s">
        <v>119</v>
      </c>
      <c r="AW105" s="13" t="s">
        <v>4</v>
      </c>
      <c r="AX105" s="13" t="s">
        <v>79</v>
      </c>
      <c r="AY105" s="235" t="s">
        <v>120</v>
      </c>
    </row>
    <row r="106" spans="1:65" s="2" customFormat="1" ht="16.5" customHeight="1">
      <c r="A106" s="38"/>
      <c r="B106" s="39"/>
      <c r="C106" s="215" t="s">
        <v>167</v>
      </c>
      <c r="D106" s="215" t="s">
        <v>130</v>
      </c>
      <c r="E106" s="216" t="s">
        <v>168</v>
      </c>
      <c r="F106" s="217" t="s">
        <v>169</v>
      </c>
      <c r="G106" s="218" t="s">
        <v>126</v>
      </c>
      <c r="H106" s="219">
        <v>5.25</v>
      </c>
      <c r="I106" s="220"/>
      <c r="J106" s="221">
        <f>ROUND(I106*H106,2)</f>
        <v>0</v>
      </c>
      <c r="K106" s="217" t="s">
        <v>127</v>
      </c>
      <c r="L106" s="222"/>
      <c r="M106" s="223" t="s">
        <v>19</v>
      </c>
      <c r="N106" s="224" t="s">
        <v>43</v>
      </c>
      <c r="O106" s="84"/>
      <c r="P106" s="211">
        <f>O106*H106</f>
        <v>0</v>
      </c>
      <c r="Q106" s="211">
        <v>0.00118</v>
      </c>
      <c r="R106" s="211">
        <f>Q106*H106</f>
        <v>0.006195</v>
      </c>
      <c r="S106" s="211">
        <v>0</v>
      </c>
      <c r="T106" s="21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3" t="s">
        <v>133</v>
      </c>
      <c r="AT106" s="213" t="s">
        <v>130</v>
      </c>
      <c r="AU106" s="213" t="s">
        <v>119</v>
      </c>
      <c r="AY106" s="17" t="s">
        <v>120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17" t="s">
        <v>119</v>
      </c>
      <c r="BK106" s="214">
        <f>ROUND(I106*H106,2)</f>
        <v>0</v>
      </c>
      <c r="BL106" s="17" t="s">
        <v>128</v>
      </c>
      <c r="BM106" s="213" t="s">
        <v>170</v>
      </c>
    </row>
    <row r="107" spans="1:51" s="13" customFormat="1" ht="12">
      <c r="A107" s="13"/>
      <c r="B107" s="225"/>
      <c r="C107" s="226"/>
      <c r="D107" s="227" t="s">
        <v>135</v>
      </c>
      <c r="E107" s="226"/>
      <c r="F107" s="228" t="s">
        <v>171</v>
      </c>
      <c r="G107" s="226"/>
      <c r="H107" s="229">
        <v>5.25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135</v>
      </c>
      <c r="AU107" s="235" t="s">
        <v>119</v>
      </c>
      <c r="AV107" s="13" t="s">
        <v>119</v>
      </c>
      <c r="AW107" s="13" t="s">
        <v>4</v>
      </c>
      <c r="AX107" s="13" t="s">
        <v>79</v>
      </c>
      <c r="AY107" s="235" t="s">
        <v>120</v>
      </c>
    </row>
    <row r="108" spans="1:65" s="2" customFormat="1" ht="16.5" customHeight="1">
      <c r="A108" s="38"/>
      <c r="B108" s="39"/>
      <c r="C108" s="215" t="s">
        <v>172</v>
      </c>
      <c r="D108" s="215" t="s">
        <v>130</v>
      </c>
      <c r="E108" s="216" t="s">
        <v>173</v>
      </c>
      <c r="F108" s="217" t="s">
        <v>174</v>
      </c>
      <c r="G108" s="218" t="s">
        <v>126</v>
      </c>
      <c r="H108" s="219">
        <v>18.9</v>
      </c>
      <c r="I108" s="220"/>
      <c r="J108" s="221">
        <f>ROUND(I108*H108,2)</f>
        <v>0</v>
      </c>
      <c r="K108" s="217" t="s">
        <v>127</v>
      </c>
      <c r="L108" s="222"/>
      <c r="M108" s="223" t="s">
        <v>19</v>
      </c>
      <c r="N108" s="224" t="s">
        <v>43</v>
      </c>
      <c r="O108" s="84"/>
      <c r="P108" s="211">
        <f>O108*H108</f>
        <v>0</v>
      </c>
      <c r="Q108" s="211">
        <v>0.00125</v>
      </c>
      <c r="R108" s="211">
        <f>Q108*H108</f>
        <v>0.023625</v>
      </c>
      <c r="S108" s="211">
        <v>0</v>
      </c>
      <c r="T108" s="21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3" t="s">
        <v>133</v>
      </c>
      <c r="AT108" s="213" t="s">
        <v>130</v>
      </c>
      <c r="AU108" s="213" t="s">
        <v>119</v>
      </c>
      <c r="AY108" s="17" t="s">
        <v>120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7" t="s">
        <v>119</v>
      </c>
      <c r="BK108" s="214">
        <f>ROUND(I108*H108,2)</f>
        <v>0</v>
      </c>
      <c r="BL108" s="17" t="s">
        <v>128</v>
      </c>
      <c r="BM108" s="213" t="s">
        <v>175</v>
      </c>
    </row>
    <row r="109" spans="1:51" s="13" customFormat="1" ht="12">
      <c r="A109" s="13"/>
      <c r="B109" s="225"/>
      <c r="C109" s="226"/>
      <c r="D109" s="227" t="s">
        <v>135</v>
      </c>
      <c r="E109" s="226"/>
      <c r="F109" s="228" t="s">
        <v>176</v>
      </c>
      <c r="G109" s="226"/>
      <c r="H109" s="229">
        <v>18.9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135</v>
      </c>
      <c r="AU109" s="235" t="s">
        <v>119</v>
      </c>
      <c r="AV109" s="13" t="s">
        <v>119</v>
      </c>
      <c r="AW109" s="13" t="s">
        <v>4</v>
      </c>
      <c r="AX109" s="13" t="s">
        <v>79</v>
      </c>
      <c r="AY109" s="235" t="s">
        <v>120</v>
      </c>
    </row>
    <row r="110" spans="1:65" s="2" customFormat="1" ht="12">
      <c r="A110" s="38"/>
      <c r="B110" s="39"/>
      <c r="C110" s="202" t="s">
        <v>177</v>
      </c>
      <c r="D110" s="202" t="s">
        <v>123</v>
      </c>
      <c r="E110" s="203" t="s">
        <v>178</v>
      </c>
      <c r="F110" s="204" t="s">
        <v>179</v>
      </c>
      <c r="G110" s="205" t="s">
        <v>180</v>
      </c>
      <c r="H110" s="206">
        <v>0.194</v>
      </c>
      <c r="I110" s="207"/>
      <c r="J110" s="208">
        <f>ROUND(I110*H110,2)</f>
        <v>0</v>
      </c>
      <c r="K110" s="204" t="s">
        <v>127</v>
      </c>
      <c r="L110" s="44"/>
      <c r="M110" s="209" t="s">
        <v>19</v>
      </c>
      <c r="N110" s="210" t="s">
        <v>43</v>
      </c>
      <c r="O110" s="84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3" t="s">
        <v>128</v>
      </c>
      <c r="AT110" s="213" t="s">
        <v>123</v>
      </c>
      <c r="AU110" s="213" t="s">
        <v>119</v>
      </c>
      <c r="AY110" s="17" t="s">
        <v>120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7" t="s">
        <v>119</v>
      </c>
      <c r="BK110" s="214">
        <f>ROUND(I110*H110,2)</f>
        <v>0</v>
      </c>
      <c r="BL110" s="17" t="s">
        <v>128</v>
      </c>
      <c r="BM110" s="213" t="s">
        <v>181</v>
      </c>
    </row>
    <row r="111" spans="1:63" s="12" customFormat="1" ht="22.8" customHeight="1">
      <c r="A111" s="12"/>
      <c r="B111" s="186"/>
      <c r="C111" s="187"/>
      <c r="D111" s="188" t="s">
        <v>70</v>
      </c>
      <c r="E111" s="200" t="s">
        <v>182</v>
      </c>
      <c r="F111" s="200" t="s">
        <v>183</v>
      </c>
      <c r="G111" s="187"/>
      <c r="H111" s="187"/>
      <c r="I111" s="190"/>
      <c r="J111" s="201">
        <f>BK111</f>
        <v>0</v>
      </c>
      <c r="K111" s="187"/>
      <c r="L111" s="192"/>
      <c r="M111" s="193"/>
      <c r="N111" s="194"/>
      <c r="O111" s="194"/>
      <c r="P111" s="195">
        <f>SUM(P112:P117)</f>
        <v>0</v>
      </c>
      <c r="Q111" s="194"/>
      <c r="R111" s="195">
        <f>SUM(R112:R117)</f>
        <v>0.2831</v>
      </c>
      <c r="S111" s="194"/>
      <c r="T111" s="196">
        <f>SUM(T112:T117)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97" t="s">
        <v>119</v>
      </c>
      <c r="AT111" s="198" t="s">
        <v>70</v>
      </c>
      <c r="AU111" s="198" t="s">
        <v>79</v>
      </c>
      <c r="AY111" s="197" t="s">
        <v>120</v>
      </c>
      <c r="BK111" s="199">
        <f>SUM(BK112:BK117)</f>
        <v>0</v>
      </c>
    </row>
    <row r="112" spans="1:65" s="2" customFormat="1" ht="16.5" customHeight="1">
      <c r="A112" s="38"/>
      <c r="B112" s="39"/>
      <c r="C112" s="202" t="s">
        <v>184</v>
      </c>
      <c r="D112" s="202" t="s">
        <v>123</v>
      </c>
      <c r="E112" s="203" t="s">
        <v>185</v>
      </c>
      <c r="F112" s="204" t="s">
        <v>186</v>
      </c>
      <c r="G112" s="205" t="s">
        <v>187</v>
      </c>
      <c r="H112" s="206">
        <v>3</v>
      </c>
      <c r="I112" s="207"/>
      <c r="J112" s="208">
        <f>ROUND(I112*H112,2)</f>
        <v>0</v>
      </c>
      <c r="K112" s="204" t="s">
        <v>127</v>
      </c>
      <c r="L112" s="44"/>
      <c r="M112" s="209" t="s">
        <v>19</v>
      </c>
      <c r="N112" s="210" t="s">
        <v>43</v>
      </c>
      <c r="O112" s="84"/>
      <c r="P112" s="211">
        <f>O112*H112</f>
        <v>0</v>
      </c>
      <c r="Q112" s="211">
        <v>0.08061</v>
      </c>
      <c r="R112" s="211">
        <f>Q112*H112</f>
        <v>0.24183</v>
      </c>
      <c r="S112" s="211">
        <v>0</v>
      </c>
      <c r="T112" s="21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3" t="s">
        <v>128</v>
      </c>
      <c r="AT112" s="213" t="s">
        <v>123</v>
      </c>
      <c r="AU112" s="213" t="s">
        <v>119</v>
      </c>
      <c r="AY112" s="17" t="s">
        <v>120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17" t="s">
        <v>119</v>
      </c>
      <c r="BK112" s="214">
        <f>ROUND(I112*H112,2)</f>
        <v>0</v>
      </c>
      <c r="BL112" s="17" t="s">
        <v>128</v>
      </c>
      <c r="BM112" s="213" t="s">
        <v>188</v>
      </c>
    </row>
    <row r="113" spans="1:65" s="2" customFormat="1" ht="12">
      <c r="A113" s="38"/>
      <c r="B113" s="39"/>
      <c r="C113" s="202" t="s">
        <v>189</v>
      </c>
      <c r="D113" s="202" t="s">
        <v>123</v>
      </c>
      <c r="E113" s="203" t="s">
        <v>190</v>
      </c>
      <c r="F113" s="204" t="s">
        <v>191</v>
      </c>
      <c r="G113" s="205" t="s">
        <v>187</v>
      </c>
      <c r="H113" s="206">
        <v>1</v>
      </c>
      <c r="I113" s="207"/>
      <c r="J113" s="208">
        <f>ROUND(I113*H113,2)</f>
        <v>0</v>
      </c>
      <c r="K113" s="204" t="s">
        <v>127</v>
      </c>
      <c r="L113" s="44"/>
      <c r="M113" s="209" t="s">
        <v>19</v>
      </c>
      <c r="N113" s="210" t="s">
        <v>43</v>
      </c>
      <c r="O113" s="84"/>
      <c r="P113" s="211">
        <f>O113*H113</f>
        <v>0</v>
      </c>
      <c r="Q113" s="211">
        <v>0.01817</v>
      </c>
      <c r="R113" s="211">
        <f>Q113*H113</f>
        <v>0.01817</v>
      </c>
      <c r="S113" s="211">
        <v>0</v>
      </c>
      <c r="T113" s="21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3" t="s">
        <v>128</v>
      </c>
      <c r="AT113" s="213" t="s">
        <v>123</v>
      </c>
      <c r="AU113" s="213" t="s">
        <v>119</v>
      </c>
      <c r="AY113" s="17" t="s">
        <v>120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17" t="s">
        <v>119</v>
      </c>
      <c r="BK113" s="214">
        <f>ROUND(I113*H113,2)</f>
        <v>0</v>
      </c>
      <c r="BL113" s="17" t="s">
        <v>128</v>
      </c>
      <c r="BM113" s="213" t="s">
        <v>192</v>
      </c>
    </row>
    <row r="114" spans="1:65" s="2" customFormat="1" ht="12">
      <c r="A114" s="38"/>
      <c r="B114" s="39"/>
      <c r="C114" s="202" t="s">
        <v>193</v>
      </c>
      <c r="D114" s="202" t="s">
        <v>123</v>
      </c>
      <c r="E114" s="203" t="s">
        <v>194</v>
      </c>
      <c r="F114" s="204" t="s">
        <v>195</v>
      </c>
      <c r="G114" s="205" t="s">
        <v>187</v>
      </c>
      <c r="H114" s="206">
        <v>3</v>
      </c>
      <c r="I114" s="207"/>
      <c r="J114" s="208">
        <f>ROUND(I114*H114,2)</f>
        <v>0</v>
      </c>
      <c r="K114" s="204" t="s">
        <v>127</v>
      </c>
      <c r="L114" s="44"/>
      <c r="M114" s="209" t="s">
        <v>19</v>
      </c>
      <c r="N114" s="210" t="s">
        <v>43</v>
      </c>
      <c r="O114" s="84"/>
      <c r="P114" s="211">
        <f>O114*H114</f>
        <v>0</v>
      </c>
      <c r="Q114" s="211">
        <v>0.0009</v>
      </c>
      <c r="R114" s="211">
        <f>Q114*H114</f>
        <v>0.0027</v>
      </c>
      <c r="S114" s="211">
        <v>0</v>
      </c>
      <c r="T114" s="21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3" t="s">
        <v>128</v>
      </c>
      <c r="AT114" s="213" t="s">
        <v>123</v>
      </c>
      <c r="AU114" s="213" t="s">
        <v>119</v>
      </c>
      <c r="AY114" s="17" t="s">
        <v>120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17" t="s">
        <v>119</v>
      </c>
      <c r="BK114" s="214">
        <f>ROUND(I114*H114,2)</f>
        <v>0</v>
      </c>
      <c r="BL114" s="17" t="s">
        <v>128</v>
      </c>
      <c r="BM114" s="213" t="s">
        <v>196</v>
      </c>
    </row>
    <row r="115" spans="1:65" s="2" customFormat="1" ht="12">
      <c r="A115" s="38"/>
      <c r="B115" s="39"/>
      <c r="C115" s="202" t="s">
        <v>8</v>
      </c>
      <c r="D115" s="202" t="s">
        <v>123</v>
      </c>
      <c r="E115" s="203" t="s">
        <v>197</v>
      </c>
      <c r="F115" s="204" t="s">
        <v>198</v>
      </c>
      <c r="G115" s="205" t="s">
        <v>187</v>
      </c>
      <c r="H115" s="206">
        <v>3</v>
      </c>
      <c r="I115" s="207"/>
      <c r="J115" s="208">
        <f>ROUND(I115*H115,2)</f>
        <v>0</v>
      </c>
      <c r="K115" s="204" t="s">
        <v>127</v>
      </c>
      <c r="L115" s="44"/>
      <c r="M115" s="209" t="s">
        <v>19</v>
      </c>
      <c r="N115" s="210" t="s">
        <v>43</v>
      </c>
      <c r="O115" s="84"/>
      <c r="P115" s="211">
        <f>O115*H115</f>
        <v>0</v>
      </c>
      <c r="Q115" s="211">
        <v>0.00152</v>
      </c>
      <c r="R115" s="211">
        <f>Q115*H115</f>
        <v>0.00456</v>
      </c>
      <c r="S115" s="211">
        <v>0</v>
      </c>
      <c r="T115" s="21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3" t="s">
        <v>128</v>
      </c>
      <c r="AT115" s="213" t="s">
        <v>123</v>
      </c>
      <c r="AU115" s="213" t="s">
        <v>119</v>
      </c>
      <c r="AY115" s="17" t="s">
        <v>120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17" t="s">
        <v>119</v>
      </c>
      <c r="BK115" s="214">
        <f>ROUND(I115*H115,2)</f>
        <v>0</v>
      </c>
      <c r="BL115" s="17" t="s">
        <v>128</v>
      </c>
      <c r="BM115" s="213" t="s">
        <v>199</v>
      </c>
    </row>
    <row r="116" spans="1:65" s="2" customFormat="1" ht="21.75" customHeight="1">
      <c r="A116" s="38"/>
      <c r="B116" s="39"/>
      <c r="C116" s="202" t="s">
        <v>128</v>
      </c>
      <c r="D116" s="202" t="s">
        <v>123</v>
      </c>
      <c r="E116" s="203" t="s">
        <v>200</v>
      </c>
      <c r="F116" s="204" t="s">
        <v>201</v>
      </c>
      <c r="G116" s="205" t="s">
        <v>126</v>
      </c>
      <c r="H116" s="206">
        <v>36</v>
      </c>
      <c r="I116" s="207"/>
      <c r="J116" s="208">
        <f>ROUND(I116*H116,2)</f>
        <v>0</v>
      </c>
      <c r="K116" s="204" t="s">
        <v>127</v>
      </c>
      <c r="L116" s="44"/>
      <c r="M116" s="209" t="s">
        <v>19</v>
      </c>
      <c r="N116" s="210" t="s">
        <v>43</v>
      </c>
      <c r="O116" s="84"/>
      <c r="P116" s="211">
        <f>O116*H116</f>
        <v>0</v>
      </c>
      <c r="Q116" s="211">
        <v>0.00044</v>
      </c>
      <c r="R116" s="211">
        <f>Q116*H116</f>
        <v>0.01584</v>
      </c>
      <c r="S116" s="211">
        <v>0</v>
      </c>
      <c r="T116" s="21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3" t="s">
        <v>128</v>
      </c>
      <c r="AT116" s="213" t="s">
        <v>123</v>
      </c>
      <c r="AU116" s="213" t="s">
        <v>119</v>
      </c>
      <c r="AY116" s="17" t="s">
        <v>120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7" t="s">
        <v>119</v>
      </c>
      <c r="BK116" s="214">
        <f>ROUND(I116*H116,2)</f>
        <v>0</v>
      </c>
      <c r="BL116" s="17" t="s">
        <v>128</v>
      </c>
      <c r="BM116" s="213" t="s">
        <v>202</v>
      </c>
    </row>
    <row r="117" spans="1:65" s="2" customFormat="1" ht="12">
      <c r="A117" s="38"/>
      <c r="B117" s="39"/>
      <c r="C117" s="202" t="s">
        <v>203</v>
      </c>
      <c r="D117" s="202" t="s">
        <v>123</v>
      </c>
      <c r="E117" s="203" t="s">
        <v>204</v>
      </c>
      <c r="F117" s="204" t="s">
        <v>205</v>
      </c>
      <c r="G117" s="205" t="s">
        <v>180</v>
      </c>
      <c r="H117" s="206">
        <v>0.283</v>
      </c>
      <c r="I117" s="207"/>
      <c r="J117" s="208">
        <f>ROUND(I117*H117,2)</f>
        <v>0</v>
      </c>
      <c r="K117" s="204" t="s">
        <v>127</v>
      </c>
      <c r="L117" s="44"/>
      <c r="M117" s="209" t="s">
        <v>19</v>
      </c>
      <c r="N117" s="210" t="s">
        <v>43</v>
      </c>
      <c r="O117" s="84"/>
      <c r="P117" s="211">
        <f>O117*H117</f>
        <v>0</v>
      </c>
      <c r="Q117" s="211">
        <v>0</v>
      </c>
      <c r="R117" s="211">
        <f>Q117*H117</f>
        <v>0</v>
      </c>
      <c r="S117" s="211">
        <v>0</v>
      </c>
      <c r="T117" s="21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3" t="s">
        <v>128</v>
      </c>
      <c r="AT117" s="213" t="s">
        <v>123</v>
      </c>
      <c r="AU117" s="213" t="s">
        <v>119</v>
      </c>
      <c r="AY117" s="17" t="s">
        <v>120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17" t="s">
        <v>119</v>
      </c>
      <c r="BK117" s="214">
        <f>ROUND(I117*H117,2)</f>
        <v>0</v>
      </c>
      <c r="BL117" s="17" t="s">
        <v>128</v>
      </c>
      <c r="BM117" s="213" t="s">
        <v>206</v>
      </c>
    </row>
    <row r="118" spans="1:63" s="12" customFormat="1" ht="22.8" customHeight="1">
      <c r="A118" s="12"/>
      <c r="B118" s="186"/>
      <c r="C118" s="187"/>
      <c r="D118" s="188" t="s">
        <v>70</v>
      </c>
      <c r="E118" s="200" t="s">
        <v>207</v>
      </c>
      <c r="F118" s="200" t="s">
        <v>208</v>
      </c>
      <c r="G118" s="187"/>
      <c r="H118" s="187"/>
      <c r="I118" s="190"/>
      <c r="J118" s="201">
        <f>BK118</f>
        <v>0</v>
      </c>
      <c r="K118" s="187"/>
      <c r="L118" s="192"/>
      <c r="M118" s="193"/>
      <c r="N118" s="194"/>
      <c r="O118" s="194"/>
      <c r="P118" s="195">
        <f>SUM(P119:P130)</f>
        <v>0</v>
      </c>
      <c r="Q118" s="194"/>
      <c r="R118" s="195">
        <f>SUM(R119:R130)</f>
        <v>0.49240999999999996</v>
      </c>
      <c r="S118" s="194"/>
      <c r="T118" s="196">
        <f>SUM(T119:T130)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97" t="s">
        <v>119</v>
      </c>
      <c r="AT118" s="198" t="s">
        <v>70</v>
      </c>
      <c r="AU118" s="198" t="s">
        <v>79</v>
      </c>
      <c r="AY118" s="197" t="s">
        <v>120</v>
      </c>
      <c r="BK118" s="199">
        <f>SUM(BK119:BK130)</f>
        <v>0</v>
      </c>
    </row>
    <row r="119" spans="1:65" s="2" customFormat="1" ht="12">
      <c r="A119" s="38"/>
      <c r="B119" s="39"/>
      <c r="C119" s="202" t="s">
        <v>209</v>
      </c>
      <c r="D119" s="202" t="s">
        <v>123</v>
      </c>
      <c r="E119" s="203" t="s">
        <v>210</v>
      </c>
      <c r="F119" s="204" t="s">
        <v>211</v>
      </c>
      <c r="G119" s="205" t="s">
        <v>212</v>
      </c>
      <c r="H119" s="206">
        <v>1</v>
      </c>
      <c r="I119" s="207"/>
      <c r="J119" s="208">
        <f>ROUND(I119*H119,2)</f>
        <v>0</v>
      </c>
      <c r="K119" s="204" t="s">
        <v>127</v>
      </c>
      <c r="L119" s="44"/>
      <c r="M119" s="209" t="s">
        <v>19</v>
      </c>
      <c r="N119" s="210" t="s">
        <v>43</v>
      </c>
      <c r="O119" s="84"/>
      <c r="P119" s="211">
        <f>O119*H119</f>
        <v>0</v>
      </c>
      <c r="Q119" s="211">
        <v>0.03447</v>
      </c>
      <c r="R119" s="211">
        <f>Q119*H119</f>
        <v>0.03447</v>
      </c>
      <c r="S119" s="211">
        <v>0</v>
      </c>
      <c r="T119" s="21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3" t="s">
        <v>128</v>
      </c>
      <c r="AT119" s="213" t="s">
        <v>123</v>
      </c>
      <c r="AU119" s="213" t="s">
        <v>119</v>
      </c>
      <c r="AY119" s="17" t="s">
        <v>120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7" t="s">
        <v>119</v>
      </c>
      <c r="BK119" s="214">
        <f>ROUND(I119*H119,2)</f>
        <v>0</v>
      </c>
      <c r="BL119" s="17" t="s">
        <v>128</v>
      </c>
      <c r="BM119" s="213" t="s">
        <v>213</v>
      </c>
    </row>
    <row r="120" spans="1:65" s="2" customFormat="1" ht="12">
      <c r="A120" s="38"/>
      <c r="B120" s="39"/>
      <c r="C120" s="202" t="s">
        <v>214</v>
      </c>
      <c r="D120" s="202" t="s">
        <v>123</v>
      </c>
      <c r="E120" s="203" t="s">
        <v>215</v>
      </c>
      <c r="F120" s="204" t="s">
        <v>216</v>
      </c>
      <c r="G120" s="205" t="s">
        <v>212</v>
      </c>
      <c r="H120" s="206">
        <v>1</v>
      </c>
      <c r="I120" s="207"/>
      <c r="J120" s="208">
        <f>ROUND(I120*H120,2)</f>
        <v>0</v>
      </c>
      <c r="K120" s="204" t="s">
        <v>127</v>
      </c>
      <c r="L120" s="44"/>
      <c r="M120" s="209" t="s">
        <v>19</v>
      </c>
      <c r="N120" s="210" t="s">
        <v>43</v>
      </c>
      <c r="O120" s="84"/>
      <c r="P120" s="211">
        <f>O120*H120</f>
        <v>0</v>
      </c>
      <c r="Q120" s="211">
        <v>0.03751</v>
      </c>
      <c r="R120" s="211">
        <f>Q120*H120</f>
        <v>0.03751</v>
      </c>
      <c r="S120" s="211">
        <v>0</v>
      </c>
      <c r="T120" s="21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3" t="s">
        <v>128</v>
      </c>
      <c r="AT120" s="213" t="s">
        <v>123</v>
      </c>
      <c r="AU120" s="213" t="s">
        <v>119</v>
      </c>
      <c r="AY120" s="17" t="s">
        <v>120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17" t="s">
        <v>119</v>
      </c>
      <c r="BK120" s="214">
        <f>ROUND(I120*H120,2)</f>
        <v>0</v>
      </c>
      <c r="BL120" s="17" t="s">
        <v>128</v>
      </c>
      <c r="BM120" s="213" t="s">
        <v>217</v>
      </c>
    </row>
    <row r="121" spans="1:65" s="2" customFormat="1" ht="16.5" customHeight="1">
      <c r="A121" s="38"/>
      <c r="B121" s="39"/>
      <c r="C121" s="202" t="s">
        <v>218</v>
      </c>
      <c r="D121" s="202" t="s">
        <v>123</v>
      </c>
      <c r="E121" s="203" t="s">
        <v>219</v>
      </c>
      <c r="F121" s="204" t="s">
        <v>220</v>
      </c>
      <c r="G121" s="205" t="s">
        <v>187</v>
      </c>
      <c r="H121" s="206">
        <v>6</v>
      </c>
      <c r="I121" s="207"/>
      <c r="J121" s="208">
        <f>ROUND(I121*H121,2)</f>
        <v>0</v>
      </c>
      <c r="K121" s="204" t="s">
        <v>127</v>
      </c>
      <c r="L121" s="44"/>
      <c r="M121" s="209" t="s">
        <v>19</v>
      </c>
      <c r="N121" s="210" t="s">
        <v>43</v>
      </c>
      <c r="O121" s="84"/>
      <c r="P121" s="211">
        <f>O121*H121</f>
        <v>0</v>
      </c>
      <c r="Q121" s="211">
        <v>0.00112</v>
      </c>
      <c r="R121" s="211">
        <f>Q121*H121</f>
        <v>0.006719999999999999</v>
      </c>
      <c r="S121" s="211">
        <v>0</v>
      </c>
      <c r="T121" s="21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3" t="s">
        <v>128</v>
      </c>
      <c r="AT121" s="213" t="s">
        <v>123</v>
      </c>
      <c r="AU121" s="213" t="s">
        <v>119</v>
      </c>
      <c r="AY121" s="17" t="s">
        <v>120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7" t="s">
        <v>119</v>
      </c>
      <c r="BK121" s="214">
        <f>ROUND(I121*H121,2)</f>
        <v>0</v>
      </c>
      <c r="BL121" s="17" t="s">
        <v>128</v>
      </c>
      <c r="BM121" s="213" t="s">
        <v>221</v>
      </c>
    </row>
    <row r="122" spans="1:65" s="2" customFormat="1" ht="16.5" customHeight="1">
      <c r="A122" s="38"/>
      <c r="B122" s="39"/>
      <c r="C122" s="202" t="s">
        <v>7</v>
      </c>
      <c r="D122" s="202" t="s">
        <v>123</v>
      </c>
      <c r="E122" s="203" t="s">
        <v>222</v>
      </c>
      <c r="F122" s="204" t="s">
        <v>223</v>
      </c>
      <c r="G122" s="205" t="s">
        <v>187</v>
      </c>
      <c r="H122" s="206">
        <v>3</v>
      </c>
      <c r="I122" s="207"/>
      <c r="J122" s="208">
        <f>ROUND(I122*H122,2)</f>
        <v>0</v>
      </c>
      <c r="K122" s="204" t="s">
        <v>127</v>
      </c>
      <c r="L122" s="44"/>
      <c r="M122" s="209" t="s">
        <v>19</v>
      </c>
      <c r="N122" s="210" t="s">
        <v>43</v>
      </c>
      <c r="O122" s="84"/>
      <c r="P122" s="211">
        <f>O122*H122</f>
        <v>0</v>
      </c>
      <c r="Q122" s="211">
        <v>0.01023</v>
      </c>
      <c r="R122" s="211">
        <f>Q122*H122</f>
        <v>0.03069</v>
      </c>
      <c r="S122" s="211">
        <v>0</v>
      </c>
      <c r="T122" s="21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3" t="s">
        <v>128</v>
      </c>
      <c r="AT122" s="213" t="s">
        <v>123</v>
      </c>
      <c r="AU122" s="213" t="s">
        <v>119</v>
      </c>
      <c r="AY122" s="17" t="s">
        <v>120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7" t="s">
        <v>119</v>
      </c>
      <c r="BK122" s="214">
        <f>ROUND(I122*H122,2)</f>
        <v>0</v>
      </c>
      <c r="BL122" s="17" t="s">
        <v>128</v>
      </c>
      <c r="BM122" s="213" t="s">
        <v>224</v>
      </c>
    </row>
    <row r="123" spans="1:65" s="2" customFormat="1" ht="12">
      <c r="A123" s="38"/>
      <c r="B123" s="39"/>
      <c r="C123" s="215" t="s">
        <v>225</v>
      </c>
      <c r="D123" s="215" t="s">
        <v>130</v>
      </c>
      <c r="E123" s="216" t="s">
        <v>226</v>
      </c>
      <c r="F123" s="217" t="s">
        <v>227</v>
      </c>
      <c r="G123" s="218" t="s">
        <v>212</v>
      </c>
      <c r="H123" s="219">
        <v>3</v>
      </c>
      <c r="I123" s="220"/>
      <c r="J123" s="221">
        <f>ROUND(I123*H123,2)</f>
        <v>0</v>
      </c>
      <c r="K123" s="217" t="s">
        <v>127</v>
      </c>
      <c r="L123" s="222"/>
      <c r="M123" s="223" t="s">
        <v>19</v>
      </c>
      <c r="N123" s="224" t="s">
        <v>43</v>
      </c>
      <c r="O123" s="84"/>
      <c r="P123" s="211">
        <f>O123*H123</f>
        <v>0</v>
      </c>
      <c r="Q123" s="211">
        <v>0.093</v>
      </c>
      <c r="R123" s="211">
        <f>Q123*H123</f>
        <v>0.279</v>
      </c>
      <c r="S123" s="211">
        <v>0</v>
      </c>
      <c r="T123" s="21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3" t="s">
        <v>133</v>
      </c>
      <c r="AT123" s="213" t="s">
        <v>130</v>
      </c>
      <c r="AU123" s="213" t="s">
        <v>119</v>
      </c>
      <c r="AY123" s="17" t="s">
        <v>120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7" t="s">
        <v>119</v>
      </c>
      <c r="BK123" s="214">
        <f>ROUND(I123*H123,2)</f>
        <v>0</v>
      </c>
      <c r="BL123" s="17" t="s">
        <v>128</v>
      </c>
      <c r="BM123" s="213" t="s">
        <v>228</v>
      </c>
    </row>
    <row r="124" spans="1:65" s="2" customFormat="1" ht="12">
      <c r="A124" s="38"/>
      <c r="B124" s="39"/>
      <c r="C124" s="202" t="s">
        <v>229</v>
      </c>
      <c r="D124" s="202" t="s">
        <v>123</v>
      </c>
      <c r="E124" s="203" t="s">
        <v>230</v>
      </c>
      <c r="F124" s="204" t="s">
        <v>231</v>
      </c>
      <c r="G124" s="205" t="s">
        <v>187</v>
      </c>
      <c r="H124" s="206">
        <v>1</v>
      </c>
      <c r="I124" s="207"/>
      <c r="J124" s="208">
        <f>ROUND(I124*H124,2)</f>
        <v>0</v>
      </c>
      <c r="K124" s="204" t="s">
        <v>127</v>
      </c>
      <c r="L124" s="44"/>
      <c r="M124" s="209" t="s">
        <v>19</v>
      </c>
      <c r="N124" s="210" t="s">
        <v>43</v>
      </c>
      <c r="O124" s="84"/>
      <c r="P124" s="211">
        <f>O124*H124</f>
        <v>0</v>
      </c>
      <c r="Q124" s="211">
        <v>0.01327</v>
      </c>
      <c r="R124" s="211">
        <f>Q124*H124</f>
        <v>0.01327</v>
      </c>
      <c r="S124" s="211">
        <v>0</v>
      </c>
      <c r="T124" s="21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3" t="s">
        <v>128</v>
      </c>
      <c r="AT124" s="213" t="s">
        <v>123</v>
      </c>
      <c r="AU124" s="213" t="s">
        <v>119</v>
      </c>
      <c r="AY124" s="17" t="s">
        <v>120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7" t="s">
        <v>119</v>
      </c>
      <c r="BK124" s="214">
        <f>ROUND(I124*H124,2)</f>
        <v>0</v>
      </c>
      <c r="BL124" s="17" t="s">
        <v>128</v>
      </c>
      <c r="BM124" s="213" t="s">
        <v>232</v>
      </c>
    </row>
    <row r="125" spans="1:65" s="2" customFormat="1" ht="21.75" customHeight="1">
      <c r="A125" s="38"/>
      <c r="B125" s="39"/>
      <c r="C125" s="202" t="s">
        <v>233</v>
      </c>
      <c r="D125" s="202" t="s">
        <v>123</v>
      </c>
      <c r="E125" s="203" t="s">
        <v>234</v>
      </c>
      <c r="F125" s="204" t="s">
        <v>235</v>
      </c>
      <c r="G125" s="205" t="s">
        <v>187</v>
      </c>
      <c r="H125" s="206">
        <v>1</v>
      </c>
      <c r="I125" s="207"/>
      <c r="J125" s="208">
        <f>ROUND(I125*H125,2)</f>
        <v>0</v>
      </c>
      <c r="K125" s="204" t="s">
        <v>127</v>
      </c>
      <c r="L125" s="44"/>
      <c r="M125" s="209" t="s">
        <v>19</v>
      </c>
      <c r="N125" s="210" t="s">
        <v>43</v>
      </c>
      <c r="O125" s="84"/>
      <c r="P125" s="211">
        <f>O125*H125</f>
        <v>0</v>
      </c>
      <c r="Q125" s="211">
        <v>0.0374</v>
      </c>
      <c r="R125" s="211">
        <f>Q125*H125</f>
        <v>0.0374</v>
      </c>
      <c r="S125" s="211">
        <v>0</v>
      </c>
      <c r="T125" s="21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3" t="s">
        <v>128</v>
      </c>
      <c r="AT125" s="213" t="s">
        <v>123</v>
      </c>
      <c r="AU125" s="213" t="s">
        <v>119</v>
      </c>
      <c r="AY125" s="17" t="s">
        <v>120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17" t="s">
        <v>119</v>
      </c>
      <c r="BK125" s="214">
        <f>ROUND(I125*H125,2)</f>
        <v>0</v>
      </c>
      <c r="BL125" s="17" t="s">
        <v>128</v>
      </c>
      <c r="BM125" s="213" t="s">
        <v>236</v>
      </c>
    </row>
    <row r="126" spans="1:65" s="2" customFormat="1" ht="16.5" customHeight="1">
      <c r="A126" s="38"/>
      <c r="B126" s="39"/>
      <c r="C126" s="202" t="s">
        <v>237</v>
      </c>
      <c r="D126" s="202" t="s">
        <v>123</v>
      </c>
      <c r="E126" s="203" t="s">
        <v>238</v>
      </c>
      <c r="F126" s="204" t="s">
        <v>239</v>
      </c>
      <c r="G126" s="205" t="s">
        <v>187</v>
      </c>
      <c r="H126" s="206">
        <v>1</v>
      </c>
      <c r="I126" s="207"/>
      <c r="J126" s="208">
        <f>ROUND(I126*H126,2)</f>
        <v>0</v>
      </c>
      <c r="K126" s="204" t="s">
        <v>127</v>
      </c>
      <c r="L126" s="44"/>
      <c r="M126" s="209" t="s">
        <v>19</v>
      </c>
      <c r="N126" s="210" t="s">
        <v>43</v>
      </c>
      <c r="O126" s="84"/>
      <c r="P126" s="211">
        <f>O126*H126</f>
        <v>0</v>
      </c>
      <c r="Q126" s="211">
        <v>0.0374</v>
      </c>
      <c r="R126" s="211">
        <f>Q126*H126</f>
        <v>0.0374</v>
      </c>
      <c r="S126" s="211">
        <v>0</v>
      </c>
      <c r="T126" s="21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3" t="s">
        <v>128</v>
      </c>
      <c r="AT126" s="213" t="s">
        <v>123</v>
      </c>
      <c r="AU126" s="213" t="s">
        <v>119</v>
      </c>
      <c r="AY126" s="17" t="s">
        <v>120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7" t="s">
        <v>119</v>
      </c>
      <c r="BK126" s="214">
        <f>ROUND(I126*H126,2)</f>
        <v>0</v>
      </c>
      <c r="BL126" s="17" t="s">
        <v>128</v>
      </c>
      <c r="BM126" s="213" t="s">
        <v>240</v>
      </c>
    </row>
    <row r="127" spans="1:65" s="2" customFormat="1" ht="33" customHeight="1">
      <c r="A127" s="38"/>
      <c r="B127" s="39"/>
      <c r="C127" s="202" t="s">
        <v>241</v>
      </c>
      <c r="D127" s="202" t="s">
        <v>123</v>
      </c>
      <c r="E127" s="203" t="s">
        <v>242</v>
      </c>
      <c r="F127" s="204" t="s">
        <v>243</v>
      </c>
      <c r="G127" s="205" t="s">
        <v>187</v>
      </c>
      <c r="H127" s="206">
        <v>1</v>
      </c>
      <c r="I127" s="207"/>
      <c r="J127" s="208">
        <f>ROUND(I127*H127,2)</f>
        <v>0</v>
      </c>
      <c r="K127" s="204" t="s">
        <v>127</v>
      </c>
      <c r="L127" s="44"/>
      <c r="M127" s="209" t="s">
        <v>19</v>
      </c>
      <c r="N127" s="210" t="s">
        <v>43</v>
      </c>
      <c r="O127" s="84"/>
      <c r="P127" s="211">
        <f>O127*H127</f>
        <v>0</v>
      </c>
      <c r="Q127" s="211">
        <v>0.00328</v>
      </c>
      <c r="R127" s="211">
        <f>Q127*H127</f>
        <v>0.00328</v>
      </c>
      <c r="S127" s="211">
        <v>0</v>
      </c>
      <c r="T127" s="21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3" t="s">
        <v>128</v>
      </c>
      <c r="AT127" s="213" t="s">
        <v>123</v>
      </c>
      <c r="AU127" s="213" t="s">
        <v>119</v>
      </c>
      <c r="AY127" s="17" t="s">
        <v>120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17" t="s">
        <v>119</v>
      </c>
      <c r="BK127" s="214">
        <f>ROUND(I127*H127,2)</f>
        <v>0</v>
      </c>
      <c r="BL127" s="17" t="s">
        <v>128</v>
      </c>
      <c r="BM127" s="213" t="s">
        <v>244</v>
      </c>
    </row>
    <row r="128" spans="1:65" s="2" customFormat="1" ht="33" customHeight="1">
      <c r="A128" s="38"/>
      <c r="B128" s="39"/>
      <c r="C128" s="202" t="s">
        <v>245</v>
      </c>
      <c r="D128" s="202" t="s">
        <v>123</v>
      </c>
      <c r="E128" s="203" t="s">
        <v>246</v>
      </c>
      <c r="F128" s="204" t="s">
        <v>247</v>
      </c>
      <c r="G128" s="205" t="s">
        <v>187</v>
      </c>
      <c r="H128" s="206">
        <v>1</v>
      </c>
      <c r="I128" s="207"/>
      <c r="J128" s="208">
        <f>ROUND(I128*H128,2)</f>
        <v>0</v>
      </c>
      <c r="K128" s="204" t="s">
        <v>127</v>
      </c>
      <c r="L128" s="44"/>
      <c r="M128" s="209" t="s">
        <v>19</v>
      </c>
      <c r="N128" s="210" t="s">
        <v>43</v>
      </c>
      <c r="O128" s="84"/>
      <c r="P128" s="211">
        <f>O128*H128</f>
        <v>0</v>
      </c>
      <c r="Q128" s="211">
        <v>0.00608</v>
      </c>
      <c r="R128" s="211">
        <f>Q128*H128</f>
        <v>0.00608</v>
      </c>
      <c r="S128" s="211">
        <v>0</v>
      </c>
      <c r="T128" s="21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3" t="s">
        <v>128</v>
      </c>
      <c r="AT128" s="213" t="s">
        <v>123</v>
      </c>
      <c r="AU128" s="213" t="s">
        <v>119</v>
      </c>
      <c r="AY128" s="17" t="s">
        <v>120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7" t="s">
        <v>119</v>
      </c>
      <c r="BK128" s="214">
        <f>ROUND(I128*H128,2)</f>
        <v>0</v>
      </c>
      <c r="BL128" s="17" t="s">
        <v>128</v>
      </c>
      <c r="BM128" s="213" t="s">
        <v>248</v>
      </c>
    </row>
    <row r="129" spans="1:65" s="2" customFormat="1" ht="33" customHeight="1">
      <c r="A129" s="38"/>
      <c r="B129" s="39"/>
      <c r="C129" s="202" t="s">
        <v>249</v>
      </c>
      <c r="D129" s="202" t="s">
        <v>123</v>
      </c>
      <c r="E129" s="203" t="s">
        <v>250</v>
      </c>
      <c r="F129" s="204" t="s">
        <v>251</v>
      </c>
      <c r="G129" s="205" t="s">
        <v>187</v>
      </c>
      <c r="H129" s="206">
        <v>1</v>
      </c>
      <c r="I129" s="207"/>
      <c r="J129" s="208">
        <f>ROUND(I129*H129,2)</f>
        <v>0</v>
      </c>
      <c r="K129" s="204" t="s">
        <v>127</v>
      </c>
      <c r="L129" s="44"/>
      <c r="M129" s="209" t="s">
        <v>19</v>
      </c>
      <c r="N129" s="210" t="s">
        <v>43</v>
      </c>
      <c r="O129" s="84"/>
      <c r="P129" s="211">
        <f>O129*H129</f>
        <v>0</v>
      </c>
      <c r="Q129" s="211">
        <v>0.00659</v>
      </c>
      <c r="R129" s="211">
        <f>Q129*H129</f>
        <v>0.00659</v>
      </c>
      <c r="S129" s="211">
        <v>0</v>
      </c>
      <c r="T129" s="21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3" t="s">
        <v>128</v>
      </c>
      <c r="AT129" s="213" t="s">
        <v>123</v>
      </c>
      <c r="AU129" s="213" t="s">
        <v>119</v>
      </c>
      <c r="AY129" s="17" t="s">
        <v>120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7" t="s">
        <v>119</v>
      </c>
      <c r="BK129" s="214">
        <f>ROUND(I129*H129,2)</f>
        <v>0</v>
      </c>
      <c r="BL129" s="17" t="s">
        <v>128</v>
      </c>
      <c r="BM129" s="213" t="s">
        <v>252</v>
      </c>
    </row>
    <row r="130" spans="1:65" s="2" customFormat="1" ht="12">
      <c r="A130" s="38"/>
      <c r="B130" s="39"/>
      <c r="C130" s="202" t="s">
        <v>253</v>
      </c>
      <c r="D130" s="202" t="s">
        <v>123</v>
      </c>
      <c r="E130" s="203" t="s">
        <v>254</v>
      </c>
      <c r="F130" s="204" t="s">
        <v>255</v>
      </c>
      <c r="G130" s="205" t="s">
        <v>180</v>
      </c>
      <c r="H130" s="206">
        <v>0.492</v>
      </c>
      <c r="I130" s="207"/>
      <c r="J130" s="208">
        <f>ROUND(I130*H130,2)</f>
        <v>0</v>
      </c>
      <c r="K130" s="204" t="s">
        <v>127</v>
      </c>
      <c r="L130" s="44"/>
      <c r="M130" s="209" t="s">
        <v>19</v>
      </c>
      <c r="N130" s="210" t="s">
        <v>43</v>
      </c>
      <c r="O130" s="84"/>
      <c r="P130" s="211">
        <f>O130*H130</f>
        <v>0</v>
      </c>
      <c r="Q130" s="211">
        <v>0</v>
      </c>
      <c r="R130" s="211">
        <f>Q130*H130</f>
        <v>0</v>
      </c>
      <c r="S130" s="211">
        <v>0</v>
      </c>
      <c r="T130" s="21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3" t="s">
        <v>128</v>
      </c>
      <c r="AT130" s="213" t="s">
        <v>123</v>
      </c>
      <c r="AU130" s="213" t="s">
        <v>119</v>
      </c>
      <c r="AY130" s="17" t="s">
        <v>120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7" t="s">
        <v>119</v>
      </c>
      <c r="BK130" s="214">
        <f>ROUND(I130*H130,2)</f>
        <v>0</v>
      </c>
      <c r="BL130" s="17" t="s">
        <v>128</v>
      </c>
      <c r="BM130" s="213" t="s">
        <v>256</v>
      </c>
    </row>
    <row r="131" spans="1:63" s="12" customFormat="1" ht="22.8" customHeight="1">
      <c r="A131" s="12"/>
      <c r="B131" s="186"/>
      <c r="C131" s="187"/>
      <c r="D131" s="188" t="s">
        <v>70</v>
      </c>
      <c r="E131" s="200" t="s">
        <v>257</v>
      </c>
      <c r="F131" s="200" t="s">
        <v>258</v>
      </c>
      <c r="G131" s="187"/>
      <c r="H131" s="187"/>
      <c r="I131" s="190"/>
      <c r="J131" s="201">
        <f>BK131</f>
        <v>0</v>
      </c>
      <c r="K131" s="187"/>
      <c r="L131" s="192"/>
      <c r="M131" s="193"/>
      <c r="N131" s="194"/>
      <c r="O131" s="194"/>
      <c r="P131" s="195">
        <f>SUM(P132:P157)</f>
        <v>0</v>
      </c>
      <c r="Q131" s="194"/>
      <c r="R131" s="195">
        <f>SUM(R132:R157)</f>
        <v>0.7963500000000001</v>
      </c>
      <c r="S131" s="194"/>
      <c r="T131" s="196">
        <f>SUM(T132:T157)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97" t="s">
        <v>119</v>
      </c>
      <c r="AT131" s="198" t="s">
        <v>70</v>
      </c>
      <c r="AU131" s="198" t="s">
        <v>79</v>
      </c>
      <c r="AY131" s="197" t="s">
        <v>120</v>
      </c>
      <c r="BK131" s="199">
        <f>SUM(BK132:BK157)</f>
        <v>0</v>
      </c>
    </row>
    <row r="132" spans="1:65" s="2" customFormat="1" ht="16.5" customHeight="1">
      <c r="A132" s="38"/>
      <c r="B132" s="39"/>
      <c r="C132" s="202" t="s">
        <v>259</v>
      </c>
      <c r="D132" s="202" t="s">
        <v>123</v>
      </c>
      <c r="E132" s="203" t="s">
        <v>260</v>
      </c>
      <c r="F132" s="204" t="s">
        <v>261</v>
      </c>
      <c r="G132" s="205" t="s">
        <v>126</v>
      </c>
      <c r="H132" s="206">
        <v>776</v>
      </c>
      <c r="I132" s="207"/>
      <c r="J132" s="208">
        <f>ROUND(I132*H132,2)</f>
        <v>0</v>
      </c>
      <c r="K132" s="204" t="s">
        <v>127</v>
      </c>
      <c r="L132" s="44"/>
      <c r="M132" s="209" t="s">
        <v>19</v>
      </c>
      <c r="N132" s="210" t="s">
        <v>43</v>
      </c>
      <c r="O132" s="84"/>
      <c r="P132" s="211">
        <f>O132*H132</f>
        <v>0</v>
      </c>
      <c r="Q132" s="211">
        <v>0.00037</v>
      </c>
      <c r="R132" s="211">
        <f>Q132*H132</f>
        <v>0.28712</v>
      </c>
      <c r="S132" s="211">
        <v>0</v>
      </c>
      <c r="T132" s="21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3" t="s">
        <v>128</v>
      </c>
      <c r="AT132" s="213" t="s">
        <v>123</v>
      </c>
      <c r="AU132" s="213" t="s">
        <v>119</v>
      </c>
      <c r="AY132" s="17" t="s">
        <v>120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7" t="s">
        <v>119</v>
      </c>
      <c r="BK132" s="214">
        <f>ROUND(I132*H132,2)</f>
        <v>0</v>
      </c>
      <c r="BL132" s="17" t="s">
        <v>128</v>
      </c>
      <c r="BM132" s="213" t="s">
        <v>262</v>
      </c>
    </row>
    <row r="133" spans="1:65" s="2" customFormat="1" ht="16.5" customHeight="1">
      <c r="A133" s="38"/>
      <c r="B133" s="39"/>
      <c r="C133" s="202" t="s">
        <v>263</v>
      </c>
      <c r="D133" s="202" t="s">
        <v>123</v>
      </c>
      <c r="E133" s="203" t="s">
        <v>264</v>
      </c>
      <c r="F133" s="204" t="s">
        <v>265</v>
      </c>
      <c r="G133" s="205" t="s">
        <v>126</v>
      </c>
      <c r="H133" s="206">
        <v>107</v>
      </c>
      <c r="I133" s="207"/>
      <c r="J133" s="208">
        <f>ROUND(I133*H133,2)</f>
        <v>0</v>
      </c>
      <c r="K133" s="204" t="s">
        <v>127</v>
      </c>
      <c r="L133" s="44"/>
      <c r="M133" s="209" t="s">
        <v>19</v>
      </c>
      <c r="N133" s="210" t="s">
        <v>43</v>
      </c>
      <c r="O133" s="84"/>
      <c r="P133" s="211">
        <f>O133*H133</f>
        <v>0</v>
      </c>
      <c r="Q133" s="211">
        <v>0.00046</v>
      </c>
      <c r="R133" s="211">
        <f>Q133*H133</f>
        <v>0.04922</v>
      </c>
      <c r="S133" s="211">
        <v>0</v>
      </c>
      <c r="T133" s="21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3" t="s">
        <v>128</v>
      </c>
      <c r="AT133" s="213" t="s">
        <v>123</v>
      </c>
      <c r="AU133" s="213" t="s">
        <v>119</v>
      </c>
      <c r="AY133" s="17" t="s">
        <v>120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7" t="s">
        <v>119</v>
      </c>
      <c r="BK133" s="214">
        <f>ROUND(I133*H133,2)</f>
        <v>0</v>
      </c>
      <c r="BL133" s="17" t="s">
        <v>128</v>
      </c>
      <c r="BM133" s="213" t="s">
        <v>266</v>
      </c>
    </row>
    <row r="134" spans="1:65" s="2" customFormat="1" ht="16.5" customHeight="1">
      <c r="A134" s="38"/>
      <c r="B134" s="39"/>
      <c r="C134" s="202" t="s">
        <v>133</v>
      </c>
      <c r="D134" s="202" t="s">
        <v>123</v>
      </c>
      <c r="E134" s="203" t="s">
        <v>264</v>
      </c>
      <c r="F134" s="204" t="s">
        <v>265</v>
      </c>
      <c r="G134" s="205" t="s">
        <v>126</v>
      </c>
      <c r="H134" s="206">
        <v>104</v>
      </c>
      <c r="I134" s="207"/>
      <c r="J134" s="208">
        <f>ROUND(I134*H134,2)</f>
        <v>0</v>
      </c>
      <c r="K134" s="204" t="s">
        <v>127</v>
      </c>
      <c r="L134" s="44"/>
      <c r="M134" s="209" t="s">
        <v>19</v>
      </c>
      <c r="N134" s="210" t="s">
        <v>43</v>
      </c>
      <c r="O134" s="84"/>
      <c r="P134" s="211">
        <f>O134*H134</f>
        <v>0</v>
      </c>
      <c r="Q134" s="211">
        <v>0.00046</v>
      </c>
      <c r="R134" s="211">
        <f>Q134*H134</f>
        <v>0.04784</v>
      </c>
      <c r="S134" s="211">
        <v>0</v>
      </c>
      <c r="T134" s="21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3" t="s">
        <v>128</v>
      </c>
      <c r="AT134" s="213" t="s">
        <v>123</v>
      </c>
      <c r="AU134" s="213" t="s">
        <v>119</v>
      </c>
      <c r="AY134" s="17" t="s">
        <v>120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17" t="s">
        <v>119</v>
      </c>
      <c r="BK134" s="214">
        <f>ROUND(I134*H134,2)</f>
        <v>0</v>
      </c>
      <c r="BL134" s="17" t="s">
        <v>128</v>
      </c>
      <c r="BM134" s="213" t="s">
        <v>267</v>
      </c>
    </row>
    <row r="135" spans="1:65" s="2" customFormat="1" ht="16.5" customHeight="1">
      <c r="A135" s="38"/>
      <c r="B135" s="39"/>
      <c r="C135" s="202" t="s">
        <v>268</v>
      </c>
      <c r="D135" s="202" t="s">
        <v>123</v>
      </c>
      <c r="E135" s="203" t="s">
        <v>269</v>
      </c>
      <c r="F135" s="204" t="s">
        <v>270</v>
      </c>
      <c r="G135" s="205" t="s">
        <v>126</v>
      </c>
      <c r="H135" s="206">
        <v>65</v>
      </c>
      <c r="I135" s="207"/>
      <c r="J135" s="208">
        <f>ROUND(I135*H135,2)</f>
        <v>0</v>
      </c>
      <c r="K135" s="204" t="s">
        <v>127</v>
      </c>
      <c r="L135" s="44"/>
      <c r="M135" s="209" t="s">
        <v>19</v>
      </c>
      <c r="N135" s="210" t="s">
        <v>43</v>
      </c>
      <c r="O135" s="84"/>
      <c r="P135" s="211">
        <f>O135*H135</f>
        <v>0</v>
      </c>
      <c r="Q135" s="211">
        <v>0.00057</v>
      </c>
      <c r="R135" s="211">
        <f>Q135*H135</f>
        <v>0.03705</v>
      </c>
      <c r="S135" s="211">
        <v>0</v>
      </c>
      <c r="T135" s="21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3" t="s">
        <v>128</v>
      </c>
      <c r="AT135" s="213" t="s">
        <v>123</v>
      </c>
      <c r="AU135" s="213" t="s">
        <v>119</v>
      </c>
      <c r="AY135" s="17" t="s">
        <v>120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7" t="s">
        <v>119</v>
      </c>
      <c r="BK135" s="214">
        <f>ROUND(I135*H135,2)</f>
        <v>0</v>
      </c>
      <c r="BL135" s="17" t="s">
        <v>128</v>
      </c>
      <c r="BM135" s="213" t="s">
        <v>271</v>
      </c>
    </row>
    <row r="136" spans="1:65" s="2" customFormat="1" ht="16.5" customHeight="1">
      <c r="A136" s="38"/>
      <c r="B136" s="39"/>
      <c r="C136" s="202" t="s">
        <v>272</v>
      </c>
      <c r="D136" s="202" t="s">
        <v>123</v>
      </c>
      <c r="E136" s="203" t="s">
        <v>269</v>
      </c>
      <c r="F136" s="204" t="s">
        <v>270</v>
      </c>
      <c r="G136" s="205" t="s">
        <v>126</v>
      </c>
      <c r="H136" s="206">
        <v>38</v>
      </c>
      <c r="I136" s="207"/>
      <c r="J136" s="208">
        <f>ROUND(I136*H136,2)</f>
        <v>0</v>
      </c>
      <c r="K136" s="204" t="s">
        <v>127</v>
      </c>
      <c r="L136" s="44"/>
      <c r="M136" s="209" t="s">
        <v>19</v>
      </c>
      <c r="N136" s="210" t="s">
        <v>43</v>
      </c>
      <c r="O136" s="84"/>
      <c r="P136" s="211">
        <f>O136*H136</f>
        <v>0</v>
      </c>
      <c r="Q136" s="211">
        <v>0.00057</v>
      </c>
      <c r="R136" s="211">
        <f>Q136*H136</f>
        <v>0.02166</v>
      </c>
      <c r="S136" s="211">
        <v>0</v>
      </c>
      <c r="T136" s="21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3" t="s">
        <v>128</v>
      </c>
      <c r="AT136" s="213" t="s">
        <v>123</v>
      </c>
      <c r="AU136" s="213" t="s">
        <v>119</v>
      </c>
      <c r="AY136" s="17" t="s">
        <v>120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7" t="s">
        <v>119</v>
      </c>
      <c r="BK136" s="214">
        <f>ROUND(I136*H136,2)</f>
        <v>0</v>
      </c>
      <c r="BL136" s="17" t="s">
        <v>128</v>
      </c>
      <c r="BM136" s="213" t="s">
        <v>273</v>
      </c>
    </row>
    <row r="137" spans="1:65" s="2" customFormat="1" ht="16.5" customHeight="1">
      <c r="A137" s="38"/>
      <c r="B137" s="39"/>
      <c r="C137" s="202" t="s">
        <v>274</v>
      </c>
      <c r="D137" s="202" t="s">
        <v>123</v>
      </c>
      <c r="E137" s="203" t="s">
        <v>275</v>
      </c>
      <c r="F137" s="204" t="s">
        <v>276</v>
      </c>
      <c r="G137" s="205" t="s">
        <v>126</v>
      </c>
      <c r="H137" s="206">
        <v>43</v>
      </c>
      <c r="I137" s="207"/>
      <c r="J137" s="208">
        <f>ROUND(I137*H137,2)</f>
        <v>0</v>
      </c>
      <c r="K137" s="204" t="s">
        <v>127</v>
      </c>
      <c r="L137" s="44"/>
      <c r="M137" s="209" t="s">
        <v>19</v>
      </c>
      <c r="N137" s="210" t="s">
        <v>43</v>
      </c>
      <c r="O137" s="84"/>
      <c r="P137" s="211">
        <f>O137*H137</f>
        <v>0</v>
      </c>
      <c r="Q137" s="211">
        <v>0.0007</v>
      </c>
      <c r="R137" s="211">
        <f>Q137*H137</f>
        <v>0.0301</v>
      </c>
      <c r="S137" s="211">
        <v>0</v>
      </c>
      <c r="T137" s="21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3" t="s">
        <v>128</v>
      </c>
      <c r="AT137" s="213" t="s">
        <v>123</v>
      </c>
      <c r="AU137" s="213" t="s">
        <v>119</v>
      </c>
      <c r="AY137" s="17" t="s">
        <v>120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7" t="s">
        <v>119</v>
      </c>
      <c r="BK137" s="214">
        <f>ROUND(I137*H137,2)</f>
        <v>0</v>
      </c>
      <c r="BL137" s="17" t="s">
        <v>128</v>
      </c>
      <c r="BM137" s="213" t="s">
        <v>277</v>
      </c>
    </row>
    <row r="138" spans="1:65" s="2" customFormat="1" ht="16.5" customHeight="1">
      <c r="A138" s="38"/>
      <c r="B138" s="39"/>
      <c r="C138" s="202" t="s">
        <v>278</v>
      </c>
      <c r="D138" s="202" t="s">
        <v>123</v>
      </c>
      <c r="E138" s="203" t="s">
        <v>279</v>
      </c>
      <c r="F138" s="204" t="s">
        <v>280</v>
      </c>
      <c r="G138" s="205" t="s">
        <v>126</v>
      </c>
      <c r="H138" s="206">
        <v>70</v>
      </c>
      <c r="I138" s="207"/>
      <c r="J138" s="208">
        <f>ROUND(I138*H138,2)</f>
        <v>0</v>
      </c>
      <c r="K138" s="204" t="s">
        <v>127</v>
      </c>
      <c r="L138" s="44"/>
      <c r="M138" s="209" t="s">
        <v>19</v>
      </c>
      <c r="N138" s="210" t="s">
        <v>43</v>
      </c>
      <c r="O138" s="84"/>
      <c r="P138" s="211">
        <f>O138*H138</f>
        <v>0</v>
      </c>
      <c r="Q138" s="211">
        <v>0.00127</v>
      </c>
      <c r="R138" s="211">
        <f>Q138*H138</f>
        <v>0.0889</v>
      </c>
      <c r="S138" s="211">
        <v>0</v>
      </c>
      <c r="T138" s="21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3" t="s">
        <v>128</v>
      </c>
      <c r="AT138" s="213" t="s">
        <v>123</v>
      </c>
      <c r="AU138" s="213" t="s">
        <v>119</v>
      </c>
      <c r="AY138" s="17" t="s">
        <v>120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7" t="s">
        <v>119</v>
      </c>
      <c r="BK138" s="214">
        <f>ROUND(I138*H138,2)</f>
        <v>0</v>
      </c>
      <c r="BL138" s="17" t="s">
        <v>128</v>
      </c>
      <c r="BM138" s="213" t="s">
        <v>281</v>
      </c>
    </row>
    <row r="139" spans="1:65" s="2" customFormat="1" ht="16.5" customHeight="1">
      <c r="A139" s="38"/>
      <c r="B139" s="39"/>
      <c r="C139" s="202" t="s">
        <v>282</v>
      </c>
      <c r="D139" s="202" t="s">
        <v>123</v>
      </c>
      <c r="E139" s="203" t="s">
        <v>279</v>
      </c>
      <c r="F139" s="204" t="s">
        <v>280</v>
      </c>
      <c r="G139" s="205" t="s">
        <v>126</v>
      </c>
      <c r="H139" s="206">
        <v>2</v>
      </c>
      <c r="I139" s="207"/>
      <c r="J139" s="208">
        <f>ROUND(I139*H139,2)</f>
        <v>0</v>
      </c>
      <c r="K139" s="204" t="s">
        <v>127</v>
      </c>
      <c r="L139" s="44"/>
      <c r="M139" s="209" t="s">
        <v>19</v>
      </c>
      <c r="N139" s="210" t="s">
        <v>43</v>
      </c>
      <c r="O139" s="84"/>
      <c r="P139" s="211">
        <f>O139*H139</f>
        <v>0</v>
      </c>
      <c r="Q139" s="211">
        <v>0.00127</v>
      </c>
      <c r="R139" s="211">
        <f>Q139*H139</f>
        <v>0.00254</v>
      </c>
      <c r="S139" s="211">
        <v>0</v>
      </c>
      <c r="T139" s="21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3" t="s">
        <v>128</v>
      </c>
      <c r="AT139" s="213" t="s">
        <v>123</v>
      </c>
      <c r="AU139" s="213" t="s">
        <v>119</v>
      </c>
      <c r="AY139" s="17" t="s">
        <v>120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7" t="s">
        <v>119</v>
      </c>
      <c r="BK139" s="214">
        <f>ROUND(I139*H139,2)</f>
        <v>0</v>
      </c>
      <c r="BL139" s="17" t="s">
        <v>128</v>
      </c>
      <c r="BM139" s="213" t="s">
        <v>283</v>
      </c>
    </row>
    <row r="140" spans="1:65" s="2" customFormat="1" ht="16.5" customHeight="1">
      <c r="A140" s="38"/>
      <c r="B140" s="39"/>
      <c r="C140" s="202" t="s">
        <v>284</v>
      </c>
      <c r="D140" s="202" t="s">
        <v>123</v>
      </c>
      <c r="E140" s="203" t="s">
        <v>285</v>
      </c>
      <c r="F140" s="204" t="s">
        <v>286</v>
      </c>
      <c r="G140" s="205" t="s">
        <v>126</v>
      </c>
      <c r="H140" s="206">
        <v>41</v>
      </c>
      <c r="I140" s="207"/>
      <c r="J140" s="208">
        <f>ROUND(I140*H140,2)</f>
        <v>0</v>
      </c>
      <c r="K140" s="204" t="s">
        <v>127</v>
      </c>
      <c r="L140" s="44"/>
      <c r="M140" s="209" t="s">
        <v>19</v>
      </c>
      <c r="N140" s="210" t="s">
        <v>43</v>
      </c>
      <c r="O140" s="84"/>
      <c r="P140" s="211">
        <f>O140*H140</f>
        <v>0</v>
      </c>
      <c r="Q140" s="211">
        <v>0.00159</v>
      </c>
      <c r="R140" s="211">
        <f>Q140*H140</f>
        <v>0.06519</v>
      </c>
      <c r="S140" s="211">
        <v>0</v>
      </c>
      <c r="T140" s="21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3" t="s">
        <v>128</v>
      </c>
      <c r="AT140" s="213" t="s">
        <v>123</v>
      </c>
      <c r="AU140" s="213" t="s">
        <v>119</v>
      </c>
      <c r="AY140" s="17" t="s">
        <v>120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7" t="s">
        <v>119</v>
      </c>
      <c r="BK140" s="214">
        <f>ROUND(I140*H140,2)</f>
        <v>0</v>
      </c>
      <c r="BL140" s="17" t="s">
        <v>128</v>
      </c>
      <c r="BM140" s="213" t="s">
        <v>287</v>
      </c>
    </row>
    <row r="141" spans="1:51" s="13" customFormat="1" ht="12">
      <c r="A141" s="13"/>
      <c r="B141" s="225"/>
      <c r="C141" s="226"/>
      <c r="D141" s="227" t="s">
        <v>135</v>
      </c>
      <c r="E141" s="236" t="s">
        <v>19</v>
      </c>
      <c r="F141" s="228" t="s">
        <v>288</v>
      </c>
      <c r="G141" s="226"/>
      <c r="H141" s="229">
        <v>41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135</v>
      </c>
      <c r="AU141" s="235" t="s">
        <v>119</v>
      </c>
      <c r="AV141" s="13" t="s">
        <v>119</v>
      </c>
      <c r="AW141" s="13" t="s">
        <v>32</v>
      </c>
      <c r="AX141" s="13" t="s">
        <v>71</v>
      </c>
      <c r="AY141" s="235" t="s">
        <v>120</v>
      </c>
    </row>
    <row r="142" spans="1:51" s="14" customFormat="1" ht="12">
      <c r="A142" s="14"/>
      <c r="B142" s="237"/>
      <c r="C142" s="238"/>
      <c r="D142" s="227" t="s">
        <v>135</v>
      </c>
      <c r="E142" s="239" t="s">
        <v>19</v>
      </c>
      <c r="F142" s="240" t="s">
        <v>289</v>
      </c>
      <c r="G142" s="238"/>
      <c r="H142" s="241">
        <v>41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7" t="s">
        <v>135</v>
      </c>
      <c r="AU142" s="247" t="s">
        <v>119</v>
      </c>
      <c r="AV142" s="14" t="s">
        <v>142</v>
      </c>
      <c r="AW142" s="14" t="s">
        <v>32</v>
      </c>
      <c r="AX142" s="14" t="s">
        <v>79</v>
      </c>
      <c r="AY142" s="247" t="s">
        <v>120</v>
      </c>
    </row>
    <row r="143" spans="1:65" s="2" customFormat="1" ht="16.5" customHeight="1">
      <c r="A143" s="38"/>
      <c r="B143" s="39"/>
      <c r="C143" s="202" t="s">
        <v>290</v>
      </c>
      <c r="D143" s="202" t="s">
        <v>123</v>
      </c>
      <c r="E143" s="203" t="s">
        <v>291</v>
      </c>
      <c r="F143" s="204" t="s">
        <v>292</v>
      </c>
      <c r="G143" s="205" t="s">
        <v>126</v>
      </c>
      <c r="H143" s="206">
        <v>31</v>
      </c>
      <c r="I143" s="207"/>
      <c r="J143" s="208">
        <f>ROUND(I143*H143,2)</f>
        <v>0</v>
      </c>
      <c r="K143" s="204" t="s">
        <v>127</v>
      </c>
      <c r="L143" s="44"/>
      <c r="M143" s="209" t="s">
        <v>19</v>
      </c>
      <c r="N143" s="210" t="s">
        <v>43</v>
      </c>
      <c r="O143" s="84"/>
      <c r="P143" s="211">
        <f>O143*H143</f>
        <v>0</v>
      </c>
      <c r="Q143" s="211">
        <v>0.002</v>
      </c>
      <c r="R143" s="211">
        <f>Q143*H143</f>
        <v>0.062</v>
      </c>
      <c r="S143" s="211">
        <v>0</v>
      </c>
      <c r="T143" s="21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3" t="s">
        <v>128</v>
      </c>
      <c r="AT143" s="213" t="s">
        <v>123</v>
      </c>
      <c r="AU143" s="213" t="s">
        <v>119</v>
      </c>
      <c r="AY143" s="17" t="s">
        <v>120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7" t="s">
        <v>119</v>
      </c>
      <c r="BK143" s="214">
        <f>ROUND(I143*H143,2)</f>
        <v>0</v>
      </c>
      <c r="BL143" s="17" t="s">
        <v>128</v>
      </c>
      <c r="BM143" s="213" t="s">
        <v>293</v>
      </c>
    </row>
    <row r="144" spans="1:51" s="13" customFormat="1" ht="12">
      <c r="A144" s="13"/>
      <c r="B144" s="225"/>
      <c r="C144" s="226"/>
      <c r="D144" s="227" t="s">
        <v>135</v>
      </c>
      <c r="E144" s="236" t="s">
        <v>19</v>
      </c>
      <c r="F144" s="228" t="s">
        <v>294</v>
      </c>
      <c r="G144" s="226"/>
      <c r="H144" s="229">
        <v>31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135</v>
      </c>
      <c r="AU144" s="235" t="s">
        <v>119</v>
      </c>
      <c r="AV144" s="13" t="s">
        <v>119</v>
      </c>
      <c r="AW144" s="13" t="s">
        <v>32</v>
      </c>
      <c r="AX144" s="13" t="s">
        <v>71</v>
      </c>
      <c r="AY144" s="235" t="s">
        <v>120</v>
      </c>
    </row>
    <row r="145" spans="1:51" s="14" customFormat="1" ht="12">
      <c r="A145" s="14"/>
      <c r="B145" s="237"/>
      <c r="C145" s="238"/>
      <c r="D145" s="227" t="s">
        <v>135</v>
      </c>
      <c r="E145" s="239" t="s">
        <v>19</v>
      </c>
      <c r="F145" s="240" t="s">
        <v>289</v>
      </c>
      <c r="G145" s="238"/>
      <c r="H145" s="241">
        <v>31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7" t="s">
        <v>135</v>
      </c>
      <c r="AU145" s="247" t="s">
        <v>119</v>
      </c>
      <c r="AV145" s="14" t="s">
        <v>142</v>
      </c>
      <c r="AW145" s="14" t="s">
        <v>32</v>
      </c>
      <c r="AX145" s="14" t="s">
        <v>79</v>
      </c>
      <c r="AY145" s="247" t="s">
        <v>120</v>
      </c>
    </row>
    <row r="146" spans="1:65" s="2" customFormat="1" ht="16.5" customHeight="1">
      <c r="A146" s="38"/>
      <c r="B146" s="39"/>
      <c r="C146" s="202" t="s">
        <v>295</v>
      </c>
      <c r="D146" s="202" t="s">
        <v>123</v>
      </c>
      <c r="E146" s="203" t="s">
        <v>296</v>
      </c>
      <c r="F146" s="204" t="s">
        <v>297</v>
      </c>
      <c r="G146" s="205" t="s">
        <v>126</v>
      </c>
      <c r="H146" s="206">
        <v>5</v>
      </c>
      <c r="I146" s="207"/>
      <c r="J146" s="208">
        <f>ROUND(I146*H146,2)</f>
        <v>0</v>
      </c>
      <c r="K146" s="204" t="s">
        <v>127</v>
      </c>
      <c r="L146" s="44"/>
      <c r="M146" s="209" t="s">
        <v>19</v>
      </c>
      <c r="N146" s="210" t="s">
        <v>43</v>
      </c>
      <c r="O146" s="84"/>
      <c r="P146" s="211">
        <f>O146*H146</f>
        <v>0</v>
      </c>
      <c r="Q146" s="211">
        <v>0.00337</v>
      </c>
      <c r="R146" s="211">
        <f>Q146*H146</f>
        <v>0.01685</v>
      </c>
      <c r="S146" s="211">
        <v>0</v>
      </c>
      <c r="T146" s="21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3" t="s">
        <v>128</v>
      </c>
      <c r="AT146" s="213" t="s">
        <v>123</v>
      </c>
      <c r="AU146" s="213" t="s">
        <v>119</v>
      </c>
      <c r="AY146" s="17" t="s">
        <v>120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7" t="s">
        <v>119</v>
      </c>
      <c r="BK146" s="214">
        <f>ROUND(I146*H146,2)</f>
        <v>0</v>
      </c>
      <c r="BL146" s="17" t="s">
        <v>128</v>
      </c>
      <c r="BM146" s="213" t="s">
        <v>298</v>
      </c>
    </row>
    <row r="147" spans="1:65" s="2" customFormat="1" ht="16.5" customHeight="1">
      <c r="A147" s="38"/>
      <c r="B147" s="39"/>
      <c r="C147" s="202" t="s">
        <v>88</v>
      </c>
      <c r="D147" s="202" t="s">
        <v>123</v>
      </c>
      <c r="E147" s="203" t="s">
        <v>299</v>
      </c>
      <c r="F147" s="204" t="s">
        <v>300</v>
      </c>
      <c r="G147" s="205" t="s">
        <v>126</v>
      </c>
      <c r="H147" s="206">
        <v>18</v>
      </c>
      <c r="I147" s="207"/>
      <c r="J147" s="208">
        <f>ROUND(I147*H147,2)</f>
        <v>0</v>
      </c>
      <c r="K147" s="204" t="s">
        <v>127</v>
      </c>
      <c r="L147" s="44"/>
      <c r="M147" s="209" t="s">
        <v>19</v>
      </c>
      <c r="N147" s="210" t="s">
        <v>43</v>
      </c>
      <c r="O147" s="84"/>
      <c r="P147" s="211">
        <f>O147*H147</f>
        <v>0</v>
      </c>
      <c r="Q147" s="211">
        <v>0.0043</v>
      </c>
      <c r="R147" s="211">
        <f>Q147*H147</f>
        <v>0.0774</v>
      </c>
      <c r="S147" s="211">
        <v>0</v>
      </c>
      <c r="T147" s="21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3" t="s">
        <v>128</v>
      </c>
      <c r="AT147" s="213" t="s">
        <v>123</v>
      </c>
      <c r="AU147" s="213" t="s">
        <v>119</v>
      </c>
      <c r="AY147" s="17" t="s">
        <v>120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7" t="s">
        <v>119</v>
      </c>
      <c r="BK147" s="214">
        <f>ROUND(I147*H147,2)</f>
        <v>0</v>
      </c>
      <c r="BL147" s="17" t="s">
        <v>128</v>
      </c>
      <c r="BM147" s="213" t="s">
        <v>301</v>
      </c>
    </row>
    <row r="148" spans="1:65" s="2" customFormat="1" ht="21.75" customHeight="1">
      <c r="A148" s="38"/>
      <c r="B148" s="39"/>
      <c r="C148" s="202" t="s">
        <v>302</v>
      </c>
      <c r="D148" s="202" t="s">
        <v>123</v>
      </c>
      <c r="E148" s="203" t="s">
        <v>303</v>
      </c>
      <c r="F148" s="204" t="s">
        <v>304</v>
      </c>
      <c r="G148" s="205" t="s">
        <v>126</v>
      </c>
      <c r="H148" s="206">
        <v>2</v>
      </c>
      <c r="I148" s="207"/>
      <c r="J148" s="208">
        <f>ROUND(I148*H148,2)</f>
        <v>0</v>
      </c>
      <c r="K148" s="204" t="s">
        <v>127</v>
      </c>
      <c r="L148" s="44"/>
      <c r="M148" s="209" t="s">
        <v>19</v>
      </c>
      <c r="N148" s="210" t="s">
        <v>43</v>
      </c>
      <c r="O148" s="84"/>
      <c r="P148" s="211">
        <f>O148*H148</f>
        <v>0</v>
      </c>
      <c r="Q148" s="211">
        <v>5E-05</v>
      </c>
      <c r="R148" s="211">
        <f>Q148*H148</f>
        <v>0.0001</v>
      </c>
      <c r="S148" s="211">
        <v>0</v>
      </c>
      <c r="T148" s="21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3" t="s">
        <v>128</v>
      </c>
      <c r="AT148" s="213" t="s">
        <v>123</v>
      </c>
      <c r="AU148" s="213" t="s">
        <v>119</v>
      </c>
      <c r="AY148" s="17" t="s">
        <v>120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7" t="s">
        <v>119</v>
      </c>
      <c r="BK148" s="214">
        <f>ROUND(I148*H148,2)</f>
        <v>0</v>
      </c>
      <c r="BL148" s="17" t="s">
        <v>128</v>
      </c>
      <c r="BM148" s="213" t="s">
        <v>305</v>
      </c>
    </row>
    <row r="149" spans="1:65" s="2" customFormat="1" ht="21.75" customHeight="1">
      <c r="A149" s="38"/>
      <c r="B149" s="39"/>
      <c r="C149" s="202" t="s">
        <v>306</v>
      </c>
      <c r="D149" s="202" t="s">
        <v>123</v>
      </c>
      <c r="E149" s="203" t="s">
        <v>307</v>
      </c>
      <c r="F149" s="204" t="s">
        <v>308</v>
      </c>
      <c r="G149" s="205" t="s">
        <v>126</v>
      </c>
      <c r="H149" s="206">
        <v>18</v>
      </c>
      <c r="I149" s="207"/>
      <c r="J149" s="208">
        <f>ROUND(I149*H149,2)</f>
        <v>0</v>
      </c>
      <c r="K149" s="204" t="s">
        <v>127</v>
      </c>
      <c r="L149" s="44"/>
      <c r="M149" s="209" t="s">
        <v>19</v>
      </c>
      <c r="N149" s="210" t="s">
        <v>43</v>
      </c>
      <c r="O149" s="84"/>
      <c r="P149" s="211">
        <f>O149*H149</f>
        <v>0</v>
      </c>
      <c r="Q149" s="211">
        <v>6E-05</v>
      </c>
      <c r="R149" s="211">
        <f>Q149*H149</f>
        <v>0.00108</v>
      </c>
      <c r="S149" s="211">
        <v>0</v>
      </c>
      <c r="T149" s="21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3" t="s">
        <v>128</v>
      </c>
      <c r="AT149" s="213" t="s">
        <v>123</v>
      </c>
      <c r="AU149" s="213" t="s">
        <v>119</v>
      </c>
      <c r="AY149" s="17" t="s">
        <v>120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7" t="s">
        <v>119</v>
      </c>
      <c r="BK149" s="214">
        <f>ROUND(I149*H149,2)</f>
        <v>0</v>
      </c>
      <c r="BL149" s="17" t="s">
        <v>128</v>
      </c>
      <c r="BM149" s="213" t="s">
        <v>309</v>
      </c>
    </row>
    <row r="150" spans="1:65" s="2" customFormat="1" ht="21.75" customHeight="1">
      <c r="A150" s="38"/>
      <c r="B150" s="39"/>
      <c r="C150" s="202" t="s">
        <v>310</v>
      </c>
      <c r="D150" s="202" t="s">
        <v>123</v>
      </c>
      <c r="E150" s="203" t="s">
        <v>311</v>
      </c>
      <c r="F150" s="204" t="s">
        <v>312</v>
      </c>
      <c r="G150" s="205" t="s">
        <v>126</v>
      </c>
      <c r="H150" s="206">
        <v>19</v>
      </c>
      <c r="I150" s="207"/>
      <c r="J150" s="208">
        <f>ROUND(I150*H150,2)</f>
        <v>0</v>
      </c>
      <c r="K150" s="204" t="s">
        <v>127</v>
      </c>
      <c r="L150" s="44"/>
      <c r="M150" s="209" t="s">
        <v>19</v>
      </c>
      <c r="N150" s="210" t="s">
        <v>43</v>
      </c>
      <c r="O150" s="84"/>
      <c r="P150" s="211">
        <f>O150*H150</f>
        <v>0</v>
      </c>
      <c r="Q150" s="211">
        <v>0.00014</v>
      </c>
      <c r="R150" s="211">
        <f>Q150*H150</f>
        <v>0.0026599999999999996</v>
      </c>
      <c r="S150" s="211">
        <v>0</v>
      </c>
      <c r="T150" s="21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3" t="s">
        <v>128</v>
      </c>
      <c r="AT150" s="213" t="s">
        <v>123</v>
      </c>
      <c r="AU150" s="213" t="s">
        <v>119</v>
      </c>
      <c r="AY150" s="17" t="s">
        <v>120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7" t="s">
        <v>119</v>
      </c>
      <c r="BK150" s="214">
        <f>ROUND(I150*H150,2)</f>
        <v>0</v>
      </c>
      <c r="BL150" s="17" t="s">
        <v>128</v>
      </c>
      <c r="BM150" s="213" t="s">
        <v>313</v>
      </c>
    </row>
    <row r="151" spans="1:65" s="2" customFormat="1" ht="21.75" customHeight="1">
      <c r="A151" s="38"/>
      <c r="B151" s="39"/>
      <c r="C151" s="202" t="s">
        <v>314</v>
      </c>
      <c r="D151" s="202" t="s">
        <v>123</v>
      </c>
      <c r="E151" s="203" t="s">
        <v>315</v>
      </c>
      <c r="F151" s="204" t="s">
        <v>316</v>
      </c>
      <c r="G151" s="205" t="s">
        <v>126</v>
      </c>
      <c r="H151" s="206">
        <v>5</v>
      </c>
      <c r="I151" s="207"/>
      <c r="J151" s="208">
        <f>ROUND(I151*H151,2)</f>
        <v>0</v>
      </c>
      <c r="K151" s="204" t="s">
        <v>127</v>
      </c>
      <c r="L151" s="44"/>
      <c r="M151" s="209" t="s">
        <v>19</v>
      </c>
      <c r="N151" s="210" t="s">
        <v>43</v>
      </c>
      <c r="O151" s="84"/>
      <c r="P151" s="211">
        <f>O151*H151</f>
        <v>0</v>
      </c>
      <c r="Q151" s="211">
        <v>0.00024</v>
      </c>
      <c r="R151" s="211">
        <f>Q151*H151</f>
        <v>0.0012000000000000001</v>
      </c>
      <c r="S151" s="211">
        <v>0</v>
      </c>
      <c r="T151" s="21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3" t="s">
        <v>128</v>
      </c>
      <c r="AT151" s="213" t="s">
        <v>123</v>
      </c>
      <c r="AU151" s="213" t="s">
        <v>119</v>
      </c>
      <c r="AY151" s="17" t="s">
        <v>120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7" t="s">
        <v>119</v>
      </c>
      <c r="BK151" s="214">
        <f>ROUND(I151*H151,2)</f>
        <v>0</v>
      </c>
      <c r="BL151" s="17" t="s">
        <v>128</v>
      </c>
      <c r="BM151" s="213" t="s">
        <v>317</v>
      </c>
    </row>
    <row r="152" spans="1:65" s="2" customFormat="1" ht="21.75" customHeight="1">
      <c r="A152" s="38"/>
      <c r="B152" s="39"/>
      <c r="C152" s="202" t="s">
        <v>318</v>
      </c>
      <c r="D152" s="202" t="s">
        <v>123</v>
      </c>
      <c r="E152" s="203" t="s">
        <v>319</v>
      </c>
      <c r="F152" s="204" t="s">
        <v>320</v>
      </c>
      <c r="G152" s="205" t="s">
        <v>126</v>
      </c>
      <c r="H152" s="206">
        <v>18</v>
      </c>
      <c r="I152" s="207"/>
      <c r="J152" s="208">
        <f>ROUND(I152*H152,2)</f>
        <v>0</v>
      </c>
      <c r="K152" s="204" t="s">
        <v>127</v>
      </c>
      <c r="L152" s="44"/>
      <c r="M152" s="209" t="s">
        <v>19</v>
      </c>
      <c r="N152" s="210" t="s">
        <v>43</v>
      </c>
      <c r="O152" s="84"/>
      <c r="P152" s="211">
        <f>O152*H152</f>
        <v>0</v>
      </c>
      <c r="Q152" s="211">
        <v>0.00016</v>
      </c>
      <c r="R152" s="211">
        <f>Q152*H152</f>
        <v>0.00288</v>
      </c>
      <c r="S152" s="211">
        <v>0</v>
      </c>
      <c r="T152" s="21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3" t="s">
        <v>128</v>
      </c>
      <c r="AT152" s="213" t="s">
        <v>123</v>
      </c>
      <c r="AU152" s="213" t="s">
        <v>119</v>
      </c>
      <c r="AY152" s="17" t="s">
        <v>120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7" t="s">
        <v>119</v>
      </c>
      <c r="BK152" s="214">
        <f>ROUND(I152*H152,2)</f>
        <v>0</v>
      </c>
      <c r="BL152" s="17" t="s">
        <v>128</v>
      </c>
      <c r="BM152" s="213" t="s">
        <v>321</v>
      </c>
    </row>
    <row r="153" spans="1:65" s="2" customFormat="1" ht="16.5" customHeight="1">
      <c r="A153" s="38"/>
      <c r="B153" s="39"/>
      <c r="C153" s="202" t="s">
        <v>322</v>
      </c>
      <c r="D153" s="202" t="s">
        <v>123</v>
      </c>
      <c r="E153" s="203" t="s">
        <v>323</v>
      </c>
      <c r="F153" s="204" t="s">
        <v>324</v>
      </c>
      <c r="G153" s="205" t="s">
        <v>212</v>
      </c>
      <c r="H153" s="206">
        <v>256</v>
      </c>
      <c r="I153" s="207"/>
      <c r="J153" s="208">
        <f>ROUND(I153*H153,2)</f>
        <v>0</v>
      </c>
      <c r="K153" s="204" t="s">
        <v>127</v>
      </c>
      <c r="L153" s="44"/>
      <c r="M153" s="209" t="s">
        <v>19</v>
      </c>
      <c r="N153" s="210" t="s">
        <v>43</v>
      </c>
      <c r="O153" s="84"/>
      <c r="P153" s="211">
        <f>O153*H153</f>
        <v>0</v>
      </c>
      <c r="Q153" s="211">
        <v>1E-05</v>
      </c>
      <c r="R153" s="211">
        <f>Q153*H153</f>
        <v>0.00256</v>
      </c>
      <c r="S153" s="211">
        <v>0</v>
      </c>
      <c r="T153" s="21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3" t="s">
        <v>128</v>
      </c>
      <c r="AT153" s="213" t="s">
        <v>123</v>
      </c>
      <c r="AU153" s="213" t="s">
        <v>119</v>
      </c>
      <c r="AY153" s="17" t="s">
        <v>120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7" t="s">
        <v>119</v>
      </c>
      <c r="BK153" s="214">
        <f>ROUND(I153*H153,2)</f>
        <v>0</v>
      </c>
      <c r="BL153" s="17" t="s">
        <v>128</v>
      </c>
      <c r="BM153" s="213" t="s">
        <v>325</v>
      </c>
    </row>
    <row r="154" spans="1:65" s="2" customFormat="1" ht="16.5" customHeight="1">
      <c r="A154" s="38"/>
      <c r="B154" s="39"/>
      <c r="C154" s="202" t="s">
        <v>326</v>
      </c>
      <c r="D154" s="202" t="s">
        <v>123</v>
      </c>
      <c r="E154" s="203" t="s">
        <v>327</v>
      </c>
      <c r="F154" s="204" t="s">
        <v>328</v>
      </c>
      <c r="G154" s="205" t="s">
        <v>126</v>
      </c>
      <c r="H154" s="206">
        <v>947</v>
      </c>
      <c r="I154" s="207"/>
      <c r="J154" s="208">
        <f>ROUND(I154*H154,2)</f>
        <v>0</v>
      </c>
      <c r="K154" s="204" t="s">
        <v>127</v>
      </c>
      <c r="L154" s="44"/>
      <c r="M154" s="209" t="s">
        <v>19</v>
      </c>
      <c r="N154" s="210" t="s">
        <v>43</v>
      </c>
      <c r="O154" s="84"/>
      <c r="P154" s="211">
        <f>O154*H154</f>
        <v>0</v>
      </c>
      <c r="Q154" s="211">
        <v>0</v>
      </c>
      <c r="R154" s="211">
        <f>Q154*H154</f>
        <v>0</v>
      </c>
      <c r="S154" s="211">
        <v>0</v>
      </c>
      <c r="T154" s="21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3" t="s">
        <v>128</v>
      </c>
      <c r="AT154" s="213" t="s">
        <v>123</v>
      </c>
      <c r="AU154" s="213" t="s">
        <v>119</v>
      </c>
      <c r="AY154" s="17" t="s">
        <v>120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7" t="s">
        <v>119</v>
      </c>
      <c r="BK154" s="214">
        <f>ROUND(I154*H154,2)</f>
        <v>0</v>
      </c>
      <c r="BL154" s="17" t="s">
        <v>128</v>
      </c>
      <c r="BM154" s="213" t="s">
        <v>329</v>
      </c>
    </row>
    <row r="155" spans="1:65" s="2" customFormat="1" ht="16.5" customHeight="1">
      <c r="A155" s="38"/>
      <c r="B155" s="39"/>
      <c r="C155" s="202" t="s">
        <v>330</v>
      </c>
      <c r="D155" s="202" t="s">
        <v>123</v>
      </c>
      <c r="E155" s="203" t="s">
        <v>327</v>
      </c>
      <c r="F155" s="204" t="s">
        <v>328</v>
      </c>
      <c r="G155" s="205" t="s">
        <v>126</v>
      </c>
      <c r="H155" s="206">
        <v>298</v>
      </c>
      <c r="I155" s="207"/>
      <c r="J155" s="208">
        <f>ROUND(I155*H155,2)</f>
        <v>0</v>
      </c>
      <c r="K155" s="204" t="s">
        <v>127</v>
      </c>
      <c r="L155" s="44"/>
      <c r="M155" s="209" t="s">
        <v>19</v>
      </c>
      <c r="N155" s="210" t="s">
        <v>43</v>
      </c>
      <c r="O155" s="84"/>
      <c r="P155" s="211">
        <f>O155*H155</f>
        <v>0</v>
      </c>
      <c r="Q155" s="211">
        <v>0</v>
      </c>
      <c r="R155" s="211">
        <f>Q155*H155</f>
        <v>0</v>
      </c>
      <c r="S155" s="211">
        <v>0</v>
      </c>
      <c r="T155" s="21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3" t="s">
        <v>128</v>
      </c>
      <c r="AT155" s="213" t="s">
        <v>123</v>
      </c>
      <c r="AU155" s="213" t="s">
        <v>119</v>
      </c>
      <c r="AY155" s="17" t="s">
        <v>120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7" t="s">
        <v>119</v>
      </c>
      <c r="BK155" s="214">
        <f>ROUND(I155*H155,2)</f>
        <v>0</v>
      </c>
      <c r="BL155" s="17" t="s">
        <v>128</v>
      </c>
      <c r="BM155" s="213" t="s">
        <v>331</v>
      </c>
    </row>
    <row r="156" spans="1:65" s="2" customFormat="1" ht="16.5" customHeight="1">
      <c r="A156" s="38"/>
      <c r="B156" s="39"/>
      <c r="C156" s="202" t="s">
        <v>332</v>
      </c>
      <c r="D156" s="202" t="s">
        <v>123</v>
      </c>
      <c r="E156" s="203" t="s">
        <v>333</v>
      </c>
      <c r="F156" s="204" t="s">
        <v>334</v>
      </c>
      <c r="G156" s="205" t="s">
        <v>126</v>
      </c>
      <c r="H156" s="206">
        <v>54</v>
      </c>
      <c r="I156" s="207"/>
      <c r="J156" s="208">
        <f>ROUND(I156*H156,2)</f>
        <v>0</v>
      </c>
      <c r="K156" s="204" t="s">
        <v>127</v>
      </c>
      <c r="L156" s="44"/>
      <c r="M156" s="209" t="s">
        <v>19</v>
      </c>
      <c r="N156" s="210" t="s">
        <v>43</v>
      </c>
      <c r="O156" s="84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3" t="s">
        <v>128</v>
      </c>
      <c r="AT156" s="213" t="s">
        <v>123</v>
      </c>
      <c r="AU156" s="213" t="s">
        <v>119</v>
      </c>
      <c r="AY156" s="17" t="s">
        <v>120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7" t="s">
        <v>119</v>
      </c>
      <c r="BK156" s="214">
        <f>ROUND(I156*H156,2)</f>
        <v>0</v>
      </c>
      <c r="BL156" s="17" t="s">
        <v>128</v>
      </c>
      <c r="BM156" s="213" t="s">
        <v>335</v>
      </c>
    </row>
    <row r="157" spans="1:65" s="2" customFormat="1" ht="12">
      <c r="A157" s="38"/>
      <c r="B157" s="39"/>
      <c r="C157" s="202" t="s">
        <v>336</v>
      </c>
      <c r="D157" s="202" t="s">
        <v>123</v>
      </c>
      <c r="E157" s="203" t="s">
        <v>337</v>
      </c>
      <c r="F157" s="204" t="s">
        <v>338</v>
      </c>
      <c r="G157" s="205" t="s">
        <v>180</v>
      </c>
      <c r="H157" s="206">
        <v>0.796</v>
      </c>
      <c r="I157" s="207"/>
      <c r="J157" s="208">
        <f>ROUND(I157*H157,2)</f>
        <v>0</v>
      </c>
      <c r="K157" s="204" t="s">
        <v>127</v>
      </c>
      <c r="L157" s="44"/>
      <c r="M157" s="209" t="s">
        <v>19</v>
      </c>
      <c r="N157" s="210" t="s">
        <v>43</v>
      </c>
      <c r="O157" s="84"/>
      <c r="P157" s="211">
        <f>O157*H157</f>
        <v>0</v>
      </c>
      <c r="Q157" s="211">
        <v>0</v>
      </c>
      <c r="R157" s="211">
        <f>Q157*H157</f>
        <v>0</v>
      </c>
      <c r="S157" s="211">
        <v>0</v>
      </c>
      <c r="T157" s="21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3" t="s">
        <v>128</v>
      </c>
      <c r="AT157" s="213" t="s">
        <v>123</v>
      </c>
      <c r="AU157" s="213" t="s">
        <v>119</v>
      </c>
      <c r="AY157" s="17" t="s">
        <v>120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17" t="s">
        <v>119</v>
      </c>
      <c r="BK157" s="214">
        <f>ROUND(I157*H157,2)</f>
        <v>0</v>
      </c>
      <c r="BL157" s="17" t="s">
        <v>128</v>
      </c>
      <c r="BM157" s="213" t="s">
        <v>339</v>
      </c>
    </row>
    <row r="158" spans="1:63" s="12" customFormat="1" ht="22.8" customHeight="1">
      <c r="A158" s="12"/>
      <c r="B158" s="186"/>
      <c r="C158" s="187"/>
      <c r="D158" s="188" t="s">
        <v>70</v>
      </c>
      <c r="E158" s="200" t="s">
        <v>340</v>
      </c>
      <c r="F158" s="200" t="s">
        <v>341</v>
      </c>
      <c r="G158" s="187"/>
      <c r="H158" s="187"/>
      <c r="I158" s="190"/>
      <c r="J158" s="201">
        <f>BK158</f>
        <v>0</v>
      </c>
      <c r="K158" s="187"/>
      <c r="L158" s="192"/>
      <c r="M158" s="193"/>
      <c r="N158" s="194"/>
      <c r="O158" s="194"/>
      <c r="P158" s="195">
        <f>SUM(P159:P181)</f>
        <v>0</v>
      </c>
      <c r="Q158" s="194"/>
      <c r="R158" s="195">
        <f>SUM(R159:R181)</f>
        <v>0.31797</v>
      </c>
      <c r="S158" s="194"/>
      <c r="T158" s="196">
        <f>SUM(T159:T181)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97" t="s">
        <v>119</v>
      </c>
      <c r="AT158" s="198" t="s">
        <v>70</v>
      </c>
      <c r="AU158" s="198" t="s">
        <v>79</v>
      </c>
      <c r="AY158" s="197" t="s">
        <v>120</v>
      </c>
      <c r="BK158" s="199">
        <f>SUM(BK159:BK181)</f>
        <v>0</v>
      </c>
    </row>
    <row r="159" spans="1:65" s="2" customFormat="1" ht="16.5" customHeight="1">
      <c r="A159" s="38"/>
      <c r="B159" s="39"/>
      <c r="C159" s="202" t="s">
        <v>342</v>
      </c>
      <c r="D159" s="202" t="s">
        <v>123</v>
      </c>
      <c r="E159" s="203" t="s">
        <v>343</v>
      </c>
      <c r="F159" s="204" t="s">
        <v>344</v>
      </c>
      <c r="G159" s="205" t="s">
        <v>212</v>
      </c>
      <c r="H159" s="206">
        <v>78</v>
      </c>
      <c r="I159" s="207"/>
      <c r="J159" s="208">
        <f>ROUND(I159*H159,2)</f>
        <v>0</v>
      </c>
      <c r="K159" s="204" t="s">
        <v>127</v>
      </c>
      <c r="L159" s="44"/>
      <c r="M159" s="209" t="s">
        <v>19</v>
      </c>
      <c r="N159" s="210" t="s">
        <v>43</v>
      </c>
      <c r="O159" s="84"/>
      <c r="P159" s="211">
        <f>O159*H159</f>
        <v>0</v>
      </c>
      <c r="Q159" s="211">
        <v>8E-05</v>
      </c>
      <c r="R159" s="211">
        <f>Q159*H159</f>
        <v>0.006240000000000001</v>
      </c>
      <c r="S159" s="211">
        <v>0</v>
      </c>
      <c r="T159" s="21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3" t="s">
        <v>128</v>
      </c>
      <c r="AT159" s="213" t="s">
        <v>123</v>
      </c>
      <c r="AU159" s="213" t="s">
        <v>119</v>
      </c>
      <c r="AY159" s="17" t="s">
        <v>120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17" t="s">
        <v>119</v>
      </c>
      <c r="BK159" s="214">
        <f>ROUND(I159*H159,2)</f>
        <v>0</v>
      </c>
      <c r="BL159" s="17" t="s">
        <v>128</v>
      </c>
      <c r="BM159" s="213" t="s">
        <v>345</v>
      </c>
    </row>
    <row r="160" spans="1:65" s="2" customFormat="1" ht="12">
      <c r="A160" s="38"/>
      <c r="B160" s="39"/>
      <c r="C160" s="215" t="s">
        <v>346</v>
      </c>
      <c r="D160" s="215" t="s">
        <v>130</v>
      </c>
      <c r="E160" s="216" t="s">
        <v>347</v>
      </c>
      <c r="F160" s="217" t="s">
        <v>348</v>
      </c>
      <c r="G160" s="218" t="s">
        <v>212</v>
      </c>
      <c r="H160" s="219">
        <v>39</v>
      </c>
      <c r="I160" s="220"/>
      <c r="J160" s="221">
        <f>ROUND(I160*H160,2)</f>
        <v>0</v>
      </c>
      <c r="K160" s="217" t="s">
        <v>127</v>
      </c>
      <c r="L160" s="222"/>
      <c r="M160" s="223" t="s">
        <v>19</v>
      </c>
      <c r="N160" s="224" t="s">
        <v>43</v>
      </c>
      <c r="O160" s="84"/>
      <c r="P160" s="211">
        <f>O160*H160</f>
        <v>0</v>
      </c>
      <c r="Q160" s="211">
        <v>0.0023</v>
      </c>
      <c r="R160" s="211">
        <f>Q160*H160</f>
        <v>0.0897</v>
      </c>
      <c r="S160" s="211">
        <v>0</v>
      </c>
      <c r="T160" s="21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3" t="s">
        <v>133</v>
      </c>
      <c r="AT160" s="213" t="s">
        <v>130</v>
      </c>
      <c r="AU160" s="213" t="s">
        <v>119</v>
      </c>
      <c r="AY160" s="17" t="s">
        <v>120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7" t="s">
        <v>119</v>
      </c>
      <c r="BK160" s="214">
        <f>ROUND(I160*H160,2)</f>
        <v>0</v>
      </c>
      <c r="BL160" s="17" t="s">
        <v>128</v>
      </c>
      <c r="BM160" s="213" t="s">
        <v>349</v>
      </c>
    </row>
    <row r="161" spans="1:65" s="2" customFormat="1" ht="16.5" customHeight="1">
      <c r="A161" s="38"/>
      <c r="B161" s="39"/>
      <c r="C161" s="215" t="s">
        <v>350</v>
      </c>
      <c r="D161" s="215" t="s">
        <v>130</v>
      </c>
      <c r="E161" s="216" t="s">
        <v>351</v>
      </c>
      <c r="F161" s="217" t="s">
        <v>352</v>
      </c>
      <c r="G161" s="218" t="s">
        <v>212</v>
      </c>
      <c r="H161" s="219">
        <v>39</v>
      </c>
      <c r="I161" s="220"/>
      <c r="J161" s="221">
        <f>ROUND(I161*H161,2)</f>
        <v>0</v>
      </c>
      <c r="K161" s="217" t="s">
        <v>127</v>
      </c>
      <c r="L161" s="222"/>
      <c r="M161" s="223" t="s">
        <v>19</v>
      </c>
      <c r="N161" s="224" t="s">
        <v>43</v>
      </c>
      <c r="O161" s="84"/>
      <c r="P161" s="211">
        <f>O161*H161</f>
        <v>0</v>
      </c>
      <c r="Q161" s="211">
        <v>0.0023</v>
      </c>
      <c r="R161" s="211">
        <f>Q161*H161</f>
        <v>0.0897</v>
      </c>
      <c r="S161" s="211">
        <v>0</v>
      </c>
      <c r="T161" s="21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3" t="s">
        <v>133</v>
      </c>
      <c r="AT161" s="213" t="s">
        <v>130</v>
      </c>
      <c r="AU161" s="213" t="s">
        <v>119</v>
      </c>
      <c r="AY161" s="17" t="s">
        <v>120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7" t="s">
        <v>119</v>
      </c>
      <c r="BK161" s="214">
        <f>ROUND(I161*H161,2)</f>
        <v>0</v>
      </c>
      <c r="BL161" s="17" t="s">
        <v>128</v>
      </c>
      <c r="BM161" s="213" t="s">
        <v>353</v>
      </c>
    </row>
    <row r="162" spans="1:65" s="2" customFormat="1" ht="16.5" customHeight="1">
      <c r="A162" s="38"/>
      <c r="B162" s="39"/>
      <c r="C162" s="202" t="s">
        <v>354</v>
      </c>
      <c r="D162" s="202" t="s">
        <v>123</v>
      </c>
      <c r="E162" s="203" t="s">
        <v>355</v>
      </c>
      <c r="F162" s="204" t="s">
        <v>356</v>
      </c>
      <c r="G162" s="205" t="s">
        <v>212</v>
      </c>
      <c r="H162" s="206">
        <v>7</v>
      </c>
      <c r="I162" s="207"/>
      <c r="J162" s="208">
        <f>ROUND(I162*H162,2)</f>
        <v>0</v>
      </c>
      <c r="K162" s="204" t="s">
        <v>127</v>
      </c>
      <c r="L162" s="44"/>
      <c r="M162" s="209" t="s">
        <v>19</v>
      </c>
      <c r="N162" s="210" t="s">
        <v>43</v>
      </c>
      <c r="O162" s="84"/>
      <c r="P162" s="211">
        <f>O162*H162</f>
        <v>0</v>
      </c>
      <c r="Q162" s="211">
        <v>0.00052</v>
      </c>
      <c r="R162" s="211">
        <f>Q162*H162</f>
        <v>0.0036399999999999996</v>
      </c>
      <c r="S162" s="211">
        <v>0</v>
      </c>
      <c r="T162" s="21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3" t="s">
        <v>128</v>
      </c>
      <c r="AT162" s="213" t="s">
        <v>123</v>
      </c>
      <c r="AU162" s="213" t="s">
        <v>119</v>
      </c>
      <c r="AY162" s="17" t="s">
        <v>120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17" t="s">
        <v>119</v>
      </c>
      <c r="BK162" s="214">
        <f>ROUND(I162*H162,2)</f>
        <v>0</v>
      </c>
      <c r="BL162" s="17" t="s">
        <v>128</v>
      </c>
      <c r="BM162" s="213" t="s">
        <v>357</v>
      </c>
    </row>
    <row r="163" spans="1:65" s="2" customFormat="1" ht="16.5" customHeight="1">
      <c r="A163" s="38"/>
      <c r="B163" s="39"/>
      <c r="C163" s="202" t="s">
        <v>358</v>
      </c>
      <c r="D163" s="202" t="s">
        <v>123</v>
      </c>
      <c r="E163" s="203" t="s">
        <v>359</v>
      </c>
      <c r="F163" s="204" t="s">
        <v>360</v>
      </c>
      <c r="G163" s="205" t="s">
        <v>212</v>
      </c>
      <c r="H163" s="206">
        <v>17</v>
      </c>
      <c r="I163" s="207"/>
      <c r="J163" s="208">
        <f>ROUND(I163*H163,2)</f>
        <v>0</v>
      </c>
      <c r="K163" s="204" t="s">
        <v>19</v>
      </c>
      <c r="L163" s="44"/>
      <c r="M163" s="209" t="s">
        <v>19</v>
      </c>
      <c r="N163" s="210" t="s">
        <v>43</v>
      </c>
      <c r="O163" s="84"/>
      <c r="P163" s="211">
        <f>O163*H163</f>
        <v>0</v>
      </c>
      <c r="Q163" s="211">
        <v>0.00052</v>
      </c>
      <c r="R163" s="211">
        <f>Q163*H163</f>
        <v>0.008839999999999999</v>
      </c>
      <c r="S163" s="211">
        <v>0</v>
      </c>
      <c r="T163" s="21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3" t="s">
        <v>128</v>
      </c>
      <c r="AT163" s="213" t="s">
        <v>123</v>
      </c>
      <c r="AU163" s="213" t="s">
        <v>119</v>
      </c>
      <c r="AY163" s="17" t="s">
        <v>120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17" t="s">
        <v>119</v>
      </c>
      <c r="BK163" s="214">
        <f>ROUND(I163*H163,2)</f>
        <v>0</v>
      </c>
      <c r="BL163" s="17" t="s">
        <v>128</v>
      </c>
      <c r="BM163" s="213" t="s">
        <v>361</v>
      </c>
    </row>
    <row r="164" spans="1:65" s="2" customFormat="1" ht="21.75" customHeight="1">
      <c r="A164" s="38"/>
      <c r="B164" s="39"/>
      <c r="C164" s="202" t="s">
        <v>362</v>
      </c>
      <c r="D164" s="202" t="s">
        <v>123</v>
      </c>
      <c r="E164" s="203" t="s">
        <v>363</v>
      </c>
      <c r="F164" s="204" t="s">
        <v>364</v>
      </c>
      <c r="G164" s="205" t="s">
        <v>212</v>
      </c>
      <c r="H164" s="206">
        <v>8</v>
      </c>
      <c r="I164" s="207"/>
      <c r="J164" s="208">
        <f>ROUND(I164*H164,2)</f>
        <v>0</v>
      </c>
      <c r="K164" s="204" t="s">
        <v>127</v>
      </c>
      <c r="L164" s="44"/>
      <c r="M164" s="209" t="s">
        <v>19</v>
      </c>
      <c r="N164" s="210" t="s">
        <v>43</v>
      </c>
      <c r="O164" s="84"/>
      <c r="P164" s="211">
        <f>O164*H164</f>
        <v>0</v>
      </c>
      <c r="Q164" s="211">
        <v>0.00023</v>
      </c>
      <c r="R164" s="211">
        <f>Q164*H164</f>
        <v>0.00184</v>
      </c>
      <c r="S164" s="211">
        <v>0</v>
      </c>
      <c r="T164" s="21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13" t="s">
        <v>128</v>
      </c>
      <c r="AT164" s="213" t="s">
        <v>123</v>
      </c>
      <c r="AU164" s="213" t="s">
        <v>119</v>
      </c>
      <c r="AY164" s="17" t="s">
        <v>120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7" t="s">
        <v>119</v>
      </c>
      <c r="BK164" s="214">
        <f>ROUND(I164*H164,2)</f>
        <v>0</v>
      </c>
      <c r="BL164" s="17" t="s">
        <v>128</v>
      </c>
      <c r="BM164" s="213" t="s">
        <v>365</v>
      </c>
    </row>
    <row r="165" spans="1:65" s="2" customFormat="1" ht="16.5" customHeight="1">
      <c r="A165" s="38"/>
      <c r="B165" s="39"/>
      <c r="C165" s="202" t="s">
        <v>366</v>
      </c>
      <c r="D165" s="202" t="s">
        <v>123</v>
      </c>
      <c r="E165" s="203" t="s">
        <v>367</v>
      </c>
      <c r="F165" s="204" t="s">
        <v>368</v>
      </c>
      <c r="G165" s="205" t="s">
        <v>212</v>
      </c>
      <c r="H165" s="206">
        <v>8</v>
      </c>
      <c r="I165" s="207"/>
      <c r="J165" s="208">
        <f>ROUND(I165*H165,2)</f>
        <v>0</v>
      </c>
      <c r="K165" s="204" t="s">
        <v>127</v>
      </c>
      <c r="L165" s="44"/>
      <c r="M165" s="209" t="s">
        <v>19</v>
      </c>
      <c r="N165" s="210" t="s">
        <v>43</v>
      </c>
      <c r="O165" s="84"/>
      <c r="P165" s="211">
        <f>O165*H165</f>
        <v>0</v>
      </c>
      <c r="Q165" s="211">
        <v>0.00014</v>
      </c>
      <c r="R165" s="211">
        <f>Q165*H165</f>
        <v>0.00112</v>
      </c>
      <c r="S165" s="211">
        <v>0</v>
      </c>
      <c r="T165" s="21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3" t="s">
        <v>128</v>
      </c>
      <c r="AT165" s="213" t="s">
        <v>123</v>
      </c>
      <c r="AU165" s="213" t="s">
        <v>119</v>
      </c>
      <c r="AY165" s="17" t="s">
        <v>120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17" t="s">
        <v>119</v>
      </c>
      <c r="BK165" s="214">
        <f>ROUND(I165*H165,2)</f>
        <v>0</v>
      </c>
      <c r="BL165" s="17" t="s">
        <v>128</v>
      </c>
      <c r="BM165" s="213" t="s">
        <v>369</v>
      </c>
    </row>
    <row r="166" spans="1:65" s="2" customFormat="1" ht="16.5" customHeight="1">
      <c r="A166" s="38"/>
      <c r="B166" s="39"/>
      <c r="C166" s="202" t="s">
        <v>370</v>
      </c>
      <c r="D166" s="202" t="s">
        <v>123</v>
      </c>
      <c r="E166" s="203" t="s">
        <v>371</v>
      </c>
      <c r="F166" s="204" t="s">
        <v>372</v>
      </c>
      <c r="G166" s="205" t="s">
        <v>212</v>
      </c>
      <c r="H166" s="206">
        <v>81</v>
      </c>
      <c r="I166" s="207"/>
      <c r="J166" s="208">
        <f>ROUND(I166*H166,2)</f>
        <v>0</v>
      </c>
      <c r="K166" s="204" t="s">
        <v>127</v>
      </c>
      <c r="L166" s="44"/>
      <c r="M166" s="209" t="s">
        <v>19</v>
      </c>
      <c r="N166" s="210" t="s">
        <v>43</v>
      </c>
      <c r="O166" s="84"/>
      <c r="P166" s="211">
        <f>O166*H166</f>
        <v>0</v>
      </c>
      <c r="Q166" s="211">
        <v>0.00014</v>
      </c>
      <c r="R166" s="211">
        <f>Q166*H166</f>
        <v>0.01134</v>
      </c>
      <c r="S166" s="211">
        <v>0</v>
      </c>
      <c r="T166" s="21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3" t="s">
        <v>128</v>
      </c>
      <c r="AT166" s="213" t="s">
        <v>123</v>
      </c>
      <c r="AU166" s="213" t="s">
        <v>119</v>
      </c>
      <c r="AY166" s="17" t="s">
        <v>120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7" t="s">
        <v>119</v>
      </c>
      <c r="BK166" s="214">
        <f>ROUND(I166*H166,2)</f>
        <v>0</v>
      </c>
      <c r="BL166" s="17" t="s">
        <v>128</v>
      </c>
      <c r="BM166" s="213" t="s">
        <v>373</v>
      </c>
    </row>
    <row r="167" spans="1:65" s="2" customFormat="1" ht="16.5" customHeight="1">
      <c r="A167" s="38"/>
      <c r="B167" s="39"/>
      <c r="C167" s="202" t="s">
        <v>374</v>
      </c>
      <c r="D167" s="202" t="s">
        <v>123</v>
      </c>
      <c r="E167" s="203" t="s">
        <v>375</v>
      </c>
      <c r="F167" s="204" t="s">
        <v>376</v>
      </c>
      <c r="G167" s="205" t="s">
        <v>212</v>
      </c>
      <c r="H167" s="206">
        <v>1</v>
      </c>
      <c r="I167" s="207"/>
      <c r="J167" s="208">
        <f>ROUND(I167*H167,2)</f>
        <v>0</v>
      </c>
      <c r="K167" s="204" t="s">
        <v>127</v>
      </c>
      <c r="L167" s="44"/>
      <c r="M167" s="209" t="s">
        <v>19</v>
      </c>
      <c r="N167" s="210" t="s">
        <v>43</v>
      </c>
      <c r="O167" s="84"/>
      <c r="P167" s="211">
        <f>O167*H167</f>
        <v>0</v>
      </c>
      <c r="Q167" s="211">
        <v>0.00038</v>
      </c>
      <c r="R167" s="211">
        <f>Q167*H167</f>
        <v>0.00038</v>
      </c>
      <c r="S167" s="211">
        <v>0</v>
      </c>
      <c r="T167" s="21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3" t="s">
        <v>128</v>
      </c>
      <c r="AT167" s="213" t="s">
        <v>123</v>
      </c>
      <c r="AU167" s="213" t="s">
        <v>119</v>
      </c>
      <c r="AY167" s="17" t="s">
        <v>120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17" t="s">
        <v>119</v>
      </c>
      <c r="BK167" s="214">
        <f>ROUND(I167*H167,2)</f>
        <v>0</v>
      </c>
      <c r="BL167" s="17" t="s">
        <v>128</v>
      </c>
      <c r="BM167" s="213" t="s">
        <v>377</v>
      </c>
    </row>
    <row r="168" spans="1:65" s="2" customFormat="1" ht="16.5" customHeight="1">
      <c r="A168" s="38"/>
      <c r="B168" s="39"/>
      <c r="C168" s="202" t="s">
        <v>378</v>
      </c>
      <c r="D168" s="202" t="s">
        <v>123</v>
      </c>
      <c r="E168" s="203" t="s">
        <v>379</v>
      </c>
      <c r="F168" s="204" t="s">
        <v>380</v>
      </c>
      <c r="G168" s="205" t="s">
        <v>212</v>
      </c>
      <c r="H168" s="206">
        <v>1</v>
      </c>
      <c r="I168" s="207"/>
      <c r="J168" s="208">
        <f>ROUND(I168*H168,2)</f>
        <v>0</v>
      </c>
      <c r="K168" s="204" t="s">
        <v>19</v>
      </c>
      <c r="L168" s="44"/>
      <c r="M168" s="209" t="s">
        <v>19</v>
      </c>
      <c r="N168" s="210" t="s">
        <v>43</v>
      </c>
      <c r="O168" s="84"/>
      <c r="P168" s="211">
        <f>O168*H168</f>
        <v>0</v>
      </c>
      <c r="Q168" s="211">
        <v>0.00052</v>
      </c>
      <c r="R168" s="211">
        <f>Q168*H168</f>
        <v>0.00052</v>
      </c>
      <c r="S168" s="211">
        <v>0</v>
      </c>
      <c r="T168" s="21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3" t="s">
        <v>128</v>
      </c>
      <c r="AT168" s="213" t="s">
        <v>123</v>
      </c>
      <c r="AU168" s="213" t="s">
        <v>119</v>
      </c>
      <c r="AY168" s="17" t="s">
        <v>120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7" t="s">
        <v>119</v>
      </c>
      <c r="BK168" s="214">
        <f>ROUND(I168*H168,2)</f>
        <v>0</v>
      </c>
      <c r="BL168" s="17" t="s">
        <v>128</v>
      </c>
      <c r="BM168" s="213" t="s">
        <v>381</v>
      </c>
    </row>
    <row r="169" spans="1:65" s="2" customFormat="1" ht="21.75" customHeight="1">
      <c r="A169" s="38"/>
      <c r="B169" s="39"/>
      <c r="C169" s="202" t="s">
        <v>382</v>
      </c>
      <c r="D169" s="202" t="s">
        <v>123</v>
      </c>
      <c r="E169" s="203" t="s">
        <v>383</v>
      </c>
      <c r="F169" s="204" t="s">
        <v>384</v>
      </c>
      <c r="G169" s="205" t="s">
        <v>212</v>
      </c>
      <c r="H169" s="206">
        <v>81</v>
      </c>
      <c r="I169" s="207"/>
      <c r="J169" s="208">
        <f>ROUND(I169*H169,2)</f>
        <v>0</v>
      </c>
      <c r="K169" s="204" t="s">
        <v>127</v>
      </c>
      <c r="L169" s="44"/>
      <c r="M169" s="209" t="s">
        <v>19</v>
      </c>
      <c r="N169" s="210" t="s">
        <v>43</v>
      </c>
      <c r="O169" s="84"/>
      <c r="P169" s="211">
        <f>O169*H169</f>
        <v>0</v>
      </c>
      <c r="Q169" s="211">
        <v>0.0007</v>
      </c>
      <c r="R169" s="211">
        <f>Q169*H169</f>
        <v>0.0567</v>
      </c>
      <c r="S169" s="211">
        <v>0</v>
      </c>
      <c r="T169" s="21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3" t="s">
        <v>128</v>
      </c>
      <c r="AT169" s="213" t="s">
        <v>123</v>
      </c>
      <c r="AU169" s="213" t="s">
        <v>119</v>
      </c>
      <c r="AY169" s="17" t="s">
        <v>120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17" t="s">
        <v>119</v>
      </c>
      <c r="BK169" s="214">
        <f>ROUND(I169*H169,2)</f>
        <v>0</v>
      </c>
      <c r="BL169" s="17" t="s">
        <v>128</v>
      </c>
      <c r="BM169" s="213" t="s">
        <v>385</v>
      </c>
    </row>
    <row r="170" spans="1:65" s="2" customFormat="1" ht="16.5" customHeight="1">
      <c r="A170" s="38"/>
      <c r="B170" s="39"/>
      <c r="C170" s="202" t="s">
        <v>386</v>
      </c>
      <c r="D170" s="202" t="s">
        <v>123</v>
      </c>
      <c r="E170" s="203" t="s">
        <v>387</v>
      </c>
      <c r="F170" s="204" t="s">
        <v>388</v>
      </c>
      <c r="G170" s="205" t="s">
        <v>212</v>
      </c>
      <c r="H170" s="206">
        <v>8</v>
      </c>
      <c r="I170" s="207"/>
      <c r="J170" s="208">
        <f>ROUND(I170*H170,2)</f>
        <v>0</v>
      </c>
      <c r="K170" s="204" t="s">
        <v>127</v>
      </c>
      <c r="L170" s="44"/>
      <c r="M170" s="209" t="s">
        <v>19</v>
      </c>
      <c r="N170" s="210" t="s">
        <v>43</v>
      </c>
      <c r="O170" s="84"/>
      <c r="P170" s="211">
        <f>O170*H170</f>
        <v>0</v>
      </c>
      <c r="Q170" s="211">
        <v>0.00021</v>
      </c>
      <c r="R170" s="211">
        <f>Q170*H170</f>
        <v>0.00168</v>
      </c>
      <c r="S170" s="211">
        <v>0</v>
      </c>
      <c r="T170" s="21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3" t="s">
        <v>128</v>
      </c>
      <c r="AT170" s="213" t="s">
        <v>123</v>
      </c>
      <c r="AU170" s="213" t="s">
        <v>119</v>
      </c>
      <c r="AY170" s="17" t="s">
        <v>120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7" t="s">
        <v>119</v>
      </c>
      <c r="BK170" s="214">
        <f>ROUND(I170*H170,2)</f>
        <v>0</v>
      </c>
      <c r="BL170" s="17" t="s">
        <v>128</v>
      </c>
      <c r="BM170" s="213" t="s">
        <v>389</v>
      </c>
    </row>
    <row r="171" spans="1:65" s="2" customFormat="1" ht="16.5" customHeight="1">
      <c r="A171" s="38"/>
      <c r="B171" s="39"/>
      <c r="C171" s="202" t="s">
        <v>390</v>
      </c>
      <c r="D171" s="202" t="s">
        <v>123</v>
      </c>
      <c r="E171" s="203" t="s">
        <v>391</v>
      </c>
      <c r="F171" s="204" t="s">
        <v>392</v>
      </c>
      <c r="G171" s="205" t="s">
        <v>212</v>
      </c>
      <c r="H171" s="206">
        <v>50</v>
      </c>
      <c r="I171" s="207"/>
      <c r="J171" s="208">
        <f>ROUND(I171*H171,2)</f>
        <v>0</v>
      </c>
      <c r="K171" s="204" t="s">
        <v>127</v>
      </c>
      <c r="L171" s="44"/>
      <c r="M171" s="209" t="s">
        <v>19</v>
      </c>
      <c r="N171" s="210" t="s">
        <v>43</v>
      </c>
      <c r="O171" s="84"/>
      <c r="P171" s="211">
        <f>O171*H171</f>
        <v>0</v>
      </c>
      <c r="Q171" s="211">
        <v>0.00018</v>
      </c>
      <c r="R171" s="211">
        <f>Q171*H171</f>
        <v>0.009000000000000001</v>
      </c>
      <c r="S171" s="211">
        <v>0</v>
      </c>
      <c r="T171" s="21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3" t="s">
        <v>128</v>
      </c>
      <c r="AT171" s="213" t="s">
        <v>123</v>
      </c>
      <c r="AU171" s="213" t="s">
        <v>119</v>
      </c>
      <c r="AY171" s="17" t="s">
        <v>120</v>
      </c>
      <c r="BE171" s="214">
        <f>IF(N171="základní",J171,0)</f>
        <v>0</v>
      </c>
      <c r="BF171" s="214">
        <f>IF(N171="snížená",J171,0)</f>
        <v>0</v>
      </c>
      <c r="BG171" s="214">
        <f>IF(N171="zákl. přenesená",J171,0)</f>
        <v>0</v>
      </c>
      <c r="BH171" s="214">
        <f>IF(N171="sníž. přenesená",J171,0)</f>
        <v>0</v>
      </c>
      <c r="BI171" s="214">
        <f>IF(N171="nulová",J171,0)</f>
        <v>0</v>
      </c>
      <c r="BJ171" s="17" t="s">
        <v>119</v>
      </c>
      <c r="BK171" s="214">
        <f>ROUND(I171*H171,2)</f>
        <v>0</v>
      </c>
      <c r="BL171" s="17" t="s">
        <v>128</v>
      </c>
      <c r="BM171" s="213" t="s">
        <v>393</v>
      </c>
    </row>
    <row r="172" spans="1:65" s="2" customFormat="1" ht="16.5" customHeight="1">
      <c r="A172" s="38"/>
      <c r="B172" s="39"/>
      <c r="C172" s="202" t="s">
        <v>394</v>
      </c>
      <c r="D172" s="202" t="s">
        <v>123</v>
      </c>
      <c r="E172" s="203" t="s">
        <v>395</v>
      </c>
      <c r="F172" s="204" t="s">
        <v>396</v>
      </c>
      <c r="G172" s="205" t="s">
        <v>212</v>
      </c>
      <c r="H172" s="206">
        <v>10</v>
      </c>
      <c r="I172" s="207"/>
      <c r="J172" s="208">
        <f>ROUND(I172*H172,2)</f>
        <v>0</v>
      </c>
      <c r="K172" s="204" t="s">
        <v>127</v>
      </c>
      <c r="L172" s="44"/>
      <c r="M172" s="209" t="s">
        <v>19</v>
      </c>
      <c r="N172" s="210" t="s">
        <v>43</v>
      </c>
      <c r="O172" s="84"/>
      <c r="P172" s="211">
        <f>O172*H172</f>
        <v>0</v>
      </c>
      <c r="Q172" s="211">
        <v>0.00022</v>
      </c>
      <c r="R172" s="211">
        <f>Q172*H172</f>
        <v>0.0022</v>
      </c>
      <c r="S172" s="211">
        <v>0</v>
      </c>
      <c r="T172" s="21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3" t="s">
        <v>128</v>
      </c>
      <c r="AT172" s="213" t="s">
        <v>123</v>
      </c>
      <c r="AU172" s="213" t="s">
        <v>119</v>
      </c>
      <c r="AY172" s="17" t="s">
        <v>120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7" t="s">
        <v>119</v>
      </c>
      <c r="BK172" s="214">
        <f>ROUND(I172*H172,2)</f>
        <v>0</v>
      </c>
      <c r="BL172" s="17" t="s">
        <v>128</v>
      </c>
      <c r="BM172" s="213" t="s">
        <v>397</v>
      </c>
    </row>
    <row r="173" spans="1:65" s="2" customFormat="1" ht="16.5" customHeight="1">
      <c r="A173" s="38"/>
      <c r="B173" s="39"/>
      <c r="C173" s="202" t="s">
        <v>398</v>
      </c>
      <c r="D173" s="202" t="s">
        <v>123</v>
      </c>
      <c r="E173" s="203" t="s">
        <v>399</v>
      </c>
      <c r="F173" s="204" t="s">
        <v>400</v>
      </c>
      <c r="G173" s="205" t="s">
        <v>212</v>
      </c>
      <c r="H173" s="206">
        <v>1</v>
      </c>
      <c r="I173" s="207"/>
      <c r="J173" s="208">
        <f>ROUND(I173*H173,2)</f>
        <v>0</v>
      </c>
      <c r="K173" s="204" t="s">
        <v>127</v>
      </c>
      <c r="L173" s="44"/>
      <c r="M173" s="209" t="s">
        <v>19</v>
      </c>
      <c r="N173" s="210" t="s">
        <v>43</v>
      </c>
      <c r="O173" s="84"/>
      <c r="P173" s="211">
        <f>O173*H173</f>
        <v>0</v>
      </c>
      <c r="Q173" s="211">
        <v>0.00361</v>
      </c>
      <c r="R173" s="211">
        <f>Q173*H173</f>
        <v>0.00361</v>
      </c>
      <c r="S173" s="211">
        <v>0</v>
      </c>
      <c r="T173" s="21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3" t="s">
        <v>128</v>
      </c>
      <c r="AT173" s="213" t="s">
        <v>123</v>
      </c>
      <c r="AU173" s="213" t="s">
        <v>119</v>
      </c>
      <c r="AY173" s="17" t="s">
        <v>120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17" t="s">
        <v>119</v>
      </c>
      <c r="BK173" s="214">
        <f>ROUND(I173*H173,2)</f>
        <v>0</v>
      </c>
      <c r="BL173" s="17" t="s">
        <v>128</v>
      </c>
      <c r="BM173" s="213" t="s">
        <v>401</v>
      </c>
    </row>
    <row r="174" spans="1:65" s="2" customFormat="1" ht="16.5" customHeight="1">
      <c r="A174" s="38"/>
      <c r="B174" s="39"/>
      <c r="C174" s="202" t="s">
        <v>402</v>
      </c>
      <c r="D174" s="202" t="s">
        <v>123</v>
      </c>
      <c r="E174" s="203" t="s">
        <v>403</v>
      </c>
      <c r="F174" s="204" t="s">
        <v>404</v>
      </c>
      <c r="G174" s="205" t="s">
        <v>212</v>
      </c>
      <c r="H174" s="206">
        <v>34</v>
      </c>
      <c r="I174" s="207"/>
      <c r="J174" s="208">
        <f>ROUND(I174*H174,2)</f>
        <v>0</v>
      </c>
      <c r="K174" s="204" t="s">
        <v>127</v>
      </c>
      <c r="L174" s="44"/>
      <c r="M174" s="209" t="s">
        <v>19</v>
      </c>
      <c r="N174" s="210" t="s">
        <v>43</v>
      </c>
      <c r="O174" s="84"/>
      <c r="P174" s="211">
        <f>O174*H174</f>
        <v>0</v>
      </c>
      <c r="Q174" s="211">
        <v>0.00021</v>
      </c>
      <c r="R174" s="211">
        <f>Q174*H174</f>
        <v>0.0071400000000000005</v>
      </c>
      <c r="S174" s="211">
        <v>0</v>
      </c>
      <c r="T174" s="21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3" t="s">
        <v>128</v>
      </c>
      <c r="AT174" s="213" t="s">
        <v>123</v>
      </c>
      <c r="AU174" s="213" t="s">
        <v>119</v>
      </c>
      <c r="AY174" s="17" t="s">
        <v>120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7" t="s">
        <v>119</v>
      </c>
      <c r="BK174" s="214">
        <f>ROUND(I174*H174,2)</f>
        <v>0</v>
      </c>
      <c r="BL174" s="17" t="s">
        <v>128</v>
      </c>
      <c r="BM174" s="213" t="s">
        <v>405</v>
      </c>
    </row>
    <row r="175" spans="1:65" s="2" customFormat="1" ht="16.5" customHeight="1">
      <c r="A175" s="38"/>
      <c r="B175" s="39"/>
      <c r="C175" s="202" t="s">
        <v>406</v>
      </c>
      <c r="D175" s="202" t="s">
        <v>123</v>
      </c>
      <c r="E175" s="203" t="s">
        <v>407</v>
      </c>
      <c r="F175" s="204" t="s">
        <v>408</v>
      </c>
      <c r="G175" s="205" t="s">
        <v>212</v>
      </c>
      <c r="H175" s="206">
        <v>14</v>
      </c>
      <c r="I175" s="207"/>
      <c r="J175" s="208">
        <f>ROUND(I175*H175,2)</f>
        <v>0</v>
      </c>
      <c r="K175" s="204" t="s">
        <v>127</v>
      </c>
      <c r="L175" s="44"/>
      <c r="M175" s="209" t="s">
        <v>19</v>
      </c>
      <c r="N175" s="210" t="s">
        <v>43</v>
      </c>
      <c r="O175" s="84"/>
      <c r="P175" s="211">
        <f>O175*H175</f>
        <v>0</v>
      </c>
      <c r="Q175" s="211">
        <v>0.00034</v>
      </c>
      <c r="R175" s="211">
        <f>Q175*H175</f>
        <v>0.00476</v>
      </c>
      <c r="S175" s="211">
        <v>0</v>
      </c>
      <c r="T175" s="21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3" t="s">
        <v>128</v>
      </c>
      <c r="AT175" s="213" t="s">
        <v>123</v>
      </c>
      <c r="AU175" s="213" t="s">
        <v>119</v>
      </c>
      <c r="AY175" s="17" t="s">
        <v>120</v>
      </c>
      <c r="BE175" s="214">
        <f>IF(N175="základní",J175,0)</f>
        <v>0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17" t="s">
        <v>119</v>
      </c>
      <c r="BK175" s="214">
        <f>ROUND(I175*H175,2)</f>
        <v>0</v>
      </c>
      <c r="BL175" s="17" t="s">
        <v>128</v>
      </c>
      <c r="BM175" s="213" t="s">
        <v>409</v>
      </c>
    </row>
    <row r="176" spans="1:65" s="2" customFormat="1" ht="16.5" customHeight="1">
      <c r="A176" s="38"/>
      <c r="B176" s="39"/>
      <c r="C176" s="202" t="s">
        <v>410</v>
      </c>
      <c r="D176" s="202" t="s">
        <v>123</v>
      </c>
      <c r="E176" s="203" t="s">
        <v>411</v>
      </c>
      <c r="F176" s="204" t="s">
        <v>412</v>
      </c>
      <c r="G176" s="205" t="s">
        <v>212</v>
      </c>
      <c r="H176" s="206">
        <v>4</v>
      </c>
      <c r="I176" s="207"/>
      <c r="J176" s="208">
        <f>ROUND(I176*H176,2)</f>
        <v>0</v>
      </c>
      <c r="K176" s="204" t="s">
        <v>127</v>
      </c>
      <c r="L176" s="44"/>
      <c r="M176" s="209" t="s">
        <v>19</v>
      </c>
      <c r="N176" s="210" t="s">
        <v>43</v>
      </c>
      <c r="O176" s="84"/>
      <c r="P176" s="211">
        <f>O176*H176</f>
        <v>0</v>
      </c>
      <c r="Q176" s="211">
        <v>0.0007</v>
      </c>
      <c r="R176" s="211">
        <f>Q176*H176</f>
        <v>0.0028</v>
      </c>
      <c r="S176" s="211">
        <v>0</v>
      </c>
      <c r="T176" s="21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3" t="s">
        <v>128</v>
      </c>
      <c r="AT176" s="213" t="s">
        <v>123</v>
      </c>
      <c r="AU176" s="213" t="s">
        <v>119</v>
      </c>
      <c r="AY176" s="17" t="s">
        <v>120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7" t="s">
        <v>119</v>
      </c>
      <c r="BK176" s="214">
        <f>ROUND(I176*H176,2)</f>
        <v>0</v>
      </c>
      <c r="BL176" s="17" t="s">
        <v>128</v>
      </c>
      <c r="BM176" s="213" t="s">
        <v>413</v>
      </c>
    </row>
    <row r="177" spans="1:65" s="2" customFormat="1" ht="16.5" customHeight="1">
      <c r="A177" s="38"/>
      <c r="B177" s="39"/>
      <c r="C177" s="202" t="s">
        <v>414</v>
      </c>
      <c r="D177" s="202" t="s">
        <v>123</v>
      </c>
      <c r="E177" s="203" t="s">
        <v>415</v>
      </c>
      <c r="F177" s="204" t="s">
        <v>416</v>
      </c>
      <c r="G177" s="205" t="s">
        <v>212</v>
      </c>
      <c r="H177" s="206">
        <v>10</v>
      </c>
      <c r="I177" s="207"/>
      <c r="J177" s="208">
        <f>ROUND(I177*H177,2)</f>
        <v>0</v>
      </c>
      <c r="K177" s="204" t="s">
        <v>127</v>
      </c>
      <c r="L177" s="44"/>
      <c r="M177" s="209" t="s">
        <v>19</v>
      </c>
      <c r="N177" s="210" t="s">
        <v>43</v>
      </c>
      <c r="O177" s="84"/>
      <c r="P177" s="211">
        <f>O177*H177</f>
        <v>0</v>
      </c>
      <c r="Q177" s="211">
        <v>0.00107</v>
      </c>
      <c r="R177" s="211">
        <f>Q177*H177</f>
        <v>0.0107</v>
      </c>
      <c r="S177" s="211">
        <v>0</v>
      </c>
      <c r="T177" s="21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3" t="s">
        <v>128</v>
      </c>
      <c r="AT177" s="213" t="s">
        <v>123</v>
      </c>
      <c r="AU177" s="213" t="s">
        <v>119</v>
      </c>
      <c r="AY177" s="17" t="s">
        <v>120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17" t="s">
        <v>119</v>
      </c>
      <c r="BK177" s="214">
        <f>ROUND(I177*H177,2)</f>
        <v>0</v>
      </c>
      <c r="BL177" s="17" t="s">
        <v>128</v>
      </c>
      <c r="BM177" s="213" t="s">
        <v>417</v>
      </c>
    </row>
    <row r="178" spans="1:65" s="2" customFormat="1" ht="16.5" customHeight="1">
      <c r="A178" s="38"/>
      <c r="B178" s="39"/>
      <c r="C178" s="202" t="s">
        <v>418</v>
      </c>
      <c r="D178" s="202" t="s">
        <v>123</v>
      </c>
      <c r="E178" s="203" t="s">
        <v>419</v>
      </c>
      <c r="F178" s="204" t="s">
        <v>420</v>
      </c>
      <c r="G178" s="205" t="s">
        <v>212</v>
      </c>
      <c r="H178" s="206">
        <v>1</v>
      </c>
      <c r="I178" s="207"/>
      <c r="J178" s="208">
        <f>ROUND(I178*H178,2)</f>
        <v>0</v>
      </c>
      <c r="K178" s="204" t="s">
        <v>127</v>
      </c>
      <c r="L178" s="44"/>
      <c r="M178" s="209" t="s">
        <v>19</v>
      </c>
      <c r="N178" s="210" t="s">
        <v>43</v>
      </c>
      <c r="O178" s="84"/>
      <c r="P178" s="211">
        <f>O178*H178</f>
        <v>0</v>
      </c>
      <c r="Q178" s="211">
        <v>0.00315</v>
      </c>
      <c r="R178" s="211">
        <f>Q178*H178</f>
        <v>0.00315</v>
      </c>
      <c r="S178" s="211">
        <v>0</v>
      </c>
      <c r="T178" s="21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3" t="s">
        <v>128</v>
      </c>
      <c r="AT178" s="213" t="s">
        <v>123</v>
      </c>
      <c r="AU178" s="213" t="s">
        <v>119</v>
      </c>
      <c r="AY178" s="17" t="s">
        <v>120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7" t="s">
        <v>119</v>
      </c>
      <c r="BK178" s="214">
        <f>ROUND(I178*H178,2)</f>
        <v>0</v>
      </c>
      <c r="BL178" s="17" t="s">
        <v>128</v>
      </c>
      <c r="BM178" s="213" t="s">
        <v>421</v>
      </c>
    </row>
    <row r="179" spans="1:65" s="2" customFormat="1" ht="12">
      <c r="A179" s="38"/>
      <c r="B179" s="39"/>
      <c r="C179" s="202" t="s">
        <v>422</v>
      </c>
      <c r="D179" s="202" t="s">
        <v>123</v>
      </c>
      <c r="E179" s="203" t="s">
        <v>423</v>
      </c>
      <c r="F179" s="204" t="s">
        <v>424</v>
      </c>
      <c r="G179" s="205" t="s">
        <v>212</v>
      </c>
      <c r="H179" s="206">
        <v>1</v>
      </c>
      <c r="I179" s="207"/>
      <c r="J179" s="208">
        <f>ROUND(I179*H179,2)</f>
        <v>0</v>
      </c>
      <c r="K179" s="204" t="s">
        <v>127</v>
      </c>
      <c r="L179" s="44"/>
      <c r="M179" s="209" t="s">
        <v>19</v>
      </c>
      <c r="N179" s="210" t="s">
        <v>43</v>
      </c>
      <c r="O179" s="84"/>
      <c r="P179" s="211">
        <f>O179*H179</f>
        <v>0</v>
      </c>
      <c r="Q179" s="211">
        <v>0.00145</v>
      </c>
      <c r="R179" s="211">
        <f>Q179*H179</f>
        <v>0.00145</v>
      </c>
      <c r="S179" s="211">
        <v>0</v>
      </c>
      <c r="T179" s="21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3" t="s">
        <v>128</v>
      </c>
      <c r="AT179" s="213" t="s">
        <v>123</v>
      </c>
      <c r="AU179" s="213" t="s">
        <v>119</v>
      </c>
      <c r="AY179" s="17" t="s">
        <v>120</v>
      </c>
      <c r="BE179" s="214">
        <f>IF(N179="základní",J179,0)</f>
        <v>0</v>
      </c>
      <c r="BF179" s="214">
        <f>IF(N179="snížená",J179,0)</f>
        <v>0</v>
      </c>
      <c r="BG179" s="214">
        <f>IF(N179="zákl. přenesená",J179,0)</f>
        <v>0</v>
      </c>
      <c r="BH179" s="214">
        <f>IF(N179="sníž. přenesená",J179,0)</f>
        <v>0</v>
      </c>
      <c r="BI179" s="214">
        <f>IF(N179="nulová",J179,0)</f>
        <v>0</v>
      </c>
      <c r="BJ179" s="17" t="s">
        <v>119</v>
      </c>
      <c r="BK179" s="214">
        <f>ROUND(I179*H179,2)</f>
        <v>0</v>
      </c>
      <c r="BL179" s="17" t="s">
        <v>128</v>
      </c>
      <c r="BM179" s="213" t="s">
        <v>425</v>
      </c>
    </row>
    <row r="180" spans="1:65" s="2" customFormat="1" ht="12">
      <c r="A180" s="38"/>
      <c r="B180" s="39"/>
      <c r="C180" s="202" t="s">
        <v>426</v>
      </c>
      <c r="D180" s="202" t="s">
        <v>123</v>
      </c>
      <c r="E180" s="203" t="s">
        <v>427</v>
      </c>
      <c r="F180" s="204" t="s">
        <v>428</v>
      </c>
      <c r="G180" s="205" t="s">
        <v>212</v>
      </c>
      <c r="H180" s="206">
        <v>1</v>
      </c>
      <c r="I180" s="207"/>
      <c r="J180" s="208">
        <f>ROUND(I180*H180,2)</f>
        <v>0</v>
      </c>
      <c r="K180" s="204" t="s">
        <v>127</v>
      </c>
      <c r="L180" s="44"/>
      <c r="M180" s="209" t="s">
        <v>19</v>
      </c>
      <c r="N180" s="210" t="s">
        <v>43</v>
      </c>
      <c r="O180" s="84"/>
      <c r="P180" s="211">
        <f>O180*H180</f>
        <v>0</v>
      </c>
      <c r="Q180" s="211">
        <v>0.00146</v>
      </c>
      <c r="R180" s="211">
        <f>Q180*H180</f>
        <v>0.00146</v>
      </c>
      <c r="S180" s="211">
        <v>0</v>
      </c>
      <c r="T180" s="21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3" t="s">
        <v>128</v>
      </c>
      <c r="AT180" s="213" t="s">
        <v>123</v>
      </c>
      <c r="AU180" s="213" t="s">
        <v>119</v>
      </c>
      <c r="AY180" s="17" t="s">
        <v>120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17" t="s">
        <v>119</v>
      </c>
      <c r="BK180" s="214">
        <f>ROUND(I180*H180,2)</f>
        <v>0</v>
      </c>
      <c r="BL180" s="17" t="s">
        <v>128</v>
      </c>
      <c r="BM180" s="213" t="s">
        <v>429</v>
      </c>
    </row>
    <row r="181" spans="1:65" s="2" customFormat="1" ht="12">
      <c r="A181" s="38"/>
      <c r="B181" s="39"/>
      <c r="C181" s="202" t="s">
        <v>430</v>
      </c>
      <c r="D181" s="202" t="s">
        <v>123</v>
      </c>
      <c r="E181" s="203" t="s">
        <v>431</v>
      </c>
      <c r="F181" s="204" t="s">
        <v>432</v>
      </c>
      <c r="G181" s="205" t="s">
        <v>180</v>
      </c>
      <c r="H181" s="206">
        <v>0.318</v>
      </c>
      <c r="I181" s="207"/>
      <c r="J181" s="208">
        <f>ROUND(I181*H181,2)</f>
        <v>0</v>
      </c>
      <c r="K181" s="204" t="s">
        <v>127</v>
      </c>
      <c r="L181" s="44"/>
      <c r="M181" s="209" t="s">
        <v>19</v>
      </c>
      <c r="N181" s="210" t="s">
        <v>43</v>
      </c>
      <c r="O181" s="84"/>
      <c r="P181" s="211">
        <f>O181*H181</f>
        <v>0</v>
      </c>
      <c r="Q181" s="211">
        <v>0</v>
      </c>
      <c r="R181" s="211">
        <f>Q181*H181</f>
        <v>0</v>
      </c>
      <c r="S181" s="211">
        <v>0</v>
      </c>
      <c r="T181" s="21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3" t="s">
        <v>128</v>
      </c>
      <c r="AT181" s="213" t="s">
        <v>123</v>
      </c>
      <c r="AU181" s="213" t="s">
        <v>119</v>
      </c>
      <c r="AY181" s="17" t="s">
        <v>120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17" t="s">
        <v>119</v>
      </c>
      <c r="BK181" s="214">
        <f>ROUND(I181*H181,2)</f>
        <v>0</v>
      </c>
      <c r="BL181" s="17" t="s">
        <v>128</v>
      </c>
      <c r="BM181" s="213" t="s">
        <v>433</v>
      </c>
    </row>
    <row r="182" spans="1:63" s="12" customFormat="1" ht="22.8" customHeight="1">
      <c r="A182" s="12"/>
      <c r="B182" s="186"/>
      <c r="C182" s="187"/>
      <c r="D182" s="188" t="s">
        <v>70</v>
      </c>
      <c r="E182" s="200" t="s">
        <v>434</v>
      </c>
      <c r="F182" s="200" t="s">
        <v>435</v>
      </c>
      <c r="G182" s="187"/>
      <c r="H182" s="187"/>
      <c r="I182" s="190"/>
      <c r="J182" s="201">
        <f>BK182</f>
        <v>0</v>
      </c>
      <c r="K182" s="187"/>
      <c r="L182" s="192"/>
      <c r="M182" s="193"/>
      <c r="N182" s="194"/>
      <c r="O182" s="194"/>
      <c r="P182" s="195">
        <f>SUM(P183:P203)</f>
        <v>0</v>
      </c>
      <c r="Q182" s="194"/>
      <c r="R182" s="195">
        <f>SUM(R183:R203)</f>
        <v>2.8368800000000003</v>
      </c>
      <c r="S182" s="194"/>
      <c r="T182" s="196">
        <f>SUM(T183:T203)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97" t="s">
        <v>119</v>
      </c>
      <c r="AT182" s="198" t="s">
        <v>70</v>
      </c>
      <c r="AU182" s="198" t="s">
        <v>79</v>
      </c>
      <c r="AY182" s="197" t="s">
        <v>120</v>
      </c>
      <c r="BK182" s="199">
        <f>SUM(BK183:BK203)</f>
        <v>0</v>
      </c>
    </row>
    <row r="183" spans="1:65" s="2" customFormat="1" ht="12">
      <c r="A183" s="38"/>
      <c r="B183" s="39"/>
      <c r="C183" s="202" t="s">
        <v>436</v>
      </c>
      <c r="D183" s="202" t="s">
        <v>123</v>
      </c>
      <c r="E183" s="203" t="s">
        <v>437</v>
      </c>
      <c r="F183" s="204" t="s">
        <v>438</v>
      </c>
      <c r="G183" s="205" t="s">
        <v>212</v>
      </c>
      <c r="H183" s="206">
        <v>256</v>
      </c>
      <c r="I183" s="207"/>
      <c r="J183" s="208">
        <f>ROUND(I183*H183,2)</f>
        <v>0</v>
      </c>
      <c r="K183" s="204" t="s">
        <v>127</v>
      </c>
      <c r="L183" s="44"/>
      <c r="M183" s="209" t="s">
        <v>19</v>
      </c>
      <c r="N183" s="210" t="s">
        <v>43</v>
      </c>
      <c r="O183" s="84"/>
      <c r="P183" s="211">
        <f>O183*H183</f>
        <v>0</v>
      </c>
      <c r="Q183" s="211">
        <v>0</v>
      </c>
      <c r="R183" s="211">
        <f>Q183*H183</f>
        <v>0</v>
      </c>
      <c r="S183" s="211">
        <v>0</v>
      </c>
      <c r="T183" s="21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3" t="s">
        <v>128</v>
      </c>
      <c r="AT183" s="213" t="s">
        <v>123</v>
      </c>
      <c r="AU183" s="213" t="s">
        <v>119</v>
      </c>
      <c r="AY183" s="17" t="s">
        <v>120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7" t="s">
        <v>119</v>
      </c>
      <c r="BK183" s="214">
        <f>ROUND(I183*H183,2)</f>
        <v>0</v>
      </c>
      <c r="BL183" s="17" t="s">
        <v>128</v>
      </c>
      <c r="BM183" s="213" t="s">
        <v>439</v>
      </c>
    </row>
    <row r="184" spans="1:65" s="2" customFormat="1" ht="12">
      <c r="A184" s="38"/>
      <c r="B184" s="39"/>
      <c r="C184" s="202" t="s">
        <v>440</v>
      </c>
      <c r="D184" s="202" t="s">
        <v>123</v>
      </c>
      <c r="E184" s="203" t="s">
        <v>441</v>
      </c>
      <c r="F184" s="204" t="s">
        <v>442</v>
      </c>
      <c r="G184" s="205" t="s">
        <v>212</v>
      </c>
      <c r="H184" s="206">
        <v>4</v>
      </c>
      <c r="I184" s="207"/>
      <c r="J184" s="208">
        <f>ROUND(I184*H184,2)</f>
        <v>0</v>
      </c>
      <c r="K184" s="204" t="s">
        <v>127</v>
      </c>
      <c r="L184" s="44"/>
      <c r="M184" s="209" t="s">
        <v>19</v>
      </c>
      <c r="N184" s="210" t="s">
        <v>43</v>
      </c>
      <c r="O184" s="84"/>
      <c r="P184" s="211">
        <f>O184*H184</f>
        <v>0</v>
      </c>
      <c r="Q184" s="211">
        <v>0.0052</v>
      </c>
      <c r="R184" s="211">
        <f>Q184*H184</f>
        <v>0.0208</v>
      </c>
      <c r="S184" s="211">
        <v>0</v>
      </c>
      <c r="T184" s="21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3" t="s">
        <v>128</v>
      </c>
      <c r="AT184" s="213" t="s">
        <v>123</v>
      </c>
      <c r="AU184" s="213" t="s">
        <v>119</v>
      </c>
      <c r="AY184" s="17" t="s">
        <v>120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7" t="s">
        <v>119</v>
      </c>
      <c r="BK184" s="214">
        <f>ROUND(I184*H184,2)</f>
        <v>0</v>
      </c>
      <c r="BL184" s="17" t="s">
        <v>128</v>
      </c>
      <c r="BM184" s="213" t="s">
        <v>443</v>
      </c>
    </row>
    <row r="185" spans="1:65" s="2" customFormat="1" ht="12">
      <c r="A185" s="38"/>
      <c r="B185" s="39"/>
      <c r="C185" s="202" t="s">
        <v>444</v>
      </c>
      <c r="D185" s="202" t="s">
        <v>123</v>
      </c>
      <c r="E185" s="203" t="s">
        <v>445</v>
      </c>
      <c r="F185" s="204" t="s">
        <v>446</v>
      </c>
      <c r="G185" s="205" t="s">
        <v>212</v>
      </c>
      <c r="H185" s="206">
        <v>1</v>
      </c>
      <c r="I185" s="207"/>
      <c r="J185" s="208">
        <f>ROUND(I185*H185,2)</f>
        <v>0</v>
      </c>
      <c r="K185" s="204" t="s">
        <v>127</v>
      </c>
      <c r="L185" s="44"/>
      <c r="M185" s="209" t="s">
        <v>19</v>
      </c>
      <c r="N185" s="210" t="s">
        <v>43</v>
      </c>
      <c r="O185" s="84"/>
      <c r="P185" s="211">
        <f>O185*H185</f>
        <v>0</v>
      </c>
      <c r="Q185" s="211">
        <v>0.00862</v>
      </c>
      <c r="R185" s="211">
        <f>Q185*H185</f>
        <v>0.00862</v>
      </c>
      <c r="S185" s="211">
        <v>0</v>
      </c>
      <c r="T185" s="21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3" t="s">
        <v>128</v>
      </c>
      <c r="AT185" s="213" t="s">
        <v>123</v>
      </c>
      <c r="AU185" s="213" t="s">
        <v>119</v>
      </c>
      <c r="AY185" s="17" t="s">
        <v>120</v>
      </c>
      <c r="BE185" s="214">
        <f>IF(N185="základní",J185,0)</f>
        <v>0</v>
      </c>
      <c r="BF185" s="214">
        <f>IF(N185="snížená",J185,0)</f>
        <v>0</v>
      </c>
      <c r="BG185" s="214">
        <f>IF(N185="zákl. přenesená",J185,0)</f>
        <v>0</v>
      </c>
      <c r="BH185" s="214">
        <f>IF(N185="sníž. přenesená",J185,0)</f>
        <v>0</v>
      </c>
      <c r="BI185" s="214">
        <f>IF(N185="nulová",J185,0)</f>
        <v>0</v>
      </c>
      <c r="BJ185" s="17" t="s">
        <v>119</v>
      </c>
      <c r="BK185" s="214">
        <f>ROUND(I185*H185,2)</f>
        <v>0</v>
      </c>
      <c r="BL185" s="17" t="s">
        <v>128</v>
      </c>
      <c r="BM185" s="213" t="s">
        <v>447</v>
      </c>
    </row>
    <row r="186" spans="1:65" s="2" customFormat="1" ht="12">
      <c r="A186" s="38"/>
      <c r="B186" s="39"/>
      <c r="C186" s="202" t="s">
        <v>448</v>
      </c>
      <c r="D186" s="202" t="s">
        <v>123</v>
      </c>
      <c r="E186" s="203" t="s">
        <v>449</v>
      </c>
      <c r="F186" s="204" t="s">
        <v>450</v>
      </c>
      <c r="G186" s="205" t="s">
        <v>212</v>
      </c>
      <c r="H186" s="206">
        <v>8</v>
      </c>
      <c r="I186" s="207"/>
      <c r="J186" s="208">
        <f>ROUND(I186*H186,2)</f>
        <v>0</v>
      </c>
      <c r="K186" s="204" t="s">
        <v>127</v>
      </c>
      <c r="L186" s="44"/>
      <c r="M186" s="209" t="s">
        <v>19</v>
      </c>
      <c r="N186" s="210" t="s">
        <v>43</v>
      </c>
      <c r="O186" s="84"/>
      <c r="P186" s="211">
        <f>O186*H186</f>
        <v>0</v>
      </c>
      <c r="Q186" s="211">
        <v>0.01246</v>
      </c>
      <c r="R186" s="211">
        <f>Q186*H186</f>
        <v>0.09968</v>
      </c>
      <c r="S186" s="211">
        <v>0</v>
      </c>
      <c r="T186" s="21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3" t="s">
        <v>128</v>
      </c>
      <c r="AT186" s="213" t="s">
        <v>123</v>
      </c>
      <c r="AU186" s="213" t="s">
        <v>119</v>
      </c>
      <c r="AY186" s="17" t="s">
        <v>120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17" t="s">
        <v>119</v>
      </c>
      <c r="BK186" s="214">
        <f>ROUND(I186*H186,2)</f>
        <v>0</v>
      </c>
      <c r="BL186" s="17" t="s">
        <v>128</v>
      </c>
      <c r="BM186" s="213" t="s">
        <v>451</v>
      </c>
    </row>
    <row r="187" spans="1:65" s="2" customFormat="1" ht="12">
      <c r="A187" s="38"/>
      <c r="B187" s="39"/>
      <c r="C187" s="202" t="s">
        <v>452</v>
      </c>
      <c r="D187" s="202" t="s">
        <v>123</v>
      </c>
      <c r="E187" s="203" t="s">
        <v>453</v>
      </c>
      <c r="F187" s="204" t="s">
        <v>454</v>
      </c>
      <c r="G187" s="205" t="s">
        <v>212</v>
      </c>
      <c r="H187" s="206">
        <v>17</v>
      </c>
      <c r="I187" s="207"/>
      <c r="J187" s="208">
        <f>ROUND(I187*H187,2)</f>
        <v>0</v>
      </c>
      <c r="K187" s="204" t="s">
        <v>127</v>
      </c>
      <c r="L187" s="44"/>
      <c r="M187" s="209" t="s">
        <v>19</v>
      </c>
      <c r="N187" s="210" t="s">
        <v>43</v>
      </c>
      <c r="O187" s="84"/>
      <c r="P187" s="211">
        <f>O187*H187</f>
        <v>0</v>
      </c>
      <c r="Q187" s="211">
        <v>0.01417</v>
      </c>
      <c r="R187" s="211">
        <f>Q187*H187</f>
        <v>0.24089</v>
      </c>
      <c r="S187" s="211">
        <v>0</v>
      </c>
      <c r="T187" s="21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3" t="s">
        <v>128</v>
      </c>
      <c r="AT187" s="213" t="s">
        <v>123</v>
      </c>
      <c r="AU187" s="213" t="s">
        <v>119</v>
      </c>
      <c r="AY187" s="17" t="s">
        <v>120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17" t="s">
        <v>119</v>
      </c>
      <c r="BK187" s="214">
        <f>ROUND(I187*H187,2)</f>
        <v>0</v>
      </c>
      <c r="BL187" s="17" t="s">
        <v>128</v>
      </c>
      <c r="BM187" s="213" t="s">
        <v>455</v>
      </c>
    </row>
    <row r="188" spans="1:65" s="2" customFormat="1" ht="12">
      <c r="A188" s="38"/>
      <c r="B188" s="39"/>
      <c r="C188" s="202" t="s">
        <v>456</v>
      </c>
      <c r="D188" s="202" t="s">
        <v>123</v>
      </c>
      <c r="E188" s="203" t="s">
        <v>457</v>
      </c>
      <c r="F188" s="204" t="s">
        <v>458</v>
      </c>
      <c r="G188" s="205" t="s">
        <v>212</v>
      </c>
      <c r="H188" s="206">
        <v>6</v>
      </c>
      <c r="I188" s="207"/>
      <c r="J188" s="208">
        <f>ROUND(I188*H188,2)</f>
        <v>0</v>
      </c>
      <c r="K188" s="204" t="s">
        <v>127</v>
      </c>
      <c r="L188" s="44"/>
      <c r="M188" s="209" t="s">
        <v>19</v>
      </c>
      <c r="N188" s="210" t="s">
        <v>43</v>
      </c>
      <c r="O188" s="84"/>
      <c r="P188" s="211">
        <f>O188*H188</f>
        <v>0</v>
      </c>
      <c r="Q188" s="211">
        <v>0.01588</v>
      </c>
      <c r="R188" s="211">
        <f>Q188*H188</f>
        <v>0.09527999999999999</v>
      </c>
      <c r="S188" s="211">
        <v>0</v>
      </c>
      <c r="T188" s="21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3" t="s">
        <v>128</v>
      </c>
      <c r="AT188" s="213" t="s">
        <v>123</v>
      </c>
      <c r="AU188" s="213" t="s">
        <v>119</v>
      </c>
      <c r="AY188" s="17" t="s">
        <v>120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17" t="s">
        <v>119</v>
      </c>
      <c r="BK188" s="214">
        <f>ROUND(I188*H188,2)</f>
        <v>0</v>
      </c>
      <c r="BL188" s="17" t="s">
        <v>128</v>
      </c>
      <c r="BM188" s="213" t="s">
        <v>459</v>
      </c>
    </row>
    <row r="189" spans="1:65" s="2" customFormat="1" ht="12">
      <c r="A189" s="38"/>
      <c r="B189" s="39"/>
      <c r="C189" s="202" t="s">
        <v>460</v>
      </c>
      <c r="D189" s="202" t="s">
        <v>123</v>
      </c>
      <c r="E189" s="203" t="s">
        <v>461</v>
      </c>
      <c r="F189" s="204" t="s">
        <v>462</v>
      </c>
      <c r="G189" s="205" t="s">
        <v>212</v>
      </c>
      <c r="H189" s="206">
        <v>7</v>
      </c>
      <c r="I189" s="207"/>
      <c r="J189" s="208">
        <f>ROUND(I189*H189,2)</f>
        <v>0</v>
      </c>
      <c r="K189" s="204" t="s">
        <v>127</v>
      </c>
      <c r="L189" s="44"/>
      <c r="M189" s="209" t="s">
        <v>19</v>
      </c>
      <c r="N189" s="210" t="s">
        <v>43</v>
      </c>
      <c r="O189" s="84"/>
      <c r="P189" s="211">
        <f>O189*H189</f>
        <v>0</v>
      </c>
      <c r="Q189" s="211">
        <v>0.01759</v>
      </c>
      <c r="R189" s="211">
        <f>Q189*H189</f>
        <v>0.12313000000000002</v>
      </c>
      <c r="S189" s="211">
        <v>0</v>
      </c>
      <c r="T189" s="21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3" t="s">
        <v>128</v>
      </c>
      <c r="AT189" s="213" t="s">
        <v>123</v>
      </c>
      <c r="AU189" s="213" t="s">
        <v>119</v>
      </c>
      <c r="AY189" s="17" t="s">
        <v>120</v>
      </c>
      <c r="BE189" s="214">
        <f>IF(N189="základní",J189,0)</f>
        <v>0</v>
      </c>
      <c r="BF189" s="214">
        <f>IF(N189="snížená",J189,0)</f>
        <v>0</v>
      </c>
      <c r="BG189" s="214">
        <f>IF(N189="zákl. přenesená",J189,0)</f>
        <v>0</v>
      </c>
      <c r="BH189" s="214">
        <f>IF(N189="sníž. přenesená",J189,0)</f>
        <v>0</v>
      </c>
      <c r="BI189" s="214">
        <f>IF(N189="nulová",J189,0)</f>
        <v>0</v>
      </c>
      <c r="BJ189" s="17" t="s">
        <v>119</v>
      </c>
      <c r="BK189" s="214">
        <f>ROUND(I189*H189,2)</f>
        <v>0</v>
      </c>
      <c r="BL189" s="17" t="s">
        <v>128</v>
      </c>
      <c r="BM189" s="213" t="s">
        <v>463</v>
      </c>
    </row>
    <row r="190" spans="1:65" s="2" customFormat="1" ht="12">
      <c r="A190" s="38"/>
      <c r="B190" s="39"/>
      <c r="C190" s="202" t="s">
        <v>464</v>
      </c>
      <c r="D190" s="202" t="s">
        <v>123</v>
      </c>
      <c r="E190" s="203" t="s">
        <v>465</v>
      </c>
      <c r="F190" s="204" t="s">
        <v>466</v>
      </c>
      <c r="G190" s="205" t="s">
        <v>212</v>
      </c>
      <c r="H190" s="206">
        <v>1</v>
      </c>
      <c r="I190" s="207"/>
      <c r="J190" s="208">
        <f>ROUND(I190*H190,2)</f>
        <v>0</v>
      </c>
      <c r="K190" s="204" t="s">
        <v>127</v>
      </c>
      <c r="L190" s="44"/>
      <c r="M190" s="209" t="s">
        <v>19</v>
      </c>
      <c r="N190" s="210" t="s">
        <v>43</v>
      </c>
      <c r="O190" s="84"/>
      <c r="P190" s="211">
        <f>O190*H190</f>
        <v>0</v>
      </c>
      <c r="Q190" s="211">
        <v>0.01415</v>
      </c>
      <c r="R190" s="211">
        <f>Q190*H190</f>
        <v>0.01415</v>
      </c>
      <c r="S190" s="211">
        <v>0</v>
      </c>
      <c r="T190" s="21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3" t="s">
        <v>128</v>
      </c>
      <c r="AT190" s="213" t="s">
        <v>123</v>
      </c>
      <c r="AU190" s="213" t="s">
        <v>119</v>
      </c>
      <c r="AY190" s="17" t="s">
        <v>120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17" t="s">
        <v>119</v>
      </c>
      <c r="BK190" s="214">
        <f>ROUND(I190*H190,2)</f>
        <v>0</v>
      </c>
      <c r="BL190" s="17" t="s">
        <v>128</v>
      </c>
      <c r="BM190" s="213" t="s">
        <v>467</v>
      </c>
    </row>
    <row r="191" spans="1:65" s="2" customFormat="1" ht="12">
      <c r="A191" s="38"/>
      <c r="B191" s="39"/>
      <c r="C191" s="202" t="s">
        <v>468</v>
      </c>
      <c r="D191" s="202" t="s">
        <v>123</v>
      </c>
      <c r="E191" s="203" t="s">
        <v>469</v>
      </c>
      <c r="F191" s="204" t="s">
        <v>470</v>
      </c>
      <c r="G191" s="205" t="s">
        <v>212</v>
      </c>
      <c r="H191" s="206">
        <v>2</v>
      </c>
      <c r="I191" s="207"/>
      <c r="J191" s="208">
        <f>ROUND(I191*H191,2)</f>
        <v>0</v>
      </c>
      <c r="K191" s="204" t="s">
        <v>127</v>
      </c>
      <c r="L191" s="44"/>
      <c r="M191" s="209" t="s">
        <v>19</v>
      </c>
      <c r="N191" s="210" t="s">
        <v>43</v>
      </c>
      <c r="O191" s="84"/>
      <c r="P191" s="211">
        <f>O191*H191</f>
        <v>0</v>
      </c>
      <c r="Q191" s="211">
        <v>0.0261</v>
      </c>
      <c r="R191" s="211">
        <f>Q191*H191</f>
        <v>0.0522</v>
      </c>
      <c r="S191" s="211">
        <v>0</v>
      </c>
      <c r="T191" s="21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3" t="s">
        <v>128</v>
      </c>
      <c r="AT191" s="213" t="s">
        <v>123</v>
      </c>
      <c r="AU191" s="213" t="s">
        <v>119</v>
      </c>
      <c r="AY191" s="17" t="s">
        <v>120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17" t="s">
        <v>119</v>
      </c>
      <c r="BK191" s="214">
        <f>ROUND(I191*H191,2)</f>
        <v>0</v>
      </c>
      <c r="BL191" s="17" t="s">
        <v>128</v>
      </c>
      <c r="BM191" s="213" t="s">
        <v>471</v>
      </c>
    </row>
    <row r="192" spans="1:65" s="2" customFormat="1" ht="12">
      <c r="A192" s="38"/>
      <c r="B192" s="39"/>
      <c r="C192" s="202" t="s">
        <v>472</v>
      </c>
      <c r="D192" s="202" t="s">
        <v>123</v>
      </c>
      <c r="E192" s="203" t="s">
        <v>473</v>
      </c>
      <c r="F192" s="204" t="s">
        <v>474</v>
      </c>
      <c r="G192" s="205" t="s">
        <v>212</v>
      </c>
      <c r="H192" s="206">
        <v>2</v>
      </c>
      <c r="I192" s="207"/>
      <c r="J192" s="208">
        <f>ROUND(I192*H192,2)</f>
        <v>0</v>
      </c>
      <c r="K192" s="204" t="s">
        <v>127</v>
      </c>
      <c r="L192" s="44"/>
      <c r="M192" s="209" t="s">
        <v>19</v>
      </c>
      <c r="N192" s="210" t="s">
        <v>43</v>
      </c>
      <c r="O192" s="84"/>
      <c r="P192" s="211">
        <f>O192*H192</f>
        <v>0</v>
      </c>
      <c r="Q192" s="211">
        <v>0.03088</v>
      </c>
      <c r="R192" s="211">
        <f>Q192*H192</f>
        <v>0.06176</v>
      </c>
      <c r="S192" s="211">
        <v>0</v>
      </c>
      <c r="T192" s="21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3" t="s">
        <v>128</v>
      </c>
      <c r="AT192" s="213" t="s">
        <v>123</v>
      </c>
      <c r="AU192" s="213" t="s">
        <v>119</v>
      </c>
      <c r="AY192" s="17" t="s">
        <v>120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17" t="s">
        <v>119</v>
      </c>
      <c r="BK192" s="214">
        <f>ROUND(I192*H192,2)</f>
        <v>0</v>
      </c>
      <c r="BL192" s="17" t="s">
        <v>128</v>
      </c>
      <c r="BM192" s="213" t="s">
        <v>475</v>
      </c>
    </row>
    <row r="193" spans="1:65" s="2" customFormat="1" ht="12">
      <c r="A193" s="38"/>
      <c r="B193" s="39"/>
      <c r="C193" s="202" t="s">
        <v>476</v>
      </c>
      <c r="D193" s="202" t="s">
        <v>123</v>
      </c>
      <c r="E193" s="203" t="s">
        <v>477</v>
      </c>
      <c r="F193" s="204" t="s">
        <v>478</v>
      </c>
      <c r="G193" s="205" t="s">
        <v>212</v>
      </c>
      <c r="H193" s="206">
        <v>1</v>
      </c>
      <c r="I193" s="207"/>
      <c r="J193" s="208">
        <f>ROUND(I193*H193,2)</f>
        <v>0</v>
      </c>
      <c r="K193" s="204" t="s">
        <v>127</v>
      </c>
      <c r="L193" s="44"/>
      <c r="M193" s="209" t="s">
        <v>19</v>
      </c>
      <c r="N193" s="210" t="s">
        <v>43</v>
      </c>
      <c r="O193" s="84"/>
      <c r="P193" s="211">
        <f>O193*H193</f>
        <v>0</v>
      </c>
      <c r="Q193" s="211">
        <v>0.03566</v>
      </c>
      <c r="R193" s="211">
        <f>Q193*H193</f>
        <v>0.03566</v>
      </c>
      <c r="S193" s="211">
        <v>0</v>
      </c>
      <c r="T193" s="21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3" t="s">
        <v>128</v>
      </c>
      <c r="AT193" s="213" t="s">
        <v>123</v>
      </c>
      <c r="AU193" s="213" t="s">
        <v>119</v>
      </c>
      <c r="AY193" s="17" t="s">
        <v>120</v>
      </c>
      <c r="BE193" s="214">
        <f>IF(N193="základní",J193,0)</f>
        <v>0</v>
      </c>
      <c r="BF193" s="214">
        <f>IF(N193="snížená",J193,0)</f>
        <v>0</v>
      </c>
      <c r="BG193" s="214">
        <f>IF(N193="zákl. přenesená",J193,0)</f>
        <v>0</v>
      </c>
      <c r="BH193" s="214">
        <f>IF(N193="sníž. přenesená",J193,0)</f>
        <v>0</v>
      </c>
      <c r="BI193" s="214">
        <f>IF(N193="nulová",J193,0)</f>
        <v>0</v>
      </c>
      <c r="BJ193" s="17" t="s">
        <v>119</v>
      </c>
      <c r="BK193" s="214">
        <f>ROUND(I193*H193,2)</f>
        <v>0</v>
      </c>
      <c r="BL193" s="17" t="s">
        <v>128</v>
      </c>
      <c r="BM193" s="213" t="s">
        <v>479</v>
      </c>
    </row>
    <row r="194" spans="1:65" s="2" customFormat="1" ht="12">
      <c r="A194" s="38"/>
      <c r="B194" s="39"/>
      <c r="C194" s="202" t="s">
        <v>480</v>
      </c>
      <c r="D194" s="202" t="s">
        <v>123</v>
      </c>
      <c r="E194" s="203" t="s">
        <v>481</v>
      </c>
      <c r="F194" s="204" t="s">
        <v>482</v>
      </c>
      <c r="G194" s="205" t="s">
        <v>212</v>
      </c>
      <c r="H194" s="206">
        <v>1</v>
      </c>
      <c r="I194" s="207"/>
      <c r="J194" s="208">
        <f>ROUND(I194*H194,2)</f>
        <v>0</v>
      </c>
      <c r="K194" s="204" t="s">
        <v>127</v>
      </c>
      <c r="L194" s="44"/>
      <c r="M194" s="209" t="s">
        <v>19</v>
      </c>
      <c r="N194" s="210" t="s">
        <v>43</v>
      </c>
      <c r="O194" s="84"/>
      <c r="P194" s="211">
        <f>O194*H194</f>
        <v>0</v>
      </c>
      <c r="Q194" s="211">
        <v>0.0204</v>
      </c>
      <c r="R194" s="211">
        <f>Q194*H194</f>
        <v>0.0204</v>
      </c>
      <c r="S194" s="211">
        <v>0</v>
      </c>
      <c r="T194" s="21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3" t="s">
        <v>128</v>
      </c>
      <c r="AT194" s="213" t="s">
        <v>123</v>
      </c>
      <c r="AU194" s="213" t="s">
        <v>119</v>
      </c>
      <c r="AY194" s="17" t="s">
        <v>120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17" t="s">
        <v>119</v>
      </c>
      <c r="BK194" s="214">
        <f>ROUND(I194*H194,2)</f>
        <v>0</v>
      </c>
      <c r="BL194" s="17" t="s">
        <v>128</v>
      </c>
      <c r="BM194" s="213" t="s">
        <v>483</v>
      </c>
    </row>
    <row r="195" spans="1:65" s="2" customFormat="1" ht="12">
      <c r="A195" s="38"/>
      <c r="B195" s="39"/>
      <c r="C195" s="202" t="s">
        <v>484</v>
      </c>
      <c r="D195" s="202" t="s">
        <v>123</v>
      </c>
      <c r="E195" s="203" t="s">
        <v>485</v>
      </c>
      <c r="F195" s="204" t="s">
        <v>486</v>
      </c>
      <c r="G195" s="205" t="s">
        <v>212</v>
      </c>
      <c r="H195" s="206">
        <v>23</v>
      </c>
      <c r="I195" s="207"/>
      <c r="J195" s="208">
        <f>ROUND(I195*H195,2)</f>
        <v>0</v>
      </c>
      <c r="K195" s="204" t="s">
        <v>127</v>
      </c>
      <c r="L195" s="44"/>
      <c r="M195" s="209" t="s">
        <v>19</v>
      </c>
      <c r="N195" s="210" t="s">
        <v>43</v>
      </c>
      <c r="O195" s="84"/>
      <c r="P195" s="211">
        <f>O195*H195</f>
        <v>0</v>
      </c>
      <c r="Q195" s="211">
        <v>0.0257</v>
      </c>
      <c r="R195" s="211">
        <f>Q195*H195</f>
        <v>0.5911</v>
      </c>
      <c r="S195" s="211">
        <v>0</v>
      </c>
      <c r="T195" s="21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3" t="s">
        <v>128</v>
      </c>
      <c r="AT195" s="213" t="s">
        <v>123</v>
      </c>
      <c r="AU195" s="213" t="s">
        <v>119</v>
      </c>
      <c r="AY195" s="17" t="s">
        <v>120</v>
      </c>
      <c r="BE195" s="214">
        <f>IF(N195="základní",J195,0)</f>
        <v>0</v>
      </c>
      <c r="BF195" s="214">
        <f>IF(N195="snížená",J195,0)</f>
        <v>0</v>
      </c>
      <c r="BG195" s="214">
        <f>IF(N195="zákl. přenesená",J195,0)</f>
        <v>0</v>
      </c>
      <c r="BH195" s="214">
        <f>IF(N195="sníž. přenesená",J195,0)</f>
        <v>0</v>
      </c>
      <c r="BI195" s="214">
        <f>IF(N195="nulová",J195,0)</f>
        <v>0</v>
      </c>
      <c r="BJ195" s="17" t="s">
        <v>119</v>
      </c>
      <c r="BK195" s="214">
        <f>ROUND(I195*H195,2)</f>
        <v>0</v>
      </c>
      <c r="BL195" s="17" t="s">
        <v>128</v>
      </c>
      <c r="BM195" s="213" t="s">
        <v>487</v>
      </c>
    </row>
    <row r="196" spans="1:65" s="2" customFormat="1" ht="12">
      <c r="A196" s="38"/>
      <c r="B196" s="39"/>
      <c r="C196" s="202" t="s">
        <v>488</v>
      </c>
      <c r="D196" s="202" t="s">
        <v>123</v>
      </c>
      <c r="E196" s="203" t="s">
        <v>489</v>
      </c>
      <c r="F196" s="204" t="s">
        <v>490</v>
      </c>
      <c r="G196" s="205" t="s">
        <v>212</v>
      </c>
      <c r="H196" s="206">
        <v>11</v>
      </c>
      <c r="I196" s="207"/>
      <c r="J196" s="208">
        <f>ROUND(I196*H196,2)</f>
        <v>0</v>
      </c>
      <c r="K196" s="204" t="s">
        <v>127</v>
      </c>
      <c r="L196" s="44"/>
      <c r="M196" s="209" t="s">
        <v>19</v>
      </c>
      <c r="N196" s="210" t="s">
        <v>43</v>
      </c>
      <c r="O196" s="84"/>
      <c r="P196" s="211">
        <f>O196*H196</f>
        <v>0</v>
      </c>
      <c r="Q196" s="211">
        <v>0.0304</v>
      </c>
      <c r="R196" s="211">
        <f>Q196*H196</f>
        <v>0.3344</v>
      </c>
      <c r="S196" s="211">
        <v>0</v>
      </c>
      <c r="T196" s="21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3" t="s">
        <v>128</v>
      </c>
      <c r="AT196" s="213" t="s">
        <v>123</v>
      </c>
      <c r="AU196" s="213" t="s">
        <v>119</v>
      </c>
      <c r="AY196" s="17" t="s">
        <v>120</v>
      </c>
      <c r="BE196" s="214">
        <f>IF(N196="základní",J196,0)</f>
        <v>0</v>
      </c>
      <c r="BF196" s="214">
        <f>IF(N196="snížená",J196,0)</f>
        <v>0</v>
      </c>
      <c r="BG196" s="214">
        <f>IF(N196="zákl. přenesená",J196,0)</f>
        <v>0</v>
      </c>
      <c r="BH196" s="214">
        <f>IF(N196="sníž. přenesená",J196,0)</f>
        <v>0</v>
      </c>
      <c r="BI196" s="214">
        <f>IF(N196="nulová",J196,0)</f>
        <v>0</v>
      </c>
      <c r="BJ196" s="17" t="s">
        <v>119</v>
      </c>
      <c r="BK196" s="214">
        <f>ROUND(I196*H196,2)</f>
        <v>0</v>
      </c>
      <c r="BL196" s="17" t="s">
        <v>128</v>
      </c>
      <c r="BM196" s="213" t="s">
        <v>491</v>
      </c>
    </row>
    <row r="197" spans="1:65" s="2" customFormat="1" ht="12">
      <c r="A197" s="38"/>
      <c r="B197" s="39"/>
      <c r="C197" s="202" t="s">
        <v>492</v>
      </c>
      <c r="D197" s="202" t="s">
        <v>123</v>
      </c>
      <c r="E197" s="203" t="s">
        <v>493</v>
      </c>
      <c r="F197" s="204" t="s">
        <v>494</v>
      </c>
      <c r="G197" s="205" t="s">
        <v>212</v>
      </c>
      <c r="H197" s="206">
        <v>5</v>
      </c>
      <c r="I197" s="207"/>
      <c r="J197" s="208">
        <f>ROUND(I197*H197,2)</f>
        <v>0</v>
      </c>
      <c r="K197" s="204" t="s">
        <v>127</v>
      </c>
      <c r="L197" s="44"/>
      <c r="M197" s="209" t="s">
        <v>19</v>
      </c>
      <c r="N197" s="210" t="s">
        <v>43</v>
      </c>
      <c r="O197" s="84"/>
      <c r="P197" s="211">
        <f>O197*H197</f>
        <v>0</v>
      </c>
      <c r="Q197" s="211">
        <v>0.0351</v>
      </c>
      <c r="R197" s="211">
        <f>Q197*H197</f>
        <v>0.1755</v>
      </c>
      <c r="S197" s="211">
        <v>0</v>
      </c>
      <c r="T197" s="21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3" t="s">
        <v>128</v>
      </c>
      <c r="AT197" s="213" t="s">
        <v>123</v>
      </c>
      <c r="AU197" s="213" t="s">
        <v>119</v>
      </c>
      <c r="AY197" s="17" t="s">
        <v>120</v>
      </c>
      <c r="BE197" s="214">
        <f>IF(N197="základní",J197,0)</f>
        <v>0</v>
      </c>
      <c r="BF197" s="214">
        <f>IF(N197="snížená",J197,0)</f>
        <v>0</v>
      </c>
      <c r="BG197" s="214">
        <f>IF(N197="zákl. přenesená",J197,0)</f>
        <v>0</v>
      </c>
      <c r="BH197" s="214">
        <f>IF(N197="sníž. přenesená",J197,0)</f>
        <v>0</v>
      </c>
      <c r="BI197" s="214">
        <f>IF(N197="nulová",J197,0)</f>
        <v>0</v>
      </c>
      <c r="BJ197" s="17" t="s">
        <v>119</v>
      </c>
      <c r="BK197" s="214">
        <f>ROUND(I197*H197,2)</f>
        <v>0</v>
      </c>
      <c r="BL197" s="17" t="s">
        <v>128</v>
      </c>
      <c r="BM197" s="213" t="s">
        <v>495</v>
      </c>
    </row>
    <row r="198" spans="1:65" s="2" customFormat="1" ht="16.5" customHeight="1">
      <c r="A198" s="38"/>
      <c r="B198" s="39"/>
      <c r="C198" s="202" t="s">
        <v>496</v>
      </c>
      <c r="D198" s="202" t="s">
        <v>123</v>
      </c>
      <c r="E198" s="203" t="s">
        <v>497</v>
      </c>
      <c r="F198" s="204" t="s">
        <v>498</v>
      </c>
      <c r="G198" s="205" t="s">
        <v>212</v>
      </c>
      <c r="H198" s="206">
        <v>128</v>
      </c>
      <c r="I198" s="207"/>
      <c r="J198" s="208">
        <f>ROUND(I198*H198,2)</f>
        <v>0</v>
      </c>
      <c r="K198" s="204" t="s">
        <v>127</v>
      </c>
      <c r="L198" s="44"/>
      <c r="M198" s="209" t="s">
        <v>19</v>
      </c>
      <c r="N198" s="210" t="s">
        <v>43</v>
      </c>
      <c r="O198" s="84"/>
      <c r="P198" s="211">
        <f>O198*H198</f>
        <v>0</v>
      </c>
      <c r="Q198" s="211">
        <v>0.001</v>
      </c>
      <c r="R198" s="211">
        <f>Q198*H198</f>
        <v>0.128</v>
      </c>
      <c r="S198" s="211">
        <v>0</v>
      </c>
      <c r="T198" s="21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3" t="s">
        <v>128</v>
      </c>
      <c r="AT198" s="213" t="s">
        <v>123</v>
      </c>
      <c r="AU198" s="213" t="s">
        <v>119</v>
      </c>
      <c r="AY198" s="17" t="s">
        <v>120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17" t="s">
        <v>119</v>
      </c>
      <c r="BK198" s="214">
        <f>ROUND(I198*H198,2)</f>
        <v>0</v>
      </c>
      <c r="BL198" s="17" t="s">
        <v>128</v>
      </c>
      <c r="BM198" s="213" t="s">
        <v>499</v>
      </c>
    </row>
    <row r="199" spans="1:65" s="2" customFormat="1" ht="16.5" customHeight="1">
      <c r="A199" s="38"/>
      <c r="B199" s="39"/>
      <c r="C199" s="202" t="s">
        <v>500</v>
      </c>
      <c r="D199" s="202" t="s">
        <v>123</v>
      </c>
      <c r="E199" s="203" t="s">
        <v>501</v>
      </c>
      <c r="F199" s="204" t="s">
        <v>502</v>
      </c>
      <c r="G199" s="205" t="s">
        <v>212</v>
      </c>
      <c r="H199" s="206">
        <v>39</v>
      </c>
      <c r="I199" s="207"/>
      <c r="J199" s="208">
        <f>ROUND(I199*H199,2)</f>
        <v>0</v>
      </c>
      <c r="K199" s="204" t="s">
        <v>127</v>
      </c>
      <c r="L199" s="44"/>
      <c r="M199" s="209" t="s">
        <v>19</v>
      </c>
      <c r="N199" s="210" t="s">
        <v>43</v>
      </c>
      <c r="O199" s="84"/>
      <c r="P199" s="211">
        <f>O199*H199</f>
        <v>0</v>
      </c>
      <c r="Q199" s="211">
        <v>0</v>
      </c>
      <c r="R199" s="211">
        <f>Q199*H199</f>
        <v>0</v>
      </c>
      <c r="S199" s="211">
        <v>0</v>
      </c>
      <c r="T199" s="21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3" t="s">
        <v>128</v>
      </c>
      <c r="AT199" s="213" t="s">
        <v>123</v>
      </c>
      <c r="AU199" s="213" t="s">
        <v>119</v>
      </c>
      <c r="AY199" s="17" t="s">
        <v>120</v>
      </c>
      <c r="BE199" s="214">
        <f>IF(N199="základní",J199,0)</f>
        <v>0</v>
      </c>
      <c r="BF199" s="214">
        <f>IF(N199="snížená",J199,0)</f>
        <v>0</v>
      </c>
      <c r="BG199" s="214">
        <f>IF(N199="zákl. přenesená",J199,0)</f>
        <v>0</v>
      </c>
      <c r="BH199" s="214">
        <f>IF(N199="sníž. přenesená",J199,0)</f>
        <v>0</v>
      </c>
      <c r="BI199" s="214">
        <f>IF(N199="nulová",J199,0)</f>
        <v>0</v>
      </c>
      <c r="BJ199" s="17" t="s">
        <v>119</v>
      </c>
      <c r="BK199" s="214">
        <f>ROUND(I199*H199,2)</f>
        <v>0</v>
      </c>
      <c r="BL199" s="17" t="s">
        <v>128</v>
      </c>
      <c r="BM199" s="213" t="s">
        <v>503</v>
      </c>
    </row>
    <row r="200" spans="1:65" s="2" customFormat="1" ht="16.5" customHeight="1">
      <c r="A200" s="38"/>
      <c r="B200" s="39"/>
      <c r="C200" s="215" t="s">
        <v>504</v>
      </c>
      <c r="D200" s="215" t="s">
        <v>130</v>
      </c>
      <c r="E200" s="216" t="s">
        <v>505</v>
      </c>
      <c r="F200" s="217" t="s">
        <v>506</v>
      </c>
      <c r="G200" s="218" t="s">
        <v>212</v>
      </c>
      <c r="H200" s="219">
        <v>28</v>
      </c>
      <c r="I200" s="220"/>
      <c r="J200" s="221">
        <f>ROUND(I200*H200,2)</f>
        <v>0</v>
      </c>
      <c r="K200" s="217" t="s">
        <v>127</v>
      </c>
      <c r="L200" s="222"/>
      <c r="M200" s="223" t="s">
        <v>19</v>
      </c>
      <c r="N200" s="224" t="s">
        <v>43</v>
      </c>
      <c r="O200" s="84"/>
      <c r="P200" s="211">
        <f>O200*H200</f>
        <v>0</v>
      </c>
      <c r="Q200" s="211">
        <v>0.0204</v>
      </c>
      <c r="R200" s="211">
        <f>Q200*H200</f>
        <v>0.5712</v>
      </c>
      <c r="S200" s="211">
        <v>0</v>
      </c>
      <c r="T200" s="21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3" t="s">
        <v>133</v>
      </c>
      <c r="AT200" s="213" t="s">
        <v>130</v>
      </c>
      <c r="AU200" s="213" t="s">
        <v>119</v>
      </c>
      <c r="AY200" s="17" t="s">
        <v>120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17" t="s">
        <v>119</v>
      </c>
      <c r="BK200" s="214">
        <f>ROUND(I200*H200,2)</f>
        <v>0</v>
      </c>
      <c r="BL200" s="17" t="s">
        <v>128</v>
      </c>
      <c r="BM200" s="213" t="s">
        <v>507</v>
      </c>
    </row>
    <row r="201" spans="1:65" s="2" customFormat="1" ht="16.5" customHeight="1">
      <c r="A201" s="38"/>
      <c r="B201" s="39"/>
      <c r="C201" s="215" t="s">
        <v>508</v>
      </c>
      <c r="D201" s="215" t="s">
        <v>130</v>
      </c>
      <c r="E201" s="216" t="s">
        <v>509</v>
      </c>
      <c r="F201" s="217" t="s">
        <v>510</v>
      </c>
      <c r="G201" s="218" t="s">
        <v>212</v>
      </c>
      <c r="H201" s="219">
        <v>11</v>
      </c>
      <c r="I201" s="220"/>
      <c r="J201" s="221">
        <f>ROUND(I201*H201,2)</f>
        <v>0</v>
      </c>
      <c r="K201" s="217" t="s">
        <v>127</v>
      </c>
      <c r="L201" s="222"/>
      <c r="M201" s="223" t="s">
        <v>19</v>
      </c>
      <c r="N201" s="224" t="s">
        <v>43</v>
      </c>
      <c r="O201" s="84"/>
      <c r="P201" s="211">
        <f>O201*H201</f>
        <v>0</v>
      </c>
      <c r="Q201" s="211">
        <v>0.0127</v>
      </c>
      <c r="R201" s="211">
        <f>Q201*H201</f>
        <v>0.1397</v>
      </c>
      <c r="S201" s="211">
        <v>0</v>
      </c>
      <c r="T201" s="21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3" t="s">
        <v>133</v>
      </c>
      <c r="AT201" s="213" t="s">
        <v>130</v>
      </c>
      <c r="AU201" s="213" t="s">
        <v>119</v>
      </c>
      <c r="AY201" s="17" t="s">
        <v>120</v>
      </c>
      <c r="BE201" s="214">
        <f>IF(N201="základní",J201,0)</f>
        <v>0</v>
      </c>
      <c r="BF201" s="214">
        <f>IF(N201="snížená",J201,0)</f>
        <v>0</v>
      </c>
      <c r="BG201" s="214">
        <f>IF(N201="zákl. přenesená",J201,0)</f>
        <v>0</v>
      </c>
      <c r="BH201" s="214">
        <f>IF(N201="sníž. přenesená",J201,0)</f>
        <v>0</v>
      </c>
      <c r="BI201" s="214">
        <f>IF(N201="nulová",J201,0)</f>
        <v>0</v>
      </c>
      <c r="BJ201" s="17" t="s">
        <v>119</v>
      </c>
      <c r="BK201" s="214">
        <f>ROUND(I201*H201,2)</f>
        <v>0</v>
      </c>
      <c r="BL201" s="17" t="s">
        <v>128</v>
      </c>
      <c r="BM201" s="213" t="s">
        <v>511</v>
      </c>
    </row>
    <row r="202" spans="1:65" s="2" customFormat="1" ht="16.5" customHeight="1">
      <c r="A202" s="38"/>
      <c r="B202" s="39"/>
      <c r="C202" s="215" t="s">
        <v>512</v>
      </c>
      <c r="D202" s="215" t="s">
        <v>130</v>
      </c>
      <c r="E202" s="216" t="s">
        <v>513</v>
      </c>
      <c r="F202" s="217" t="s">
        <v>514</v>
      </c>
      <c r="G202" s="218" t="s">
        <v>212</v>
      </c>
      <c r="H202" s="219">
        <v>39</v>
      </c>
      <c r="I202" s="220"/>
      <c r="J202" s="221">
        <f>ROUND(I202*H202,2)</f>
        <v>0</v>
      </c>
      <c r="K202" s="217" t="s">
        <v>127</v>
      </c>
      <c r="L202" s="222"/>
      <c r="M202" s="223" t="s">
        <v>19</v>
      </c>
      <c r="N202" s="224" t="s">
        <v>43</v>
      </c>
      <c r="O202" s="84"/>
      <c r="P202" s="211">
        <f>O202*H202</f>
        <v>0</v>
      </c>
      <c r="Q202" s="211">
        <v>0.00319</v>
      </c>
      <c r="R202" s="211">
        <f>Q202*H202</f>
        <v>0.12441</v>
      </c>
      <c r="S202" s="211">
        <v>0</v>
      </c>
      <c r="T202" s="21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13" t="s">
        <v>133</v>
      </c>
      <c r="AT202" s="213" t="s">
        <v>130</v>
      </c>
      <c r="AU202" s="213" t="s">
        <v>119</v>
      </c>
      <c r="AY202" s="17" t="s">
        <v>120</v>
      </c>
      <c r="BE202" s="214">
        <f>IF(N202="základní",J202,0)</f>
        <v>0</v>
      </c>
      <c r="BF202" s="214">
        <f>IF(N202="snížená",J202,0)</f>
        <v>0</v>
      </c>
      <c r="BG202" s="214">
        <f>IF(N202="zákl. přenesená",J202,0)</f>
        <v>0</v>
      </c>
      <c r="BH202" s="214">
        <f>IF(N202="sníž. přenesená",J202,0)</f>
        <v>0</v>
      </c>
      <c r="BI202" s="214">
        <f>IF(N202="nulová",J202,0)</f>
        <v>0</v>
      </c>
      <c r="BJ202" s="17" t="s">
        <v>119</v>
      </c>
      <c r="BK202" s="214">
        <f>ROUND(I202*H202,2)</f>
        <v>0</v>
      </c>
      <c r="BL202" s="17" t="s">
        <v>128</v>
      </c>
      <c r="BM202" s="213" t="s">
        <v>515</v>
      </c>
    </row>
    <row r="203" spans="1:65" s="2" customFormat="1" ht="12">
      <c r="A203" s="38"/>
      <c r="B203" s="39"/>
      <c r="C203" s="202" t="s">
        <v>516</v>
      </c>
      <c r="D203" s="202" t="s">
        <v>123</v>
      </c>
      <c r="E203" s="203" t="s">
        <v>517</v>
      </c>
      <c r="F203" s="204" t="s">
        <v>518</v>
      </c>
      <c r="G203" s="205" t="s">
        <v>180</v>
      </c>
      <c r="H203" s="206">
        <v>2.837</v>
      </c>
      <c r="I203" s="207"/>
      <c r="J203" s="208">
        <f>ROUND(I203*H203,2)</f>
        <v>0</v>
      </c>
      <c r="K203" s="204" t="s">
        <v>127</v>
      </c>
      <c r="L203" s="44"/>
      <c r="M203" s="209" t="s">
        <v>19</v>
      </c>
      <c r="N203" s="210" t="s">
        <v>43</v>
      </c>
      <c r="O203" s="84"/>
      <c r="P203" s="211">
        <f>O203*H203</f>
        <v>0</v>
      </c>
      <c r="Q203" s="211">
        <v>0</v>
      </c>
      <c r="R203" s="211">
        <f>Q203*H203</f>
        <v>0</v>
      </c>
      <c r="S203" s="211">
        <v>0</v>
      </c>
      <c r="T203" s="21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3" t="s">
        <v>128</v>
      </c>
      <c r="AT203" s="213" t="s">
        <v>123</v>
      </c>
      <c r="AU203" s="213" t="s">
        <v>119</v>
      </c>
      <c r="AY203" s="17" t="s">
        <v>120</v>
      </c>
      <c r="BE203" s="214">
        <f>IF(N203="základní",J203,0)</f>
        <v>0</v>
      </c>
      <c r="BF203" s="214">
        <f>IF(N203="snížená",J203,0)</f>
        <v>0</v>
      </c>
      <c r="BG203" s="214">
        <f>IF(N203="zákl. přenesená",J203,0)</f>
        <v>0</v>
      </c>
      <c r="BH203" s="214">
        <f>IF(N203="sníž. přenesená",J203,0)</f>
        <v>0</v>
      </c>
      <c r="BI203" s="214">
        <f>IF(N203="nulová",J203,0)</f>
        <v>0</v>
      </c>
      <c r="BJ203" s="17" t="s">
        <v>119</v>
      </c>
      <c r="BK203" s="214">
        <f>ROUND(I203*H203,2)</f>
        <v>0</v>
      </c>
      <c r="BL203" s="17" t="s">
        <v>128</v>
      </c>
      <c r="BM203" s="213" t="s">
        <v>519</v>
      </c>
    </row>
    <row r="204" spans="1:63" s="12" customFormat="1" ht="22.8" customHeight="1">
      <c r="A204" s="12"/>
      <c r="B204" s="186"/>
      <c r="C204" s="187"/>
      <c r="D204" s="188" t="s">
        <v>70</v>
      </c>
      <c r="E204" s="200" t="s">
        <v>520</v>
      </c>
      <c r="F204" s="200" t="s">
        <v>521</v>
      </c>
      <c r="G204" s="187"/>
      <c r="H204" s="187"/>
      <c r="I204" s="190"/>
      <c r="J204" s="201">
        <f>BK204</f>
        <v>0</v>
      </c>
      <c r="K204" s="187"/>
      <c r="L204" s="192"/>
      <c r="M204" s="193"/>
      <c r="N204" s="194"/>
      <c r="O204" s="194"/>
      <c r="P204" s="195">
        <f>SUM(P205:P206)</f>
        <v>0</v>
      </c>
      <c r="Q204" s="194"/>
      <c r="R204" s="195">
        <f>SUM(R205:R206)</f>
        <v>0.037880000000000004</v>
      </c>
      <c r="S204" s="194"/>
      <c r="T204" s="196">
        <f>SUM(T205:T206)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97" t="s">
        <v>119</v>
      </c>
      <c r="AT204" s="198" t="s">
        <v>70</v>
      </c>
      <c r="AU204" s="198" t="s">
        <v>79</v>
      </c>
      <c r="AY204" s="197" t="s">
        <v>120</v>
      </c>
      <c r="BK204" s="199">
        <f>SUM(BK205:BK206)</f>
        <v>0</v>
      </c>
    </row>
    <row r="205" spans="1:65" s="2" customFormat="1" ht="16.5" customHeight="1">
      <c r="A205" s="38"/>
      <c r="B205" s="39"/>
      <c r="C205" s="202" t="s">
        <v>522</v>
      </c>
      <c r="D205" s="202" t="s">
        <v>123</v>
      </c>
      <c r="E205" s="203" t="s">
        <v>523</v>
      </c>
      <c r="F205" s="204" t="s">
        <v>524</v>
      </c>
      <c r="G205" s="205" t="s">
        <v>126</v>
      </c>
      <c r="H205" s="206">
        <v>947</v>
      </c>
      <c r="I205" s="207"/>
      <c r="J205" s="208">
        <f>ROUND(I205*H205,2)</f>
        <v>0</v>
      </c>
      <c r="K205" s="204" t="s">
        <v>127</v>
      </c>
      <c r="L205" s="44"/>
      <c r="M205" s="209" t="s">
        <v>19</v>
      </c>
      <c r="N205" s="210" t="s">
        <v>43</v>
      </c>
      <c r="O205" s="84"/>
      <c r="P205" s="211">
        <f>O205*H205</f>
        <v>0</v>
      </c>
      <c r="Q205" s="211">
        <v>2E-05</v>
      </c>
      <c r="R205" s="211">
        <f>Q205*H205</f>
        <v>0.018940000000000002</v>
      </c>
      <c r="S205" s="211">
        <v>0</v>
      </c>
      <c r="T205" s="21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13" t="s">
        <v>128</v>
      </c>
      <c r="AT205" s="213" t="s">
        <v>123</v>
      </c>
      <c r="AU205" s="213" t="s">
        <v>119</v>
      </c>
      <c r="AY205" s="17" t="s">
        <v>120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17" t="s">
        <v>119</v>
      </c>
      <c r="BK205" s="214">
        <f>ROUND(I205*H205,2)</f>
        <v>0</v>
      </c>
      <c r="BL205" s="17" t="s">
        <v>128</v>
      </c>
      <c r="BM205" s="213" t="s">
        <v>525</v>
      </c>
    </row>
    <row r="206" spans="1:65" s="2" customFormat="1" ht="21.75" customHeight="1">
      <c r="A206" s="38"/>
      <c r="B206" s="39"/>
      <c r="C206" s="202" t="s">
        <v>526</v>
      </c>
      <c r="D206" s="202" t="s">
        <v>123</v>
      </c>
      <c r="E206" s="203" t="s">
        <v>527</v>
      </c>
      <c r="F206" s="204" t="s">
        <v>528</v>
      </c>
      <c r="G206" s="205" t="s">
        <v>126</v>
      </c>
      <c r="H206" s="206">
        <v>947</v>
      </c>
      <c r="I206" s="207"/>
      <c r="J206" s="208">
        <f>ROUND(I206*H206,2)</f>
        <v>0</v>
      </c>
      <c r="K206" s="204" t="s">
        <v>127</v>
      </c>
      <c r="L206" s="44"/>
      <c r="M206" s="209" t="s">
        <v>19</v>
      </c>
      <c r="N206" s="210" t="s">
        <v>43</v>
      </c>
      <c r="O206" s="84"/>
      <c r="P206" s="211">
        <f>O206*H206</f>
        <v>0</v>
      </c>
      <c r="Q206" s="211">
        <v>2E-05</v>
      </c>
      <c r="R206" s="211">
        <f>Q206*H206</f>
        <v>0.018940000000000002</v>
      </c>
      <c r="S206" s="211">
        <v>0</v>
      </c>
      <c r="T206" s="21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13" t="s">
        <v>128</v>
      </c>
      <c r="AT206" s="213" t="s">
        <v>123</v>
      </c>
      <c r="AU206" s="213" t="s">
        <v>119</v>
      </c>
      <c r="AY206" s="17" t="s">
        <v>120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17" t="s">
        <v>119</v>
      </c>
      <c r="BK206" s="214">
        <f>ROUND(I206*H206,2)</f>
        <v>0</v>
      </c>
      <c r="BL206" s="17" t="s">
        <v>128</v>
      </c>
      <c r="BM206" s="213" t="s">
        <v>529</v>
      </c>
    </row>
    <row r="207" spans="1:63" s="12" customFormat="1" ht="25.9" customHeight="1">
      <c r="A207" s="12"/>
      <c r="B207" s="186"/>
      <c r="C207" s="187"/>
      <c r="D207" s="188" t="s">
        <v>70</v>
      </c>
      <c r="E207" s="189" t="s">
        <v>530</v>
      </c>
      <c r="F207" s="189" t="s">
        <v>531</v>
      </c>
      <c r="G207" s="187"/>
      <c r="H207" s="187"/>
      <c r="I207" s="190"/>
      <c r="J207" s="191">
        <f>BK207</f>
        <v>0</v>
      </c>
      <c r="K207" s="187"/>
      <c r="L207" s="192"/>
      <c r="M207" s="193"/>
      <c r="N207" s="194"/>
      <c r="O207" s="194"/>
      <c r="P207" s="195">
        <f>SUM(P208:P213)</f>
        <v>0</v>
      </c>
      <c r="Q207" s="194"/>
      <c r="R207" s="195">
        <f>SUM(R208:R213)</f>
        <v>0</v>
      </c>
      <c r="S207" s="194"/>
      <c r="T207" s="196">
        <f>SUM(T208:T213)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97" t="s">
        <v>142</v>
      </c>
      <c r="AT207" s="198" t="s">
        <v>70</v>
      </c>
      <c r="AU207" s="198" t="s">
        <v>71</v>
      </c>
      <c r="AY207" s="197" t="s">
        <v>120</v>
      </c>
      <c r="BK207" s="199">
        <f>SUM(BK208:BK213)</f>
        <v>0</v>
      </c>
    </row>
    <row r="208" spans="1:65" s="2" customFormat="1" ht="16.5" customHeight="1">
      <c r="A208" s="38"/>
      <c r="B208" s="39"/>
      <c r="C208" s="202" t="s">
        <v>532</v>
      </c>
      <c r="D208" s="202" t="s">
        <v>123</v>
      </c>
      <c r="E208" s="203" t="s">
        <v>533</v>
      </c>
      <c r="F208" s="204" t="s">
        <v>534</v>
      </c>
      <c r="G208" s="205" t="s">
        <v>535</v>
      </c>
      <c r="H208" s="206">
        <v>72</v>
      </c>
      <c r="I208" s="207"/>
      <c r="J208" s="208">
        <f>ROUND(I208*H208,2)</f>
        <v>0</v>
      </c>
      <c r="K208" s="204" t="s">
        <v>127</v>
      </c>
      <c r="L208" s="44"/>
      <c r="M208" s="209" t="s">
        <v>19</v>
      </c>
      <c r="N208" s="210" t="s">
        <v>43</v>
      </c>
      <c r="O208" s="84"/>
      <c r="P208" s="211">
        <f>O208*H208</f>
        <v>0</v>
      </c>
      <c r="Q208" s="211">
        <v>0</v>
      </c>
      <c r="R208" s="211">
        <f>Q208*H208</f>
        <v>0</v>
      </c>
      <c r="S208" s="211">
        <v>0</v>
      </c>
      <c r="T208" s="21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13" t="s">
        <v>536</v>
      </c>
      <c r="AT208" s="213" t="s">
        <v>123</v>
      </c>
      <c r="AU208" s="213" t="s">
        <v>79</v>
      </c>
      <c r="AY208" s="17" t="s">
        <v>120</v>
      </c>
      <c r="BE208" s="214">
        <f>IF(N208="základní",J208,0)</f>
        <v>0</v>
      </c>
      <c r="BF208" s="214">
        <f>IF(N208="snížená",J208,0)</f>
        <v>0</v>
      </c>
      <c r="BG208" s="214">
        <f>IF(N208="zákl. přenesená",J208,0)</f>
        <v>0</v>
      </c>
      <c r="BH208" s="214">
        <f>IF(N208="sníž. přenesená",J208,0)</f>
        <v>0</v>
      </c>
      <c r="BI208" s="214">
        <f>IF(N208="nulová",J208,0)</f>
        <v>0</v>
      </c>
      <c r="BJ208" s="17" t="s">
        <v>119</v>
      </c>
      <c r="BK208" s="214">
        <f>ROUND(I208*H208,2)</f>
        <v>0</v>
      </c>
      <c r="BL208" s="17" t="s">
        <v>536</v>
      </c>
      <c r="BM208" s="213" t="s">
        <v>537</v>
      </c>
    </row>
    <row r="209" spans="1:65" s="2" customFormat="1" ht="12">
      <c r="A209" s="38"/>
      <c r="B209" s="39"/>
      <c r="C209" s="202" t="s">
        <v>538</v>
      </c>
      <c r="D209" s="202" t="s">
        <v>123</v>
      </c>
      <c r="E209" s="203" t="s">
        <v>539</v>
      </c>
      <c r="F209" s="204" t="s">
        <v>540</v>
      </c>
      <c r="G209" s="205" t="s">
        <v>535</v>
      </c>
      <c r="H209" s="206">
        <v>50</v>
      </c>
      <c r="I209" s="207"/>
      <c r="J209" s="208">
        <f>ROUND(I209*H209,2)</f>
        <v>0</v>
      </c>
      <c r="K209" s="204" t="s">
        <v>127</v>
      </c>
      <c r="L209" s="44"/>
      <c r="M209" s="209" t="s">
        <v>19</v>
      </c>
      <c r="N209" s="210" t="s">
        <v>43</v>
      </c>
      <c r="O209" s="84"/>
      <c r="P209" s="211">
        <f>O209*H209</f>
        <v>0</v>
      </c>
      <c r="Q209" s="211">
        <v>0</v>
      </c>
      <c r="R209" s="211">
        <f>Q209*H209</f>
        <v>0</v>
      </c>
      <c r="S209" s="211">
        <v>0</v>
      </c>
      <c r="T209" s="21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3" t="s">
        <v>536</v>
      </c>
      <c r="AT209" s="213" t="s">
        <v>123</v>
      </c>
      <c r="AU209" s="213" t="s">
        <v>79</v>
      </c>
      <c r="AY209" s="17" t="s">
        <v>120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17" t="s">
        <v>119</v>
      </c>
      <c r="BK209" s="214">
        <f>ROUND(I209*H209,2)</f>
        <v>0</v>
      </c>
      <c r="BL209" s="17" t="s">
        <v>536</v>
      </c>
      <c r="BM209" s="213" t="s">
        <v>541</v>
      </c>
    </row>
    <row r="210" spans="1:65" s="2" customFormat="1" ht="12">
      <c r="A210" s="38"/>
      <c r="B210" s="39"/>
      <c r="C210" s="202" t="s">
        <v>542</v>
      </c>
      <c r="D210" s="202" t="s">
        <v>123</v>
      </c>
      <c r="E210" s="203" t="s">
        <v>543</v>
      </c>
      <c r="F210" s="204" t="s">
        <v>544</v>
      </c>
      <c r="G210" s="205" t="s">
        <v>535</v>
      </c>
      <c r="H210" s="206">
        <v>16</v>
      </c>
      <c r="I210" s="207"/>
      <c r="J210" s="208">
        <f>ROUND(I210*H210,2)</f>
        <v>0</v>
      </c>
      <c r="K210" s="204" t="s">
        <v>127</v>
      </c>
      <c r="L210" s="44"/>
      <c r="M210" s="209" t="s">
        <v>19</v>
      </c>
      <c r="N210" s="210" t="s">
        <v>43</v>
      </c>
      <c r="O210" s="84"/>
      <c r="P210" s="211">
        <f>O210*H210</f>
        <v>0</v>
      </c>
      <c r="Q210" s="211">
        <v>0</v>
      </c>
      <c r="R210" s="211">
        <f>Q210*H210</f>
        <v>0</v>
      </c>
      <c r="S210" s="211">
        <v>0</v>
      </c>
      <c r="T210" s="21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13" t="s">
        <v>536</v>
      </c>
      <c r="AT210" s="213" t="s">
        <v>123</v>
      </c>
      <c r="AU210" s="213" t="s">
        <v>79</v>
      </c>
      <c r="AY210" s="17" t="s">
        <v>120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17" t="s">
        <v>119</v>
      </c>
      <c r="BK210" s="214">
        <f>ROUND(I210*H210,2)</f>
        <v>0</v>
      </c>
      <c r="BL210" s="17" t="s">
        <v>536</v>
      </c>
      <c r="BM210" s="213" t="s">
        <v>545</v>
      </c>
    </row>
    <row r="211" spans="1:65" s="2" customFormat="1" ht="21.75" customHeight="1">
      <c r="A211" s="38"/>
      <c r="B211" s="39"/>
      <c r="C211" s="202" t="s">
        <v>546</v>
      </c>
      <c r="D211" s="202" t="s">
        <v>123</v>
      </c>
      <c r="E211" s="203" t="s">
        <v>547</v>
      </c>
      <c r="F211" s="204" t="s">
        <v>548</v>
      </c>
      <c r="G211" s="205" t="s">
        <v>535</v>
      </c>
      <c r="H211" s="206">
        <v>64</v>
      </c>
      <c r="I211" s="207"/>
      <c r="J211" s="208">
        <f>ROUND(I211*H211,2)</f>
        <v>0</v>
      </c>
      <c r="K211" s="204" t="s">
        <v>127</v>
      </c>
      <c r="L211" s="44"/>
      <c r="M211" s="209" t="s">
        <v>19</v>
      </c>
      <c r="N211" s="210" t="s">
        <v>43</v>
      </c>
      <c r="O211" s="84"/>
      <c r="P211" s="211">
        <f>O211*H211</f>
        <v>0</v>
      </c>
      <c r="Q211" s="211">
        <v>0</v>
      </c>
      <c r="R211" s="211">
        <f>Q211*H211</f>
        <v>0</v>
      </c>
      <c r="S211" s="211">
        <v>0</v>
      </c>
      <c r="T211" s="21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3" t="s">
        <v>536</v>
      </c>
      <c r="AT211" s="213" t="s">
        <v>123</v>
      </c>
      <c r="AU211" s="213" t="s">
        <v>79</v>
      </c>
      <c r="AY211" s="17" t="s">
        <v>120</v>
      </c>
      <c r="BE211" s="214">
        <f>IF(N211="základní",J211,0)</f>
        <v>0</v>
      </c>
      <c r="BF211" s="214">
        <f>IF(N211="snížená",J211,0)</f>
        <v>0</v>
      </c>
      <c r="BG211" s="214">
        <f>IF(N211="zákl. přenesená",J211,0)</f>
        <v>0</v>
      </c>
      <c r="BH211" s="214">
        <f>IF(N211="sníž. přenesená",J211,0)</f>
        <v>0</v>
      </c>
      <c r="BI211" s="214">
        <f>IF(N211="nulová",J211,0)</f>
        <v>0</v>
      </c>
      <c r="BJ211" s="17" t="s">
        <v>119</v>
      </c>
      <c r="BK211" s="214">
        <f>ROUND(I211*H211,2)</f>
        <v>0</v>
      </c>
      <c r="BL211" s="17" t="s">
        <v>536</v>
      </c>
      <c r="BM211" s="213" t="s">
        <v>549</v>
      </c>
    </row>
    <row r="212" spans="1:65" s="2" customFormat="1" ht="12">
      <c r="A212" s="38"/>
      <c r="B212" s="39"/>
      <c r="C212" s="202" t="s">
        <v>550</v>
      </c>
      <c r="D212" s="202" t="s">
        <v>123</v>
      </c>
      <c r="E212" s="203" t="s">
        <v>551</v>
      </c>
      <c r="F212" s="204" t="s">
        <v>552</v>
      </c>
      <c r="G212" s="205" t="s">
        <v>535</v>
      </c>
      <c r="H212" s="206">
        <v>180</v>
      </c>
      <c r="I212" s="207"/>
      <c r="J212" s="208">
        <f>ROUND(I212*H212,2)</f>
        <v>0</v>
      </c>
      <c r="K212" s="204" t="s">
        <v>127</v>
      </c>
      <c r="L212" s="44"/>
      <c r="M212" s="209" t="s">
        <v>19</v>
      </c>
      <c r="N212" s="210" t="s">
        <v>43</v>
      </c>
      <c r="O212" s="84"/>
      <c r="P212" s="211">
        <f>O212*H212</f>
        <v>0</v>
      </c>
      <c r="Q212" s="211">
        <v>0</v>
      </c>
      <c r="R212" s="211">
        <f>Q212*H212</f>
        <v>0</v>
      </c>
      <c r="S212" s="211">
        <v>0</v>
      </c>
      <c r="T212" s="21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3" t="s">
        <v>536</v>
      </c>
      <c r="AT212" s="213" t="s">
        <v>123</v>
      </c>
      <c r="AU212" s="213" t="s">
        <v>79</v>
      </c>
      <c r="AY212" s="17" t="s">
        <v>120</v>
      </c>
      <c r="BE212" s="214">
        <f>IF(N212="základní",J212,0)</f>
        <v>0</v>
      </c>
      <c r="BF212" s="214">
        <f>IF(N212="snížená",J212,0)</f>
        <v>0</v>
      </c>
      <c r="BG212" s="214">
        <f>IF(N212="zákl. přenesená",J212,0)</f>
        <v>0</v>
      </c>
      <c r="BH212" s="214">
        <f>IF(N212="sníž. přenesená",J212,0)</f>
        <v>0</v>
      </c>
      <c r="BI212" s="214">
        <f>IF(N212="nulová",J212,0)</f>
        <v>0</v>
      </c>
      <c r="BJ212" s="17" t="s">
        <v>119</v>
      </c>
      <c r="BK212" s="214">
        <f>ROUND(I212*H212,2)</f>
        <v>0</v>
      </c>
      <c r="BL212" s="17" t="s">
        <v>536</v>
      </c>
      <c r="BM212" s="213" t="s">
        <v>553</v>
      </c>
    </row>
    <row r="213" spans="1:65" s="2" customFormat="1" ht="12">
      <c r="A213" s="38"/>
      <c r="B213" s="39"/>
      <c r="C213" s="202" t="s">
        <v>554</v>
      </c>
      <c r="D213" s="202" t="s">
        <v>123</v>
      </c>
      <c r="E213" s="203" t="s">
        <v>555</v>
      </c>
      <c r="F213" s="204" t="s">
        <v>556</v>
      </c>
      <c r="G213" s="205" t="s">
        <v>535</v>
      </c>
      <c r="H213" s="206">
        <v>24</v>
      </c>
      <c r="I213" s="207"/>
      <c r="J213" s="208">
        <f>ROUND(I213*H213,2)</f>
        <v>0</v>
      </c>
      <c r="K213" s="204" t="s">
        <v>127</v>
      </c>
      <c r="L213" s="44"/>
      <c r="M213" s="248" t="s">
        <v>19</v>
      </c>
      <c r="N213" s="249" t="s">
        <v>43</v>
      </c>
      <c r="O213" s="250"/>
      <c r="P213" s="251">
        <f>O213*H213</f>
        <v>0</v>
      </c>
      <c r="Q213" s="251">
        <v>0</v>
      </c>
      <c r="R213" s="251">
        <f>Q213*H213</f>
        <v>0</v>
      </c>
      <c r="S213" s="251">
        <v>0</v>
      </c>
      <c r="T213" s="25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13" t="s">
        <v>128</v>
      </c>
      <c r="AT213" s="213" t="s">
        <v>123</v>
      </c>
      <c r="AU213" s="213" t="s">
        <v>79</v>
      </c>
      <c r="AY213" s="17" t="s">
        <v>120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17" t="s">
        <v>119</v>
      </c>
      <c r="BK213" s="214">
        <f>ROUND(I213*H213,2)</f>
        <v>0</v>
      </c>
      <c r="BL213" s="17" t="s">
        <v>128</v>
      </c>
      <c r="BM213" s="213" t="s">
        <v>557</v>
      </c>
    </row>
    <row r="214" spans="1:31" s="2" customFormat="1" ht="6.95" customHeight="1">
      <c r="A214" s="38"/>
      <c r="B214" s="59"/>
      <c r="C214" s="60"/>
      <c r="D214" s="60"/>
      <c r="E214" s="60"/>
      <c r="F214" s="60"/>
      <c r="G214" s="60"/>
      <c r="H214" s="60"/>
      <c r="I214" s="60"/>
      <c r="J214" s="60"/>
      <c r="K214" s="60"/>
      <c r="L214" s="44"/>
      <c r="M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</row>
  </sheetData>
  <sheetProtection password="CC35" sheet="1" objects="1" scenarios="1" formatColumns="0" formatRows="0" autoFilter="0"/>
  <autoFilter ref="C87:K213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3" customWidth="1"/>
    <col min="2" max="2" width="1.7109375" style="253" customWidth="1"/>
    <col min="3" max="4" width="5.00390625" style="253" customWidth="1"/>
    <col min="5" max="5" width="11.7109375" style="253" customWidth="1"/>
    <col min="6" max="6" width="9.140625" style="253" customWidth="1"/>
    <col min="7" max="7" width="5.00390625" style="253" customWidth="1"/>
    <col min="8" max="8" width="77.8515625" style="253" customWidth="1"/>
    <col min="9" max="10" width="20.00390625" style="253" customWidth="1"/>
    <col min="11" max="11" width="1.7109375" style="253" customWidth="1"/>
  </cols>
  <sheetData>
    <row r="1" s="1" customFormat="1" ht="37.5" customHeight="1"/>
    <row r="2" spans="2:11" s="1" customFormat="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15" customFormat="1" ht="45" customHeight="1">
      <c r="B3" s="257"/>
      <c r="C3" s="258" t="s">
        <v>558</v>
      </c>
      <c r="D3" s="258"/>
      <c r="E3" s="258"/>
      <c r="F3" s="258"/>
      <c r="G3" s="258"/>
      <c r="H3" s="258"/>
      <c r="I3" s="258"/>
      <c r="J3" s="258"/>
      <c r="K3" s="259"/>
    </row>
    <row r="4" spans="2:11" s="1" customFormat="1" ht="25.5" customHeight="1">
      <c r="B4" s="260"/>
      <c r="C4" s="261" t="s">
        <v>559</v>
      </c>
      <c r="D4" s="261"/>
      <c r="E4" s="261"/>
      <c r="F4" s="261"/>
      <c r="G4" s="261"/>
      <c r="H4" s="261"/>
      <c r="I4" s="261"/>
      <c r="J4" s="261"/>
      <c r="K4" s="262"/>
    </row>
    <row r="5" spans="2:11" s="1" customFormat="1" ht="5.25" customHeight="1">
      <c r="B5" s="260"/>
      <c r="C5" s="263"/>
      <c r="D5" s="263"/>
      <c r="E5" s="263"/>
      <c r="F5" s="263"/>
      <c r="G5" s="263"/>
      <c r="H5" s="263"/>
      <c r="I5" s="263"/>
      <c r="J5" s="263"/>
      <c r="K5" s="262"/>
    </row>
    <row r="6" spans="2:11" s="1" customFormat="1" ht="15" customHeight="1">
      <c r="B6" s="260"/>
      <c r="C6" s="264" t="s">
        <v>560</v>
      </c>
      <c r="D6" s="264"/>
      <c r="E6" s="264"/>
      <c r="F6" s="264"/>
      <c r="G6" s="264"/>
      <c r="H6" s="264"/>
      <c r="I6" s="264"/>
      <c r="J6" s="264"/>
      <c r="K6" s="262"/>
    </row>
    <row r="7" spans="2:11" s="1" customFormat="1" ht="15" customHeight="1">
      <c r="B7" s="265"/>
      <c r="C7" s="264" t="s">
        <v>561</v>
      </c>
      <c r="D7" s="264"/>
      <c r="E7" s="264"/>
      <c r="F7" s="264"/>
      <c r="G7" s="264"/>
      <c r="H7" s="264"/>
      <c r="I7" s="264"/>
      <c r="J7" s="264"/>
      <c r="K7" s="262"/>
    </row>
    <row r="8" spans="2:11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s="1" customFormat="1" ht="15" customHeight="1">
      <c r="B9" s="265"/>
      <c r="C9" s="264" t="s">
        <v>562</v>
      </c>
      <c r="D9" s="264"/>
      <c r="E9" s="264"/>
      <c r="F9" s="264"/>
      <c r="G9" s="264"/>
      <c r="H9" s="264"/>
      <c r="I9" s="264"/>
      <c r="J9" s="264"/>
      <c r="K9" s="262"/>
    </row>
    <row r="10" spans="2:11" s="1" customFormat="1" ht="15" customHeight="1">
      <c r="B10" s="265"/>
      <c r="C10" s="264"/>
      <c r="D10" s="264" t="s">
        <v>563</v>
      </c>
      <c r="E10" s="264"/>
      <c r="F10" s="264"/>
      <c r="G10" s="264"/>
      <c r="H10" s="264"/>
      <c r="I10" s="264"/>
      <c r="J10" s="264"/>
      <c r="K10" s="262"/>
    </row>
    <row r="11" spans="2:11" s="1" customFormat="1" ht="15" customHeight="1">
      <c r="B11" s="265"/>
      <c r="C11" s="266"/>
      <c r="D11" s="264" t="s">
        <v>564</v>
      </c>
      <c r="E11" s="264"/>
      <c r="F11" s="264"/>
      <c r="G11" s="264"/>
      <c r="H11" s="264"/>
      <c r="I11" s="264"/>
      <c r="J11" s="264"/>
      <c r="K11" s="262"/>
    </row>
    <row r="12" spans="2:11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s="1" customFormat="1" ht="15" customHeight="1">
      <c r="B13" s="265"/>
      <c r="C13" s="266"/>
      <c r="D13" s="267" t="s">
        <v>565</v>
      </c>
      <c r="E13" s="264"/>
      <c r="F13" s="264"/>
      <c r="G13" s="264"/>
      <c r="H13" s="264"/>
      <c r="I13" s="264"/>
      <c r="J13" s="264"/>
      <c r="K13" s="262"/>
    </row>
    <row r="14" spans="2:11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s="1" customFormat="1" ht="15" customHeight="1">
      <c r="B15" s="265"/>
      <c r="C15" s="266"/>
      <c r="D15" s="264" t="s">
        <v>566</v>
      </c>
      <c r="E15" s="264"/>
      <c r="F15" s="264"/>
      <c r="G15" s="264"/>
      <c r="H15" s="264"/>
      <c r="I15" s="264"/>
      <c r="J15" s="264"/>
      <c r="K15" s="262"/>
    </row>
    <row r="16" spans="2:11" s="1" customFormat="1" ht="15" customHeight="1">
      <c r="B16" s="265"/>
      <c r="C16" s="266"/>
      <c r="D16" s="264" t="s">
        <v>567</v>
      </c>
      <c r="E16" s="264"/>
      <c r="F16" s="264"/>
      <c r="G16" s="264"/>
      <c r="H16" s="264"/>
      <c r="I16" s="264"/>
      <c r="J16" s="264"/>
      <c r="K16" s="262"/>
    </row>
    <row r="17" spans="2:11" s="1" customFormat="1" ht="15" customHeight="1">
      <c r="B17" s="265"/>
      <c r="C17" s="266"/>
      <c r="D17" s="264" t="s">
        <v>568</v>
      </c>
      <c r="E17" s="264"/>
      <c r="F17" s="264"/>
      <c r="G17" s="264"/>
      <c r="H17" s="264"/>
      <c r="I17" s="264"/>
      <c r="J17" s="264"/>
      <c r="K17" s="262"/>
    </row>
    <row r="18" spans="2:11" s="1" customFormat="1" ht="15" customHeight="1">
      <c r="B18" s="265"/>
      <c r="C18" s="266"/>
      <c r="D18" s="266"/>
      <c r="E18" s="268" t="s">
        <v>78</v>
      </c>
      <c r="F18" s="264" t="s">
        <v>569</v>
      </c>
      <c r="G18" s="264"/>
      <c r="H18" s="264"/>
      <c r="I18" s="264"/>
      <c r="J18" s="264"/>
      <c r="K18" s="262"/>
    </row>
    <row r="19" spans="2:11" s="1" customFormat="1" ht="15" customHeight="1">
      <c r="B19" s="265"/>
      <c r="C19" s="266"/>
      <c r="D19" s="266"/>
      <c r="E19" s="268" t="s">
        <v>570</v>
      </c>
      <c r="F19" s="264" t="s">
        <v>571</v>
      </c>
      <c r="G19" s="264"/>
      <c r="H19" s="264"/>
      <c r="I19" s="264"/>
      <c r="J19" s="264"/>
      <c r="K19" s="262"/>
    </row>
    <row r="20" spans="2:11" s="1" customFormat="1" ht="15" customHeight="1">
      <c r="B20" s="265"/>
      <c r="C20" s="266"/>
      <c r="D20" s="266"/>
      <c r="E20" s="268" t="s">
        <v>572</v>
      </c>
      <c r="F20" s="264" t="s">
        <v>573</v>
      </c>
      <c r="G20" s="264"/>
      <c r="H20" s="264"/>
      <c r="I20" s="264"/>
      <c r="J20" s="264"/>
      <c r="K20" s="262"/>
    </row>
    <row r="21" spans="2:11" s="1" customFormat="1" ht="15" customHeight="1">
      <c r="B21" s="265"/>
      <c r="C21" s="266"/>
      <c r="D21" s="266"/>
      <c r="E21" s="268" t="s">
        <v>574</v>
      </c>
      <c r="F21" s="264" t="s">
        <v>575</v>
      </c>
      <c r="G21" s="264"/>
      <c r="H21" s="264"/>
      <c r="I21" s="264"/>
      <c r="J21" s="264"/>
      <c r="K21" s="262"/>
    </row>
    <row r="22" spans="2:11" s="1" customFormat="1" ht="15" customHeight="1">
      <c r="B22" s="265"/>
      <c r="C22" s="266"/>
      <c r="D22" s="266"/>
      <c r="E22" s="268" t="s">
        <v>576</v>
      </c>
      <c r="F22" s="264" t="s">
        <v>577</v>
      </c>
      <c r="G22" s="264"/>
      <c r="H22" s="264"/>
      <c r="I22" s="264"/>
      <c r="J22" s="264"/>
      <c r="K22" s="262"/>
    </row>
    <row r="23" spans="2:11" s="1" customFormat="1" ht="15" customHeight="1">
      <c r="B23" s="265"/>
      <c r="C23" s="266"/>
      <c r="D23" s="266"/>
      <c r="E23" s="268" t="s">
        <v>578</v>
      </c>
      <c r="F23" s="264" t="s">
        <v>579</v>
      </c>
      <c r="G23" s="264"/>
      <c r="H23" s="264"/>
      <c r="I23" s="264"/>
      <c r="J23" s="264"/>
      <c r="K23" s="262"/>
    </row>
    <row r="24" spans="2:11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s="1" customFormat="1" ht="15" customHeight="1">
      <c r="B25" s="265"/>
      <c r="C25" s="264" t="s">
        <v>580</v>
      </c>
      <c r="D25" s="264"/>
      <c r="E25" s="264"/>
      <c r="F25" s="264"/>
      <c r="G25" s="264"/>
      <c r="H25" s="264"/>
      <c r="I25" s="264"/>
      <c r="J25" s="264"/>
      <c r="K25" s="262"/>
    </row>
    <row r="26" spans="2:11" s="1" customFormat="1" ht="15" customHeight="1">
      <c r="B26" s="265"/>
      <c r="C26" s="264" t="s">
        <v>581</v>
      </c>
      <c r="D26" s="264"/>
      <c r="E26" s="264"/>
      <c r="F26" s="264"/>
      <c r="G26" s="264"/>
      <c r="H26" s="264"/>
      <c r="I26" s="264"/>
      <c r="J26" s="264"/>
      <c r="K26" s="262"/>
    </row>
    <row r="27" spans="2:11" s="1" customFormat="1" ht="15" customHeight="1">
      <c r="B27" s="265"/>
      <c r="C27" s="264"/>
      <c r="D27" s="264" t="s">
        <v>582</v>
      </c>
      <c r="E27" s="264"/>
      <c r="F27" s="264"/>
      <c r="G27" s="264"/>
      <c r="H27" s="264"/>
      <c r="I27" s="264"/>
      <c r="J27" s="264"/>
      <c r="K27" s="262"/>
    </row>
    <row r="28" spans="2:11" s="1" customFormat="1" ht="15" customHeight="1">
      <c r="B28" s="265"/>
      <c r="C28" s="266"/>
      <c r="D28" s="264" t="s">
        <v>583</v>
      </c>
      <c r="E28" s="264"/>
      <c r="F28" s="264"/>
      <c r="G28" s="264"/>
      <c r="H28" s="264"/>
      <c r="I28" s="264"/>
      <c r="J28" s="264"/>
      <c r="K28" s="262"/>
    </row>
    <row r="29" spans="2:11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s="1" customFormat="1" ht="15" customHeight="1">
      <c r="B30" s="265"/>
      <c r="C30" s="266"/>
      <c r="D30" s="264" t="s">
        <v>584</v>
      </c>
      <c r="E30" s="264"/>
      <c r="F30" s="264"/>
      <c r="G30" s="264"/>
      <c r="H30" s="264"/>
      <c r="I30" s="264"/>
      <c r="J30" s="264"/>
      <c r="K30" s="262"/>
    </row>
    <row r="31" spans="2:11" s="1" customFormat="1" ht="15" customHeight="1">
      <c r="B31" s="265"/>
      <c r="C31" s="266"/>
      <c r="D31" s="264" t="s">
        <v>585</v>
      </c>
      <c r="E31" s="264"/>
      <c r="F31" s="264"/>
      <c r="G31" s="264"/>
      <c r="H31" s="264"/>
      <c r="I31" s="264"/>
      <c r="J31" s="264"/>
      <c r="K31" s="262"/>
    </row>
    <row r="32" spans="2:11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s="1" customFormat="1" ht="15" customHeight="1">
      <c r="B33" s="265"/>
      <c r="C33" s="266"/>
      <c r="D33" s="264" t="s">
        <v>586</v>
      </c>
      <c r="E33" s="264"/>
      <c r="F33" s="264"/>
      <c r="G33" s="264"/>
      <c r="H33" s="264"/>
      <c r="I33" s="264"/>
      <c r="J33" s="264"/>
      <c r="K33" s="262"/>
    </row>
    <row r="34" spans="2:11" s="1" customFormat="1" ht="15" customHeight="1">
      <c r="B34" s="265"/>
      <c r="C34" s="266"/>
      <c r="D34" s="264" t="s">
        <v>587</v>
      </c>
      <c r="E34" s="264"/>
      <c r="F34" s="264"/>
      <c r="G34" s="264"/>
      <c r="H34" s="264"/>
      <c r="I34" s="264"/>
      <c r="J34" s="264"/>
      <c r="K34" s="262"/>
    </row>
    <row r="35" spans="2:11" s="1" customFormat="1" ht="15" customHeight="1">
      <c r="B35" s="265"/>
      <c r="C35" s="266"/>
      <c r="D35" s="264" t="s">
        <v>588</v>
      </c>
      <c r="E35" s="264"/>
      <c r="F35" s="264"/>
      <c r="G35" s="264"/>
      <c r="H35" s="264"/>
      <c r="I35" s="264"/>
      <c r="J35" s="264"/>
      <c r="K35" s="262"/>
    </row>
    <row r="36" spans="2:11" s="1" customFormat="1" ht="15" customHeight="1">
      <c r="B36" s="265"/>
      <c r="C36" s="266"/>
      <c r="D36" s="264"/>
      <c r="E36" s="267" t="s">
        <v>105</v>
      </c>
      <c r="F36" s="264"/>
      <c r="G36" s="264" t="s">
        <v>589</v>
      </c>
      <c r="H36" s="264"/>
      <c r="I36" s="264"/>
      <c r="J36" s="264"/>
      <c r="K36" s="262"/>
    </row>
    <row r="37" spans="2:11" s="1" customFormat="1" ht="30.75" customHeight="1">
      <c r="B37" s="265"/>
      <c r="C37" s="266"/>
      <c r="D37" s="264"/>
      <c r="E37" s="267" t="s">
        <v>590</v>
      </c>
      <c r="F37" s="264"/>
      <c r="G37" s="264" t="s">
        <v>591</v>
      </c>
      <c r="H37" s="264"/>
      <c r="I37" s="264"/>
      <c r="J37" s="264"/>
      <c r="K37" s="262"/>
    </row>
    <row r="38" spans="2:11" s="1" customFormat="1" ht="15" customHeight="1">
      <c r="B38" s="265"/>
      <c r="C38" s="266"/>
      <c r="D38" s="264"/>
      <c r="E38" s="267" t="s">
        <v>52</v>
      </c>
      <c r="F38" s="264"/>
      <c r="G38" s="264" t="s">
        <v>592</v>
      </c>
      <c r="H38" s="264"/>
      <c r="I38" s="264"/>
      <c r="J38" s="264"/>
      <c r="K38" s="262"/>
    </row>
    <row r="39" spans="2:11" s="1" customFormat="1" ht="15" customHeight="1">
      <c r="B39" s="265"/>
      <c r="C39" s="266"/>
      <c r="D39" s="264"/>
      <c r="E39" s="267" t="s">
        <v>53</v>
      </c>
      <c r="F39" s="264"/>
      <c r="G39" s="264" t="s">
        <v>593</v>
      </c>
      <c r="H39" s="264"/>
      <c r="I39" s="264"/>
      <c r="J39" s="264"/>
      <c r="K39" s="262"/>
    </row>
    <row r="40" spans="2:11" s="1" customFormat="1" ht="15" customHeight="1">
      <c r="B40" s="265"/>
      <c r="C40" s="266"/>
      <c r="D40" s="264"/>
      <c r="E40" s="267" t="s">
        <v>106</v>
      </c>
      <c r="F40" s="264"/>
      <c r="G40" s="264" t="s">
        <v>594</v>
      </c>
      <c r="H40" s="264"/>
      <c r="I40" s="264"/>
      <c r="J40" s="264"/>
      <c r="K40" s="262"/>
    </row>
    <row r="41" spans="2:11" s="1" customFormat="1" ht="15" customHeight="1">
      <c r="B41" s="265"/>
      <c r="C41" s="266"/>
      <c r="D41" s="264"/>
      <c r="E41" s="267" t="s">
        <v>107</v>
      </c>
      <c r="F41" s="264"/>
      <c r="G41" s="264" t="s">
        <v>595</v>
      </c>
      <c r="H41" s="264"/>
      <c r="I41" s="264"/>
      <c r="J41" s="264"/>
      <c r="K41" s="262"/>
    </row>
    <row r="42" spans="2:11" s="1" customFormat="1" ht="15" customHeight="1">
      <c r="B42" s="265"/>
      <c r="C42" s="266"/>
      <c r="D42" s="264"/>
      <c r="E42" s="267" t="s">
        <v>596</v>
      </c>
      <c r="F42" s="264"/>
      <c r="G42" s="264" t="s">
        <v>597</v>
      </c>
      <c r="H42" s="264"/>
      <c r="I42" s="264"/>
      <c r="J42" s="264"/>
      <c r="K42" s="262"/>
    </row>
    <row r="43" spans="2:11" s="1" customFormat="1" ht="15" customHeight="1">
      <c r="B43" s="265"/>
      <c r="C43" s="266"/>
      <c r="D43" s="264"/>
      <c r="E43" s="267"/>
      <c r="F43" s="264"/>
      <c r="G43" s="264" t="s">
        <v>598</v>
      </c>
      <c r="H43" s="264"/>
      <c r="I43" s="264"/>
      <c r="J43" s="264"/>
      <c r="K43" s="262"/>
    </row>
    <row r="44" spans="2:11" s="1" customFormat="1" ht="15" customHeight="1">
      <c r="B44" s="265"/>
      <c r="C44" s="266"/>
      <c r="D44" s="264"/>
      <c r="E44" s="267" t="s">
        <v>599</v>
      </c>
      <c r="F44" s="264"/>
      <c r="G44" s="264" t="s">
        <v>600</v>
      </c>
      <c r="H44" s="264"/>
      <c r="I44" s="264"/>
      <c r="J44" s="264"/>
      <c r="K44" s="262"/>
    </row>
    <row r="45" spans="2:11" s="1" customFormat="1" ht="15" customHeight="1">
      <c r="B45" s="265"/>
      <c r="C45" s="266"/>
      <c r="D45" s="264"/>
      <c r="E45" s="267" t="s">
        <v>109</v>
      </c>
      <c r="F45" s="264"/>
      <c r="G45" s="264" t="s">
        <v>601</v>
      </c>
      <c r="H45" s="264"/>
      <c r="I45" s="264"/>
      <c r="J45" s="264"/>
      <c r="K45" s="262"/>
    </row>
    <row r="46" spans="2:11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s="1" customFormat="1" ht="15" customHeight="1">
      <c r="B47" s="265"/>
      <c r="C47" s="266"/>
      <c r="D47" s="264" t="s">
        <v>602</v>
      </c>
      <c r="E47" s="264"/>
      <c r="F47" s="264"/>
      <c r="G47" s="264"/>
      <c r="H47" s="264"/>
      <c r="I47" s="264"/>
      <c r="J47" s="264"/>
      <c r="K47" s="262"/>
    </row>
    <row r="48" spans="2:11" s="1" customFormat="1" ht="15" customHeight="1">
      <c r="B48" s="265"/>
      <c r="C48" s="266"/>
      <c r="D48" s="266"/>
      <c r="E48" s="264" t="s">
        <v>603</v>
      </c>
      <c r="F48" s="264"/>
      <c r="G48" s="264"/>
      <c r="H48" s="264"/>
      <c r="I48" s="264"/>
      <c r="J48" s="264"/>
      <c r="K48" s="262"/>
    </row>
    <row r="49" spans="2:11" s="1" customFormat="1" ht="15" customHeight="1">
      <c r="B49" s="265"/>
      <c r="C49" s="266"/>
      <c r="D49" s="266"/>
      <c r="E49" s="264" t="s">
        <v>604</v>
      </c>
      <c r="F49" s="264"/>
      <c r="G49" s="264"/>
      <c r="H49" s="264"/>
      <c r="I49" s="264"/>
      <c r="J49" s="264"/>
      <c r="K49" s="262"/>
    </row>
    <row r="50" spans="2:11" s="1" customFormat="1" ht="15" customHeight="1">
      <c r="B50" s="265"/>
      <c r="C50" s="266"/>
      <c r="D50" s="266"/>
      <c r="E50" s="264" t="s">
        <v>605</v>
      </c>
      <c r="F50" s="264"/>
      <c r="G50" s="264"/>
      <c r="H50" s="264"/>
      <c r="I50" s="264"/>
      <c r="J50" s="264"/>
      <c r="K50" s="262"/>
    </row>
    <row r="51" spans="2:11" s="1" customFormat="1" ht="15" customHeight="1">
      <c r="B51" s="265"/>
      <c r="C51" s="266"/>
      <c r="D51" s="264" t="s">
        <v>606</v>
      </c>
      <c r="E51" s="264"/>
      <c r="F51" s="264"/>
      <c r="G51" s="264"/>
      <c r="H51" s="264"/>
      <c r="I51" s="264"/>
      <c r="J51" s="264"/>
      <c r="K51" s="262"/>
    </row>
    <row r="52" spans="2:11" s="1" customFormat="1" ht="25.5" customHeight="1">
      <c r="B52" s="260"/>
      <c r="C52" s="261" t="s">
        <v>607</v>
      </c>
      <c r="D52" s="261"/>
      <c r="E52" s="261"/>
      <c r="F52" s="261"/>
      <c r="G52" s="261"/>
      <c r="H52" s="261"/>
      <c r="I52" s="261"/>
      <c r="J52" s="261"/>
      <c r="K52" s="262"/>
    </row>
    <row r="53" spans="2:11" s="1" customFormat="1" ht="5.25" customHeight="1">
      <c r="B53" s="260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s="1" customFormat="1" ht="15" customHeight="1">
      <c r="B54" s="260"/>
      <c r="C54" s="264" t="s">
        <v>608</v>
      </c>
      <c r="D54" s="264"/>
      <c r="E54" s="264"/>
      <c r="F54" s="264"/>
      <c r="G54" s="264"/>
      <c r="H54" s="264"/>
      <c r="I54" s="264"/>
      <c r="J54" s="264"/>
      <c r="K54" s="262"/>
    </row>
    <row r="55" spans="2:11" s="1" customFormat="1" ht="15" customHeight="1">
      <c r="B55" s="260"/>
      <c r="C55" s="264" t="s">
        <v>609</v>
      </c>
      <c r="D55" s="264"/>
      <c r="E55" s="264"/>
      <c r="F55" s="264"/>
      <c r="G55" s="264"/>
      <c r="H55" s="264"/>
      <c r="I55" s="264"/>
      <c r="J55" s="264"/>
      <c r="K55" s="262"/>
    </row>
    <row r="56" spans="2:11" s="1" customFormat="1" ht="12.75" customHeight="1">
      <c r="B56" s="260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s="1" customFormat="1" ht="15" customHeight="1">
      <c r="B57" s="260"/>
      <c r="C57" s="264" t="s">
        <v>610</v>
      </c>
      <c r="D57" s="264"/>
      <c r="E57" s="264"/>
      <c r="F57" s="264"/>
      <c r="G57" s="264"/>
      <c r="H57" s="264"/>
      <c r="I57" s="264"/>
      <c r="J57" s="264"/>
      <c r="K57" s="262"/>
    </row>
    <row r="58" spans="2:11" s="1" customFormat="1" ht="15" customHeight="1">
      <c r="B58" s="260"/>
      <c r="C58" s="266"/>
      <c r="D58" s="264" t="s">
        <v>611</v>
      </c>
      <c r="E58" s="264"/>
      <c r="F58" s="264"/>
      <c r="G58" s="264"/>
      <c r="H58" s="264"/>
      <c r="I58" s="264"/>
      <c r="J58" s="264"/>
      <c r="K58" s="262"/>
    </row>
    <row r="59" spans="2:11" s="1" customFormat="1" ht="15" customHeight="1">
      <c r="B59" s="260"/>
      <c r="C59" s="266"/>
      <c r="D59" s="264" t="s">
        <v>612</v>
      </c>
      <c r="E59" s="264"/>
      <c r="F59" s="264"/>
      <c r="G59" s="264"/>
      <c r="H59" s="264"/>
      <c r="I59" s="264"/>
      <c r="J59" s="264"/>
      <c r="K59" s="262"/>
    </row>
    <row r="60" spans="2:11" s="1" customFormat="1" ht="15" customHeight="1">
      <c r="B60" s="260"/>
      <c r="C60" s="266"/>
      <c r="D60" s="264" t="s">
        <v>613</v>
      </c>
      <c r="E60" s="264"/>
      <c r="F60" s="264"/>
      <c r="G60" s="264"/>
      <c r="H60" s="264"/>
      <c r="I60" s="264"/>
      <c r="J60" s="264"/>
      <c r="K60" s="262"/>
    </row>
    <row r="61" spans="2:11" s="1" customFormat="1" ht="15" customHeight="1">
      <c r="B61" s="260"/>
      <c r="C61" s="266"/>
      <c r="D61" s="264" t="s">
        <v>614</v>
      </c>
      <c r="E61" s="264"/>
      <c r="F61" s="264"/>
      <c r="G61" s="264"/>
      <c r="H61" s="264"/>
      <c r="I61" s="264"/>
      <c r="J61" s="264"/>
      <c r="K61" s="262"/>
    </row>
    <row r="62" spans="2:11" s="1" customFormat="1" ht="15" customHeight="1">
      <c r="B62" s="260"/>
      <c r="C62" s="266"/>
      <c r="D62" s="269" t="s">
        <v>615</v>
      </c>
      <c r="E62" s="269"/>
      <c r="F62" s="269"/>
      <c r="G62" s="269"/>
      <c r="H62" s="269"/>
      <c r="I62" s="269"/>
      <c r="J62" s="269"/>
      <c r="K62" s="262"/>
    </row>
    <row r="63" spans="2:11" s="1" customFormat="1" ht="15" customHeight="1">
      <c r="B63" s="260"/>
      <c r="C63" s="266"/>
      <c r="D63" s="264" t="s">
        <v>616</v>
      </c>
      <c r="E63" s="264"/>
      <c r="F63" s="264"/>
      <c r="G63" s="264"/>
      <c r="H63" s="264"/>
      <c r="I63" s="264"/>
      <c r="J63" s="264"/>
      <c r="K63" s="262"/>
    </row>
    <row r="64" spans="2:11" s="1" customFormat="1" ht="12.75" customHeight="1">
      <c r="B64" s="260"/>
      <c r="C64" s="266"/>
      <c r="D64" s="266"/>
      <c r="E64" s="270"/>
      <c r="F64" s="266"/>
      <c r="G64" s="266"/>
      <c r="H64" s="266"/>
      <c r="I64" s="266"/>
      <c r="J64" s="266"/>
      <c r="K64" s="262"/>
    </row>
    <row r="65" spans="2:11" s="1" customFormat="1" ht="15" customHeight="1">
      <c r="B65" s="260"/>
      <c r="C65" s="266"/>
      <c r="D65" s="264" t="s">
        <v>617</v>
      </c>
      <c r="E65" s="264"/>
      <c r="F65" s="264"/>
      <c r="G65" s="264"/>
      <c r="H65" s="264"/>
      <c r="I65" s="264"/>
      <c r="J65" s="264"/>
      <c r="K65" s="262"/>
    </row>
    <row r="66" spans="2:11" s="1" customFormat="1" ht="15" customHeight="1">
      <c r="B66" s="260"/>
      <c r="C66" s="266"/>
      <c r="D66" s="269" t="s">
        <v>618</v>
      </c>
      <c r="E66" s="269"/>
      <c r="F66" s="269"/>
      <c r="G66" s="269"/>
      <c r="H66" s="269"/>
      <c r="I66" s="269"/>
      <c r="J66" s="269"/>
      <c r="K66" s="262"/>
    </row>
    <row r="67" spans="2:11" s="1" customFormat="1" ht="15" customHeight="1">
      <c r="B67" s="260"/>
      <c r="C67" s="266"/>
      <c r="D67" s="264" t="s">
        <v>619</v>
      </c>
      <c r="E67" s="264"/>
      <c r="F67" s="264"/>
      <c r="G67" s="264"/>
      <c r="H67" s="264"/>
      <c r="I67" s="264"/>
      <c r="J67" s="264"/>
      <c r="K67" s="262"/>
    </row>
    <row r="68" spans="2:11" s="1" customFormat="1" ht="15" customHeight="1">
      <c r="B68" s="260"/>
      <c r="C68" s="266"/>
      <c r="D68" s="264" t="s">
        <v>620</v>
      </c>
      <c r="E68" s="264"/>
      <c r="F68" s="264"/>
      <c r="G68" s="264"/>
      <c r="H68" s="264"/>
      <c r="I68" s="264"/>
      <c r="J68" s="264"/>
      <c r="K68" s="262"/>
    </row>
    <row r="69" spans="2:11" s="1" customFormat="1" ht="15" customHeight="1">
      <c r="B69" s="260"/>
      <c r="C69" s="266"/>
      <c r="D69" s="264" t="s">
        <v>621</v>
      </c>
      <c r="E69" s="264"/>
      <c r="F69" s="264"/>
      <c r="G69" s="264"/>
      <c r="H69" s="264"/>
      <c r="I69" s="264"/>
      <c r="J69" s="264"/>
      <c r="K69" s="262"/>
    </row>
    <row r="70" spans="2:11" s="1" customFormat="1" ht="15" customHeight="1">
      <c r="B70" s="260"/>
      <c r="C70" s="266"/>
      <c r="D70" s="264" t="s">
        <v>622</v>
      </c>
      <c r="E70" s="264"/>
      <c r="F70" s="264"/>
      <c r="G70" s="264"/>
      <c r="H70" s="264"/>
      <c r="I70" s="264"/>
      <c r="J70" s="264"/>
      <c r="K70" s="262"/>
    </row>
    <row r="71" spans="2:11" s="1" customFormat="1" ht="12.75" customHeight="1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pans="2:11" s="1" customFormat="1" ht="18.75" customHeight="1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s="1" customFormat="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pans="2:11" s="1" customFormat="1" ht="7.5" customHeight="1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pans="2:11" s="1" customFormat="1" ht="45" customHeight="1">
      <c r="B75" s="279"/>
      <c r="C75" s="280" t="s">
        <v>623</v>
      </c>
      <c r="D75" s="280"/>
      <c r="E75" s="280"/>
      <c r="F75" s="280"/>
      <c r="G75" s="280"/>
      <c r="H75" s="280"/>
      <c r="I75" s="280"/>
      <c r="J75" s="280"/>
      <c r="K75" s="281"/>
    </row>
    <row r="76" spans="2:11" s="1" customFormat="1" ht="17.25" customHeight="1">
      <c r="B76" s="279"/>
      <c r="C76" s="282" t="s">
        <v>624</v>
      </c>
      <c r="D76" s="282"/>
      <c r="E76" s="282"/>
      <c r="F76" s="282" t="s">
        <v>625</v>
      </c>
      <c r="G76" s="283"/>
      <c r="H76" s="282" t="s">
        <v>53</v>
      </c>
      <c r="I76" s="282" t="s">
        <v>56</v>
      </c>
      <c r="J76" s="282" t="s">
        <v>626</v>
      </c>
      <c r="K76" s="281"/>
    </row>
    <row r="77" spans="2:11" s="1" customFormat="1" ht="17.25" customHeight="1">
      <c r="B77" s="279"/>
      <c r="C77" s="284" t="s">
        <v>627</v>
      </c>
      <c r="D77" s="284"/>
      <c r="E77" s="284"/>
      <c r="F77" s="285" t="s">
        <v>628</v>
      </c>
      <c r="G77" s="286"/>
      <c r="H77" s="284"/>
      <c r="I77" s="284"/>
      <c r="J77" s="284" t="s">
        <v>629</v>
      </c>
      <c r="K77" s="281"/>
    </row>
    <row r="78" spans="2:11" s="1" customFormat="1" ht="5.25" customHeight="1">
      <c r="B78" s="279"/>
      <c r="C78" s="287"/>
      <c r="D78" s="287"/>
      <c r="E78" s="287"/>
      <c r="F78" s="287"/>
      <c r="G78" s="288"/>
      <c r="H78" s="287"/>
      <c r="I78" s="287"/>
      <c r="J78" s="287"/>
      <c r="K78" s="281"/>
    </row>
    <row r="79" spans="2:11" s="1" customFormat="1" ht="15" customHeight="1">
      <c r="B79" s="279"/>
      <c r="C79" s="267" t="s">
        <v>52</v>
      </c>
      <c r="D79" s="289"/>
      <c r="E79" s="289"/>
      <c r="F79" s="290" t="s">
        <v>630</v>
      </c>
      <c r="G79" s="291"/>
      <c r="H79" s="267" t="s">
        <v>631</v>
      </c>
      <c r="I79" s="267" t="s">
        <v>632</v>
      </c>
      <c r="J79" s="267">
        <v>20</v>
      </c>
      <c r="K79" s="281"/>
    </row>
    <row r="80" spans="2:11" s="1" customFormat="1" ht="15" customHeight="1">
      <c r="B80" s="279"/>
      <c r="C80" s="267" t="s">
        <v>633</v>
      </c>
      <c r="D80" s="267"/>
      <c r="E80" s="267"/>
      <c r="F80" s="290" t="s">
        <v>630</v>
      </c>
      <c r="G80" s="291"/>
      <c r="H80" s="267" t="s">
        <v>634</v>
      </c>
      <c r="I80" s="267" t="s">
        <v>632</v>
      </c>
      <c r="J80" s="267">
        <v>120</v>
      </c>
      <c r="K80" s="281"/>
    </row>
    <row r="81" spans="2:11" s="1" customFormat="1" ht="15" customHeight="1">
      <c r="B81" s="292"/>
      <c r="C81" s="267" t="s">
        <v>635</v>
      </c>
      <c r="D81" s="267"/>
      <c r="E81" s="267"/>
      <c r="F81" s="290" t="s">
        <v>636</v>
      </c>
      <c r="G81" s="291"/>
      <c r="H81" s="267" t="s">
        <v>637</v>
      </c>
      <c r="I81" s="267" t="s">
        <v>632</v>
      </c>
      <c r="J81" s="267">
        <v>50</v>
      </c>
      <c r="K81" s="281"/>
    </row>
    <row r="82" spans="2:11" s="1" customFormat="1" ht="15" customHeight="1">
      <c r="B82" s="292"/>
      <c r="C82" s="267" t="s">
        <v>638</v>
      </c>
      <c r="D82" s="267"/>
      <c r="E82" s="267"/>
      <c r="F82" s="290" t="s">
        <v>630</v>
      </c>
      <c r="G82" s="291"/>
      <c r="H82" s="267" t="s">
        <v>639</v>
      </c>
      <c r="I82" s="267" t="s">
        <v>640</v>
      </c>
      <c r="J82" s="267"/>
      <c r="K82" s="281"/>
    </row>
    <row r="83" spans="2:11" s="1" customFormat="1" ht="15" customHeight="1">
      <c r="B83" s="292"/>
      <c r="C83" s="293" t="s">
        <v>641</v>
      </c>
      <c r="D83" s="293"/>
      <c r="E83" s="293"/>
      <c r="F83" s="294" t="s">
        <v>636</v>
      </c>
      <c r="G83" s="293"/>
      <c r="H83" s="293" t="s">
        <v>642</v>
      </c>
      <c r="I83" s="293" t="s">
        <v>632</v>
      </c>
      <c r="J83" s="293">
        <v>15</v>
      </c>
      <c r="K83" s="281"/>
    </row>
    <row r="84" spans="2:11" s="1" customFormat="1" ht="15" customHeight="1">
      <c r="B84" s="292"/>
      <c r="C84" s="293" t="s">
        <v>643</v>
      </c>
      <c r="D84" s="293"/>
      <c r="E84" s="293"/>
      <c r="F84" s="294" t="s">
        <v>636</v>
      </c>
      <c r="G84" s="293"/>
      <c r="H84" s="293" t="s">
        <v>644</v>
      </c>
      <c r="I84" s="293" t="s">
        <v>632</v>
      </c>
      <c r="J84" s="293">
        <v>15</v>
      </c>
      <c r="K84" s="281"/>
    </row>
    <row r="85" spans="2:11" s="1" customFormat="1" ht="15" customHeight="1">
      <c r="B85" s="292"/>
      <c r="C85" s="293" t="s">
        <v>645</v>
      </c>
      <c r="D85" s="293"/>
      <c r="E85" s="293"/>
      <c r="F85" s="294" t="s">
        <v>636</v>
      </c>
      <c r="G85" s="293"/>
      <c r="H85" s="293" t="s">
        <v>646</v>
      </c>
      <c r="I85" s="293" t="s">
        <v>632</v>
      </c>
      <c r="J85" s="293">
        <v>20</v>
      </c>
      <c r="K85" s="281"/>
    </row>
    <row r="86" spans="2:11" s="1" customFormat="1" ht="15" customHeight="1">
      <c r="B86" s="292"/>
      <c r="C86" s="293" t="s">
        <v>647</v>
      </c>
      <c r="D86" s="293"/>
      <c r="E86" s="293"/>
      <c r="F86" s="294" t="s">
        <v>636</v>
      </c>
      <c r="G86" s="293"/>
      <c r="H86" s="293" t="s">
        <v>648</v>
      </c>
      <c r="I86" s="293" t="s">
        <v>632</v>
      </c>
      <c r="J86" s="293">
        <v>20</v>
      </c>
      <c r="K86" s="281"/>
    </row>
    <row r="87" spans="2:11" s="1" customFormat="1" ht="15" customHeight="1">
      <c r="B87" s="292"/>
      <c r="C87" s="267" t="s">
        <v>649</v>
      </c>
      <c r="D87" s="267"/>
      <c r="E87" s="267"/>
      <c r="F87" s="290" t="s">
        <v>636</v>
      </c>
      <c r="G87" s="291"/>
      <c r="H87" s="267" t="s">
        <v>650</v>
      </c>
      <c r="I87" s="267" t="s">
        <v>632</v>
      </c>
      <c r="J87" s="267">
        <v>50</v>
      </c>
      <c r="K87" s="281"/>
    </row>
    <row r="88" spans="2:11" s="1" customFormat="1" ht="15" customHeight="1">
      <c r="B88" s="292"/>
      <c r="C88" s="267" t="s">
        <v>651</v>
      </c>
      <c r="D88" s="267"/>
      <c r="E88" s="267"/>
      <c r="F88" s="290" t="s">
        <v>636</v>
      </c>
      <c r="G88" s="291"/>
      <c r="H88" s="267" t="s">
        <v>652</v>
      </c>
      <c r="I88" s="267" t="s">
        <v>632</v>
      </c>
      <c r="J88" s="267">
        <v>20</v>
      </c>
      <c r="K88" s="281"/>
    </row>
    <row r="89" spans="2:11" s="1" customFormat="1" ht="15" customHeight="1">
      <c r="B89" s="292"/>
      <c r="C89" s="267" t="s">
        <v>653</v>
      </c>
      <c r="D89" s="267"/>
      <c r="E89" s="267"/>
      <c r="F89" s="290" t="s">
        <v>636</v>
      </c>
      <c r="G89" s="291"/>
      <c r="H89" s="267" t="s">
        <v>654</v>
      </c>
      <c r="I89" s="267" t="s">
        <v>632</v>
      </c>
      <c r="J89" s="267">
        <v>20</v>
      </c>
      <c r="K89" s="281"/>
    </row>
    <row r="90" spans="2:11" s="1" customFormat="1" ht="15" customHeight="1">
      <c r="B90" s="292"/>
      <c r="C90" s="267" t="s">
        <v>655</v>
      </c>
      <c r="D90" s="267"/>
      <c r="E90" s="267"/>
      <c r="F90" s="290" t="s">
        <v>636</v>
      </c>
      <c r="G90" s="291"/>
      <c r="H90" s="267" t="s">
        <v>656</v>
      </c>
      <c r="I90" s="267" t="s">
        <v>632</v>
      </c>
      <c r="J90" s="267">
        <v>50</v>
      </c>
      <c r="K90" s="281"/>
    </row>
    <row r="91" spans="2:11" s="1" customFormat="1" ht="15" customHeight="1">
      <c r="B91" s="292"/>
      <c r="C91" s="267" t="s">
        <v>657</v>
      </c>
      <c r="D91" s="267"/>
      <c r="E91" s="267"/>
      <c r="F91" s="290" t="s">
        <v>636</v>
      </c>
      <c r="G91" s="291"/>
      <c r="H91" s="267" t="s">
        <v>657</v>
      </c>
      <c r="I91" s="267" t="s">
        <v>632</v>
      </c>
      <c r="J91" s="267">
        <v>50</v>
      </c>
      <c r="K91" s="281"/>
    </row>
    <row r="92" spans="2:11" s="1" customFormat="1" ht="15" customHeight="1">
      <c r="B92" s="292"/>
      <c r="C92" s="267" t="s">
        <v>658</v>
      </c>
      <c r="D92" s="267"/>
      <c r="E92" s="267"/>
      <c r="F92" s="290" t="s">
        <v>636</v>
      </c>
      <c r="G92" s="291"/>
      <c r="H92" s="267" t="s">
        <v>659</v>
      </c>
      <c r="I92" s="267" t="s">
        <v>632</v>
      </c>
      <c r="J92" s="267">
        <v>255</v>
      </c>
      <c r="K92" s="281"/>
    </row>
    <row r="93" spans="2:11" s="1" customFormat="1" ht="15" customHeight="1">
      <c r="B93" s="292"/>
      <c r="C93" s="267" t="s">
        <v>660</v>
      </c>
      <c r="D93" s="267"/>
      <c r="E93" s="267"/>
      <c r="F93" s="290" t="s">
        <v>630</v>
      </c>
      <c r="G93" s="291"/>
      <c r="H93" s="267" t="s">
        <v>661</v>
      </c>
      <c r="I93" s="267" t="s">
        <v>662</v>
      </c>
      <c r="J93" s="267"/>
      <c r="K93" s="281"/>
    </row>
    <row r="94" spans="2:11" s="1" customFormat="1" ht="15" customHeight="1">
      <c r="B94" s="292"/>
      <c r="C94" s="267" t="s">
        <v>663</v>
      </c>
      <c r="D94" s="267"/>
      <c r="E94" s="267"/>
      <c r="F94" s="290" t="s">
        <v>630</v>
      </c>
      <c r="G94" s="291"/>
      <c r="H94" s="267" t="s">
        <v>664</v>
      </c>
      <c r="I94" s="267" t="s">
        <v>665</v>
      </c>
      <c r="J94" s="267"/>
      <c r="K94" s="281"/>
    </row>
    <row r="95" spans="2:11" s="1" customFormat="1" ht="15" customHeight="1">
      <c r="B95" s="292"/>
      <c r="C95" s="267" t="s">
        <v>666</v>
      </c>
      <c r="D95" s="267"/>
      <c r="E95" s="267"/>
      <c r="F95" s="290" t="s">
        <v>630</v>
      </c>
      <c r="G95" s="291"/>
      <c r="H95" s="267" t="s">
        <v>666</v>
      </c>
      <c r="I95" s="267" t="s">
        <v>665</v>
      </c>
      <c r="J95" s="267"/>
      <c r="K95" s="281"/>
    </row>
    <row r="96" spans="2:11" s="1" customFormat="1" ht="15" customHeight="1">
      <c r="B96" s="292"/>
      <c r="C96" s="267" t="s">
        <v>37</v>
      </c>
      <c r="D96" s="267"/>
      <c r="E96" s="267"/>
      <c r="F96" s="290" t="s">
        <v>630</v>
      </c>
      <c r="G96" s="291"/>
      <c r="H96" s="267" t="s">
        <v>667</v>
      </c>
      <c r="I96" s="267" t="s">
        <v>665</v>
      </c>
      <c r="J96" s="267"/>
      <c r="K96" s="281"/>
    </row>
    <row r="97" spans="2:11" s="1" customFormat="1" ht="15" customHeight="1">
      <c r="B97" s="292"/>
      <c r="C97" s="267" t="s">
        <v>47</v>
      </c>
      <c r="D97" s="267"/>
      <c r="E97" s="267"/>
      <c r="F97" s="290" t="s">
        <v>630</v>
      </c>
      <c r="G97" s="291"/>
      <c r="H97" s="267" t="s">
        <v>668</v>
      </c>
      <c r="I97" s="267" t="s">
        <v>665</v>
      </c>
      <c r="J97" s="267"/>
      <c r="K97" s="281"/>
    </row>
    <row r="98" spans="2:11" s="1" customFormat="1" ht="15" customHeight="1">
      <c r="B98" s="295"/>
      <c r="C98" s="296"/>
      <c r="D98" s="296"/>
      <c r="E98" s="296"/>
      <c r="F98" s="296"/>
      <c r="G98" s="296"/>
      <c r="H98" s="296"/>
      <c r="I98" s="296"/>
      <c r="J98" s="296"/>
      <c r="K98" s="297"/>
    </row>
    <row r="99" spans="2:11" s="1" customFormat="1" ht="18.7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298"/>
    </row>
    <row r="100" spans="2:11" s="1" customFormat="1" ht="18.75" customHeigh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pans="2:11" s="1" customFormat="1" ht="7.5" customHeight="1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pans="2:11" s="1" customFormat="1" ht="45" customHeight="1">
      <c r="B102" s="279"/>
      <c r="C102" s="280" t="s">
        <v>669</v>
      </c>
      <c r="D102" s="280"/>
      <c r="E102" s="280"/>
      <c r="F102" s="280"/>
      <c r="G102" s="280"/>
      <c r="H102" s="280"/>
      <c r="I102" s="280"/>
      <c r="J102" s="280"/>
      <c r="K102" s="281"/>
    </row>
    <row r="103" spans="2:11" s="1" customFormat="1" ht="17.25" customHeight="1">
      <c r="B103" s="279"/>
      <c r="C103" s="282" t="s">
        <v>624</v>
      </c>
      <c r="D103" s="282"/>
      <c r="E103" s="282"/>
      <c r="F103" s="282" t="s">
        <v>625</v>
      </c>
      <c r="G103" s="283"/>
      <c r="H103" s="282" t="s">
        <v>53</v>
      </c>
      <c r="I103" s="282" t="s">
        <v>56</v>
      </c>
      <c r="J103" s="282" t="s">
        <v>626</v>
      </c>
      <c r="K103" s="281"/>
    </row>
    <row r="104" spans="2:11" s="1" customFormat="1" ht="17.25" customHeight="1">
      <c r="B104" s="279"/>
      <c r="C104" s="284" t="s">
        <v>627</v>
      </c>
      <c r="D104" s="284"/>
      <c r="E104" s="284"/>
      <c r="F104" s="285" t="s">
        <v>628</v>
      </c>
      <c r="G104" s="286"/>
      <c r="H104" s="284"/>
      <c r="I104" s="284"/>
      <c r="J104" s="284" t="s">
        <v>629</v>
      </c>
      <c r="K104" s="281"/>
    </row>
    <row r="105" spans="2:11" s="1" customFormat="1" ht="5.25" customHeight="1">
      <c r="B105" s="279"/>
      <c r="C105" s="282"/>
      <c r="D105" s="282"/>
      <c r="E105" s="282"/>
      <c r="F105" s="282"/>
      <c r="G105" s="300"/>
      <c r="H105" s="282"/>
      <c r="I105" s="282"/>
      <c r="J105" s="282"/>
      <c r="K105" s="281"/>
    </row>
    <row r="106" spans="2:11" s="1" customFormat="1" ht="15" customHeight="1">
      <c r="B106" s="279"/>
      <c r="C106" s="267" t="s">
        <v>52</v>
      </c>
      <c r="D106" s="289"/>
      <c r="E106" s="289"/>
      <c r="F106" s="290" t="s">
        <v>630</v>
      </c>
      <c r="G106" s="267"/>
      <c r="H106" s="267" t="s">
        <v>670</v>
      </c>
      <c r="I106" s="267" t="s">
        <v>632</v>
      </c>
      <c r="J106" s="267">
        <v>20</v>
      </c>
      <c r="K106" s="281"/>
    </row>
    <row r="107" spans="2:11" s="1" customFormat="1" ht="15" customHeight="1">
      <c r="B107" s="279"/>
      <c r="C107" s="267" t="s">
        <v>633</v>
      </c>
      <c r="D107" s="267"/>
      <c r="E107" s="267"/>
      <c r="F107" s="290" t="s">
        <v>630</v>
      </c>
      <c r="G107" s="267"/>
      <c r="H107" s="267" t="s">
        <v>670</v>
      </c>
      <c r="I107" s="267" t="s">
        <v>632</v>
      </c>
      <c r="J107" s="267">
        <v>120</v>
      </c>
      <c r="K107" s="281"/>
    </row>
    <row r="108" spans="2:11" s="1" customFormat="1" ht="15" customHeight="1">
      <c r="B108" s="292"/>
      <c r="C108" s="267" t="s">
        <v>635</v>
      </c>
      <c r="D108" s="267"/>
      <c r="E108" s="267"/>
      <c r="F108" s="290" t="s">
        <v>636</v>
      </c>
      <c r="G108" s="267"/>
      <c r="H108" s="267" t="s">
        <v>670</v>
      </c>
      <c r="I108" s="267" t="s">
        <v>632</v>
      </c>
      <c r="J108" s="267">
        <v>50</v>
      </c>
      <c r="K108" s="281"/>
    </row>
    <row r="109" spans="2:11" s="1" customFormat="1" ht="15" customHeight="1">
      <c r="B109" s="292"/>
      <c r="C109" s="267" t="s">
        <v>638</v>
      </c>
      <c r="D109" s="267"/>
      <c r="E109" s="267"/>
      <c r="F109" s="290" t="s">
        <v>630</v>
      </c>
      <c r="G109" s="267"/>
      <c r="H109" s="267" t="s">
        <v>670</v>
      </c>
      <c r="I109" s="267" t="s">
        <v>640</v>
      </c>
      <c r="J109" s="267"/>
      <c r="K109" s="281"/>
    </row>
    <row r="110" spans="2:11" s="1" customFormat="1" ht="15" customHeight="1">
      <c r="B110" s="292"/>
      <c r="C110" s="267" t="s">
        <v>649</v>
      </c>
      <c r="D110" s="267"/>
      <c r="E110" s="267"/>
      <c r="F110" s="290" t="s">
        <v>636</v>
      </c>
      <c r="G110" s="267"/>
      <c r="H110" s="267" t="s">
        <v>670</v>
      </c>
      <c r="I110" s="267" t="s">
        <v>632</v>
      </c>
      <c r="J110" s="267">
        <v>50</v>
      </c>
      <c r="K110" s="281"/>
    </row>
    <row r="111" spans="2:11" s="1" customFormat="1" ht="15" customHeight="1">
      <c r="B111" s="292"/>
      <c r="C111" s="267" t="s">
        <v>657</v>
      </c>
      <c r="D111" s="267"/>
      <c r="E111" s="267"/>
      <c r="F111" s="290" t="s">
        <v>636</v>
      </c>
      <c r="G111" s="267"/>
      <c r="H111" s="267" t="s">
        <v>670</v>
      </c>
      <c r="I111" s="267" t="s">
        <v>632</v>
      </c>
      <c r="J111" s="267">
        <v>50</v>
      </c>
      <c r="K111" s="281"/>
    </row>
    <row r="112" spans="2:11" s="1" customFormat="1" ht="15" customHeight="1">
      <c r="B112" s="292"/>
      <c r="C112" s="267" t="s">
        <v>655</v>
      </c>
      <c r="D112" s="267"/>
      <c r="E112" s="267"/>
      <c r="F112" s="290" t="s">
        <v>636</v>
      </c>
      <c r="G112" s="267"/>
      <c r="H112" s="267" t="s">
        <v>670</v>
      </c>
      <c r="I112" s="267" t="s">
        <v>632</v>
      </c>
      <c r="J112" s="267">
        <v>50</v>
      </c>
      <c r="K112" s="281"/>
    </row>
    <row r="113" spans="2:11" s="1" customFormat="1" ht="15" customHeight="1">
      <c r="B113" s="292"/>
      <c r="C113" s="267" t="s">
        <v>52</v>
      </c>
      <c r="D113" s="267"/>
      <c r="E113" s="267"/>
      <c r="F113" s="290" t="s">
        <v>630</v>
      </c>
      <c r="G113" s="267"/>
      <c r="H113" s="267" t="s">
        <v>671</v>
      </c>
      <c r="I113" s="267" t="s">
        <v>632</v>
      </c>
      <c r="J113" s="267">
        <v>20</v>
      </c>
      <c r="K113" s="281"/>
    </row>
    <row r="114" spans="2:11" s="1" customFormat="1" ht="15" customHeight="1">
      <c r="B114" s="292"/>
      <c r="C114" s="267" t="s">
        <v>672</v>
      </c>
      <c r="D114" s="267"/>
      <c r="E114" s="267"/>
      <c r="F114" s="290" t="s">
        <v>630</v>
      </c>
      <c r="G114" s="267"/>
      <c r="H114" s="267" t="s">
        <v>673</v>
      </c>
      <c r="I114" s="267" t="s">
        <v>632</v>
      </c>
      <c r="J114" s="267">
        <v>120</v>
      </c>
      <c r="K114" s="281"/>
    </row>
    <row r="115" spans="2:11" s="1" customFormat="1" ht="15" customHeight="1">
      <c r="B115" s="292"/>
      <c r="C115" s="267" t="s">
        <v>37</v>
      </c>
      <c r="D115" s="267"/>
      <c r="E115" s="267"/>
      <c r="F115" s="290" t="s">
        <v>630</v>
      </c>
      <c r="G115" s="267"/>
      <c r="H115" s="267" t="s">
        <v>674</v>
      </c>
      <c r="I115" s="267" t="s">
        <v>665</v>
      </c>
      <c r="J115" s="267"/>
      <c r="K115" s="281"/>
    </row>
    <row r="116" spans="2:11" s="1" customFormat="1" ht="15" customHeight="1">
      <c r="B116" s="292"/>
      <c r="C116" s="267" t="s">
        <v>47</v>
      </c>
      <c r="D116" s="267"/>
      <c r="E116" s="267"/>
      <c r="F116" s="290" t="s">
        <v>630</v>
      </c>
      <c r="G116" s="267"/>
      <c r="H116" s="267" t="s">
        <v>675</v>
      </c>
      <c r="I116" s="267" t="s">
        <v>665</v>
      </c>
      <c r="J116" s="267"/>
      <c r="K116" s="281"/>
    </row>
    <row r="117" spans="2:11" s="1" customFormat="1" ht="15" customHeight="1">
      <c r="B117" s="292"/>
      <c r="C117" s="267" t="s">
        <v>56</v>
      </c>
      <c r="D117" s="267"/>
      <c r="E117" s="267"/>
      <c r="F117" s="290" t="s">
        <v>630</v>
      </c>
      <c r="G117" s="267"/>
      <c r="H117" s="267" t="s">
        <v>676</v>
      </c>
      <c r="I117" s="267" t="s">
        <v>677</v>
      </c>
      <c r="J117" s="267"/>
      <c r="K117" s="281"/>
    </row>
    <row r="118" spans="2:11" s="1" customFormat="1" ht="15" customHeight="1">
      <c r="B118" s="295"/>
      <c r="C118" s="301"/>
      <c r="D118" s="301"/>
      <c r="E118" s="301"/>
      <c r="F118" s="301"/>
      <c r="G118" s="301"/>
      <c r="H118" s="301"/>
      <c r="I118" s="301"/>
      <c r="J118" s="301"/>
      <c r="K118" s="297"/>
    </row>
    <row r="119" spans="2:11" s="1" customFormat="1" ht="18.75" customHeight="1">
      <c r="B119" s="302"/>
      <c r="C119" s="303"/>
      <c r="D119" s="303"/>
      <c r="E119" s="303"/>
      <c r="F119" s="304"/>
      <c r="G119" s="303"/>
      <c r="H119" s="303"/>
      <c r="I119" s="303"/>
      <c r="J119" s="303"/>
      <c r="K119" s="302"/>
    </row>
    <row r="120" spans="2:11" s="1" customFormat="1" ht="18.75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2:11" s="1" customFormat="1" ht="7.5" customHeight="1">
      <c r="B121" s="305"/>
      <c r="C121" s="306"/>
      <c r="D121" s="306"/>
      <c r="E121" s="306"/>
      <c r="F121" s="306"/>
      <c r="G121" s="306"/>
      <c r="H121" s="306"/>
      <c r="I121" s="306"/>
      <c r="J121" s="306"/>
      <c r="K121" s="307"/>
    </row>
    <row r="122" spans="2:11" s="1" customFormat="1" ht="45" customHeight="1">
      <c r="B122" s="308"/>
      <c r="C122" s="258" t="s">
        <v>678</v>
      </c>
      <c r="D122" s="258"/>
      <c r="E122" s="258"/>
      <c r="F122" s="258"/>
      <c r="G122" s="258"/>
      <c r="H122" s="258"/>
      <c r="I122" s="258"/>
      <c r="J122" s="258"/>
      <c r="K122" s="309"/>
    </row>
    <row r="123" spans="2:11" s="1" customFormat="1" ht="17.25" customHeight="1">
      <c r="B123" s="310"/>
      <c r="C123" s="282" t="s">
        <v>624</v>
      </c>
      <c r="D123" s="282"/>
      <c r="E123" s="282"/>
      <c r="F123" s="282" t="s">
        <v>625</v>
      </c>
      <c r="G123" s="283"/>
      <c r="H123" s="282" t="s">
        <v>53</v>
      </c>
      <c r="I123" s="282" t="s">
        <v>56</v>
      </c>
      <c r="J123" s="282" t="s">
        <v>626</v>
      </c>
      <c r="K123" s="311"/>
    </row>
    <row r="124" spans="2:11" s="1" customFormat="1" ht="17.25" customHeight="1">
      <c r="B124" s="310"/>
      <c r="C124" s="284" t="s">
        <v>627</v>
      </c>
      <c r="D124" s="284"/>
      <c r="E124" s="284"/>
      <c r="F124" s="285" t="s">
        <v>628</v>
      </c>
      <c r="G124" s="286"/>
      <c r="H124" s="284"/>
      <c r="I124" s="284"/>
      <c r="J124" s="284" t="s">
        <v>629</v>
      </c>
      <c r="K124" s="311"/>
    </row>
    <row r="125" spans="2:11" s="1" customFormat="1" ht="5.25" customHeight="1">
      <c r="B125" s="312"/>
      <c r="C125" s="287"/>
      <c r="D125" s="287"/>
      <c r="E125" s="287"/>
      <c r="F125" s="287"/>
      <c r="G125" s="313"/>
      <c r="H125" s="287"/>
      <c r="I125" s="287"/>
      <c r="J125" s="287"/>
      <c r="K125" s="314"/>
    </row>
    <row r="126" spans="2:11" s="1" customFormat="1" ht="15" customHeight="1">
      <c r="B126" s="312"/>
      <c r="C126" s="267" t="s">
        <v>633</v>
      </c>
      <c r="D126" s="289"/>
      <c r="E126" s="289"/>
      <c r="F126" s="290" t="s">
        <v>630</v>
      </c>
      <c r="G126" s="267"/>
      <c r="H126" s="267" t="s">
        <v>670</v>
      </c>
      <c r="I126" s="267" t="s">
        <v>632</v>
      </c>
      <c r="J126" s="267">
        <v>120</v>
      </c>
      <c r="K126" s="315"/>
    </row>
    <row r="127" spans="2:11" s="1" customFormat="1" ht="15" customHeight="1">
      <c r="B127" s="312"/>
      <c r="C127" s="267" t="s">
        <v>679</v>
      </c>
      <c r="D127" s="267"/>
      <c r="E127" s="267"/>
      <c r="F127" s="290" t="s">
        <v>630</v>
      </c>
      <c r="G127" s="267"/>
      <c r="H127" s="267" t="s">
        <v>680</v>
      </c>
      <c r="I127" s="267" t="s">
        <v>632</v>
      </c>
      <c r="J127" s="267" t="s">
        <v>681</v>
      </c>
      <c r="K127" s="315"/>
    </row>
    <row r="128" spans="2:11" s="1" customFormat="1" ht="15" customHeight="1">
      <c r="B128" s="312"/>
      <c r="C128" s="267" t="s">
        <v>578</v>
      </c>
      <c r="D128" s="267"/>
      <c r="E128" s="267"/>
      <c r="F128" s="290" t="s">
        <v>630</v>
      </c>
      <c r="G128" s="267"/>
      <c r="H128" s="267" t="s">
        <v>682</v>
      </c>
      <c r="I128" s="267" t="s">
        <v>632</v>
      </c>
      <c r="J128" s="267" t="s">
        <v>681</v>
      </c>
      <c r="K128" s="315"/>
    </row>
    <row r="129" spans="2:11" s="1" customFormat="1" ht="15" customHeight="1">
      <c r="B129" s="312"/>
      <c r="C129" s="267" t="s">
        <v>641</v>
      </c>
      <c r="D129" s="267"/>
      <c r="E129" s="267"/>
      <c r="F129" s="290" t="s">
        <v>636</v>
      </c>
      <c r="G129" s="267"/>
      <c r="H129" s="267" t="s">
        <v>642</v>
      </c>
      <c r="I129" s="267" t="s">
        <v>632</v>
      </c>
      <c r="J129" s="267">
        <v>15</v>
      </c>
      <c r="K129" s="315"/>
    </row>
    <row r="130" spans="2:11" s="1" customFormat="1" ht="15" customHeight="1">
      <c r="B130" s="312"/>
      <c r="C130" s="293" t="s">
        <v>643</v>
      </c>
      <c r="D130" s="293"/>
      <c r="E130" s="293"/>
      <c r="F130" s="294" t="s">
        <v>636</v>
      </c>
      <c r="G130" s="293"/>
      <c r="H130" s="293" t="s">
        <v>644</v>
      </c>
      <c r="I130" s="293" t="s">
        <v>632</v>
      </c>
      <c r="J130" s="293">
        <v>15</v>
      </c>
      <c r="K130" s="315"/>
    </row>
    <row r="131" spans="2:11" s="1" customFormat="1" ht="15" customHeight="1">
      <c r="B131" s="312"/>
      <c r="C131" s="293" t="s">
        <v>645</v>
      </c>
      <c r="D131" s="293"/>
      <c r="E131" s="293"/>
      <c r="F131" s="294" t="s">
        <v>636</v>
      </c>
      <c r="G131" s="293"/>
      <c r="H131" s="293" t="s">
        <v>646</v>
      </c>
      <c r="I131" s="293" t="s">
        <v>632</v>
      </c>
      <c r="J131" s="293">
        <v>20</v>
      </c>
      <c r="K131" s="315"/>
    </row>
    <row r="132" spans="2:11" s="1" customFormat="1" ht="15" customHeight="1">
      <c r="B132" s="312"/>
      <c r="C132" s="293" t="s">
        <v>647</v>
      </c>
      <c r="D132" s="293"/>
      <c r="E132" s="293"/>
      <c r="F132" s="294" t="s">
        <v>636</v>
      </c>
      <c r="G132" s="293"/>
      <c r="H132" s="293" t="s">
        <v>648</v>
      </c>
      <c r="I132" s="293" t="s">
        <v>632</v>
      </c>
      <c r="J132" s="293">
        <v>20</v>
      </c>
      <c r="K132" s="315"/>
    </row>
    <row r="133" spans="2:11" s="1" customFormat="1" ht="15" customHeight="1">
      <c r="B133" s="312"/>
      <c r="C133" s="267" t="s">
        <v>635</v>
      </c>
      <c r="D133" s="267"/>
      <c r="E133" s="267"/>
      <c r="F133" s="290" t="s">
        <v>636</v>
      </c>
      <c r="G133" s="267"/>
      <c r="H133" s="267" t="s">
        <v>670</v>
      </c>
      <c r="I133" s="267" t="s">
        <v>632</v>
      </c>
      <c r="J133" s="267">
        <v>50</v>
      </c>
      <c r="K133" s="315"/>
    </row>
    <row r="134" spans="2:11" s="1" customFormat="1" ht="15" customHeight="1">
      <c r="B134" s="312"/>
      <c r="C134" s="267" t="s">
        <v>649</v>
      </c>
      <c r="D134" s="267"/>
      <c r="E134" s="267"/>
      <c r="F134" s="290" t="s">
        <v>636</v>
      </c>
      <c r="G134" s="267"/>
      <c r="H134" s="267" t="s">
        <v>670</v>
      </c>
      <c r="I134" s="267" t="s">
        <v>632</v>
      </c>
      <c r="J134" s="267">
        <v>50</v>
      </c>
      <c r="K134" s="315"/>
    </row>
    <row r="135" spans="2:11" s="1" customFormat="1" ht="15" customHeight="1">
      <c r="B135" s="312"/>
      <c r="C135" s="267" t="s">
        <v>655</v>
      </c>
      <c r="D135" s="267"/>
      <c r="E135" s="267"/>
      <c r="F135" s="290" t="s">
        <v>636</v>
      </c>
      <c r="G135" s="267"/>
      <c r="H135" s="267" t="s">
        <v>670</v>
      </c>
      <c r="I135" s="267" t="s">
        <v>632</v>
      </c>
      <c r="J135" s="267">
        <v>50</v>
      </c>
      <c r="K135" s="315"/>
    </row>
    <row r="136" spans="2:11" s="1" customFormat="1" ht="15" customHeight="1">
      <c r="B136" s="312"/>
      <c r="C136" s="267" t="s">
        <v>657</v>
      </c>
      <c r="D136" s="267"/>
      <c r="E136" s="267"/>
      <c r="F136" s="290" t="s">
        <v>636</v>
      </c>
      <c r="G136" s="267"/>
      <c r="H136" s="267" t="s">
        <v>670</v>
      </c>
      <c r="I136" s="267" t="s">
        <v>632</v>
      </c>
      <c r="J136" s="267">
        <v>50</v>
      </c>
      <c r="K136" s="315"/>
    </row>
    <row r="137" spans="2:11" s="1" customFormat="1" ht="15" customHeight="1">
      <c r="B137" s="312"/>
      <c r="C137" s="267" t="s">
        <v>658</v>
      </c>
      <c r="D137" s="267"/>
      <c r="E137" s="267"/>
      <c r="F137" s="290" t="s">
        <v>636</v>
      </c>
      <c r="G137" s="267"/>
      <c r="H137" s="267" t="s">
        <v>683</v>
      </c>
      <c r="I137" s="267" t="s">
        <v>632</v>
      </c>
      <c r="J137" s="267">
        <v>255</v>
      </c>
      <c r="K137" s="315"/>
    </row>
    <row r="138" spans="2:11" s="1" customFormat="1" ht="15" customHeight="1">
      <c r="B138" s="312"/>
      <c r="C138" s="267" t="s">
        <v>660</v>
      </c>
      <c r="D138" s="267"/>
      <c r="E138" s="267"/>
      <c r="F138" s="290" t="s">
        <v>630</v>
      </c>
      <c r="G138" s="267"/>
      <c r="H138" s="267" t="s">
        <v>684</v>
      </c>
      <c r="I138" s="267" t="s">
        <v>662</v>
      </c>
      <c r="J138" s="267"/>
      <c r="K138" s="315"/>
    </row>
    <row r="139" spans="2:11" s="1" customFormat="1" ht="15" customHeight="1">
      <c r="B139" s="312"/>
      <c r="C139" s="267" t="s">
        <v>663</v>
      </c>
      <c r="D139" s="267"/>
      <c r="E139" s="267"/>
      <c r="F139" s="290" t="s">
        <v>630</v>
      </c>
      <c r="G139" s="267"/>
      <c r="H139" s="267" t="s">
        <v>685</v>
      </c>
      <c r="I139" s="267" t="s">
        <v>665</v>
      </c>
      <c r="J139" s="267"/>
      <c r="K139" s="315"/>
    </row>
    <row r="140" spans="2:11" s="1" customFormat="1" ht="15" customHeight="1">
      <c r="B140" s="312"/>
      <c r="C140" s="267" t="s">
        <v>666</v>
      </c>
      <c r="D140" s="267"/>
      <c r="E140" s="267"/>
      <c r="F140" s="290" t="s">
        <v>630</v>
      </c>
      <c r="G140" s="267"/>
      <c r="H140" s="267" t="s">
        <v>666</v>
      </c>
      <c r="I140" s="267" t="s">
        <v>665</v>
      </c>
      <c r="J140" s="267"/>
      <c r="K140" s="315"/>
    </row>
    <row r="141" spans="2:11" s="1" customFormat="1" ht="15" customHeight="1">
      <c r="B141" s="312"/>
      <c r="C141" s="267" t="s">
        <v>37</v>
      </c>
      <c r="D141" s="267"/>
      <c r="E141" s="267"/>
      <c r="F141" s="290" t="s">
        <v>630</v>
      </c>
      <c r="G141" s="267"/>
      <c r="H141" s="267" t="s">
        <v>686</v>
      </c>
      <c r="I141" s="267" t="s">
        <v>665</v>
      </c>
      <c r="J141" s="267"/>
      <c r="K141" s="315"/>
    </row>
    <row r="142" spans="2:11" s="1" customFormat="1" ht="15" customHeight="1">
      <c r="B142" s="312"/>
      <c r="C142" s="267" t="s">
        <v>687</v>
      </c>
      <c r="D142" s="267"/>
      <c r="E142" s="267"/>
      <c r="F142" s="290" t="s">
        <v>630</v>
      </c>
      <c r="G142" s="267"/>
      <c r="H142" s="267" t="s">
        <v>688</v>
      </c>
      <c r="I142" s="267" t="s">
        <v>665</v>
      </c>
      <c r="J142" s="267"/>
      <c r="K142" s="315"/>
    </row>
    <row r="143" spans="2:11" s="1" customFormat="1" ht="15" customHeight="1">
      <c r="B143" s="316"/>
      <c r="C143" s="317"/>
      <c r="D143" s="317"/>
      <c r="E143" s="317"/>
      <c r="F143" s="317"/>
      <c r="G143" s="317"/>
      <c r="H143" s="317"/>
      <c r="I143" s="317"/>
      <c r="J143" s="317"/>
      <c r="K143" s="318"/>
    </row>
    <row r="144" spans="2:11" s="1" customFormat="1" ht="18.75" customHeight="1">
      <c r="B144" s="303"/>
      <c r="C144" s="303"/>
      <c r="D144" s="303"/>
      <c r="E144" s="303"/>
      <c r="F144" s="304"/>
      <c r="G144" s="303"/>
      <c r="H144" s="303"/>
      <c r="I144" s="303"/>
      <c r="J144" s="303"/>
      <c r="K144" s="303"/>
    </row>
    <row r="145" spans="2:11" s="1" customFormat="1" ht="18.75" customHeight="1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pans="2:11" s="1" customFormat="1" ht="7.5" customHeight="1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pans="2:11" s="1" customFormat="1" ht="45" customHeight="1">
      <c r="B147" s="279"/>
      <c r="C147" s="280" t="s">
        <v>689</v>
      </c>
      <c r="D147" s="280"/>
      <c r="E147" s="280"/>
      <c r="F147" s="280"/>
      <c r="G147" s="280"/>
      <c r="H147" s="280"/>
      <c r="I147" s="280"/>
      <c r="J147" s="280"/>
      <c r="K147" s="281"/>
    </row>
    <row r="148" spans="2:11" s="1" customFormat="1" ht="17.25" customHeight="1">
      <c r="B148" s="279"/>
      <c r="C148" s="282" t="s">
        <v>624</v>
      </c>
      <c r="D148" s="282"/>
      <c r="E148" s="282"/>
      <c r="F148" s="282" t="s">
        <v>625</v>
      </c>
      <c r="G148" s="283"/>
      <c r="H148" s="282" t="s">
        <v>53</v>
      </c>
      <c r="I148" s="282" t="s">
        <v>56</v>
      </c>
      <c r="J148" s="282" t="s">
        <v>626</v>
      </c>
      <c r="K148" s="281"/>
    </row>
    <row r="149" spans="2:11" s="1" customFormat="1" ht="17.25" customHeight="1">
      <c r="B149" s="279"/>
      <c r="C149" s="284" t="s">
        <v>627</v>
      </c>
      <c r="D149" s="284"/>
      <c r="E149" s="284"/>
      <c r="F149" s="285" t="s">
        <v>628</v>
      </c>
      <c r="G149" s="286"/>
      <c r="H149" s="284"/>
      <c r="I149" s="284"/>
      <c r="J149" s="284" t="s">
        <v>629</v>
      </c>
      <c r="K149" s="281"/>
    </row>
    <row r="150" spans="2:11" s="1" customFormat="1" ht="5.25" customHeight="1">
      <c r="B150" s="292"/>
      <c r="C150" s="287"/>
      <c r="D150" s="287"/>
      <c r="E150" s="287"/>
      <c r="F150" s="287"/>
      <c r="G150" s="288"/>
      <c r="H150" s="287"/>
      <c r="I150" s="287"/>
      <c r="J150" s="287"/>
      <c r="K150" s="315"/>
    </row>
    <row r="151" spans="2:11" s="1" customFormat="1" ht="15" customHeight="1">
      <c r="B151" s="292"/>
      <c r="C151" s="319" t="s">
        <v>633</v>
      </c>
      <c r="D151" s="267"/>
      <c r="E151" s="267"/>
      <c r="F151" s="320" t="s">
        <v>630</v>
      </c>
      <c r="G151" s="267"/>
      <c r="H151" s="319" t="s">
        <v>670</v>
      </c>
      <c r="I151" s="319" t="s">
        <v>632</v>
      </c>
      <c r="J151" s="319">
        <v>120</v>
      </c>
      <c r="K151" s="315"/>
    </row>
    <row r="152" spans="2:11" s="1" customFormat="1" ht="15" customHeight="1">
      <c r="B152" s="292"/>
      <c r="C152" s="319" t="s">
        <v>679</v>
      </c>
      <c r="D152" s="267"/>
      <c r="E152" s="267"/>
      <c r="F152" s="320" t="s">
        <v>630</v>
      </c>
      <c r="G152" s="267"/>
      <c r="H152" s="319" t="s">
        <v>690</v>
      </c>
      <c r="I152" s="319" t="s">
        <v>632</v>
      </c>
      <c r="J152" s="319" t="s">
        <v>681</v>
      </c>
      <c r="K152" s="315"/>
    </row>
    <row r="153" spans="2:11" s="1" customFormat="1" ht="15" customHeight="1">
      <c r="B153" s="292"/>
      <c r="C153" s="319" t="s">
        <v>578</v>
      </c>
      <c r="D153" s="267"/>
      <c r="E153" s="267"/>
      <c r="F153" s="320" t="s">
        <v>630</v>
      </c>
      <c r="G153" s="267"/>
      <c r="H153" s="319" t="s">
        <v>691</v>
      </c>
      <c r="I153" s="319" t="s">
        <v>632</v>
      </c>
      <c r="J153" s="319" t="s">
        <v>681</v>
      </c>
      <c r="K153" s="315"/>
    </row>
    <row r="154" spans="2:11" s="1" customFormat="1" ht="15" customHeight="1">
      <c r="B154" s="292"/>
      <c r="C154" s="319" t="s">
        <v>635</v>
      </c>
      <c r="D154" s="267"/>
      <c r="E154" s="267"/>
      <c r="F154" s="320" t="s">
        <v>636</v>
      </c>
      <c r="G154" s="267"/>
      <c r="H154" s="319" t="s">
        <v>670</v>
      </c>
      <c r="I154" s="319" t="s">
        <v>632</v>
      </c>
      <c r="J154" s="319">
        <v>50</v>
      </c>
      <c r="K154" s="315"/>
    </row>
    <row r="155" spans="2:11" s="1" customFormat="1" ht="15" customHeight="1">
      <c r="B155" s="292"/>
      <c r="C155" s="319" t="s">
        <v>638</v>
      </c>
      <c r="D155" s="267"/>
      <c r="E155" s="267"/>
      <c r="F155" s="320" t="s">
        <v>630</v>
      </c>
      <c r="G155" s="267"/>
      <c r="H155" s="319" t="s">
        <v>670</v>
      </c>
      <c r="I155" s="319" t="s">
        <v>640</v>
      </c>
      <c r="J155" s="319"/>
      <c r="K155" s="315"/>
    </row>
    <row r="156" spans="2:11" s="1" customFormat="1" ht="15" customHeight="1">
      <c r="B156" s="292"/>
      <c r="C156" s="319" t="s">
        <v>649</v>
      </c>
      <c r="D156" s="267"/>
      <c r="E156" s="267"/>
      <c r="F156" s="320" t="s">
        <v>636</v>
      </c>
      <c r="G156" s="267"/>
      <c r="H156" s="319" t="s">
        <v>670</v>
      </c>
      <c r="I156" s="319" t="s">
        <v>632</v>
      </c>
      <c r="J156" s="319">
        <v>50</v>
      </c>
      <c r="K156" s="315"/>
    </row>
    <row r="157" spans="2:11" s="1" customFormat="1" ht="15" customHeight="1">
      <c r="B157" s="292"/>
      <c r="C157" s="319" t="s">
        <v>657</v>
      </c>
      <c r="D157" s="267"/>
      <c r="E157" s="267"/>
      <c r="F157" s="320" t="s">
        <v>636</v>
      </c>
      <c r="G157" s="267"/>
      <c r="H157" s="319" t="s">
        <v>670</v>
      </c>
      <c r="I157" s="319" t="s">
        <v>632</v>
      </c>
      <c r="J157" s="319">
        <v>50</v>
      </c>
      <c r="K157" s="315"/>
    </row>
    <row r="158" spans="2:11" s="1" customFormat="1" ht="15" customHeight="1">
      <c r="B158" s="292"/>
      <c r="C158" s="319" t="s">
        <v>655</v>
      </c>
      <c r="D158" s="267"/>
      <c r="E158" s="267"/>
      <c r="F158" s="320" t="s">
        <v>636</v>
      </c>
      <c r="G158" s="267"/>
      <c r="H158" s="319" t="s">
        <v>670</v>
      </c>
      <c r="I158" s="319" t="s">
        <v>632</v>
      </c>
      <c r="J158" s="319">
        <v>50</v>
      </c>
      <c r="K158" s="315"/>
    </row>
    <row r="159" spans="2:11" s="1" customFormat="1" ht="15" customHeight="1">
      <c r="B159" s="292"/>
      <c r="C159" s="319" t="s">
        <v>92</v>
      </c>
      <c r="D159" s="267"/>
      <c r="E159" s="267"/>
      <c r="F159" s="320" t="s">
        <v>630</v>
      </c>
      <c r="G159" s="267"/>
      <c r="H159" s="319" t="s">
        <v>692</v>
      </c>
      <c r="I159" s="319" t="s">
        <v>632</v>
      </c>
      <c r="J159" s="319" t="s">
        <v>693</v>
      </c>
      <c r="K159" s="315"/>
    </row>
    <row r="160" spans="2:11" s="1" customFormat="1" ht="15" customHeight="1">
      <c r="B160" s="292"/>
      <c r="C160" s="319" t="s">
        <v>694</v>
      </c>
      <c r="D160" s="267"/>
      <c r="E160" s="267"/>
      <c r="F160" s="320" t="s">
        <v>630</v>
      </c>
      <c r="G160" s="267"/>
      <c r="H160" s="319" t="s">
        <v>695</v>
      </c>
      <c r="I160" s="319" t="s">
        <v>665</v>
      </c>
      <c r="J160" s="319"/>
      <c r="K160" s="315"/>
    </row>
    <row r="161" spans="2:11" s="1" customFormat="1" ht="15" customHeight="1">
      <c r="B161" s="321"/>
      <c r="C161" s="301"/>
      <c r="D161" s="301"/>
      <c r="E161" s="301"/>
      <c r="F161" s="301"/>
      <c r="G161" s="301"/>
      <c r="H161" s="301"/>
      <c r="I161" s="301"/>
      <c r="J161" s="301"/>
      <c r="K161" s="322"/>
    </row>
    <row r="162" spans="2:11" s="1" customFormat="1" ht="18.75" customHeight="1">
      <c r="B162" s="303"/>
      <c r="C162" s="313"/>
      <c r="D162" s="313"/>
      <c r="E162" s="313"/>
      <c r="F162" s="323"/>
      <c r="G162" s="313"/>
      <c r="H162" s="313"/>
      <c r="I162" s="313"/>
      <c r="J162" s="313"/>
      <c r="K162" s="303"/>
    </row>
    <row r="163" spans="2:11" s="1" customFormat="1" ht="18.75" customHeight="1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pans="2:11" s="1" customFormat="1" ht="7.5" customHeight="1">
      <c r="B164" s="254"/>
      <c r="C164" s="255"/>
      <c r="D164" s="255"/>
      <c r="E164" s="255"/>
      <c r="F164" s="255"/>
      <c r="G164" s="255"/>
      <c r="H164" s="255"/>
      <c r="I164" s="255"/>
      <c r="J164" s="255"/>
      <c r="K164" s="256"/>
    </row>
    <row r="165" spans="2:11" s="1" customFormat="1" ht="45" customHeight="1">
      <c r="B165" s="257"/>
      <c r="C165" s="258" t="s">
        <v>696</v>
      </c>
      <c r="D165" s="258"/>
      <c r="E165" s="258"/>
      <c r="F165" s="258"/>
      <c r="G165" s="258"/>
      <c r="H165" s="258"/>
      <c r="I165" s="258"/>
      <c r="J165" s="258"/>
      <c r="K165" s="259"/>
    </row>
    <row r="166" spans="2:11" s="1" customFormat="1" ht="17.25" customHeight="1">
      <c r="B166" s="257"/>
      <c r="C166" s="282" t="s">
        <v>624</v>
      </c>
      <c r="D166" s="282"/>
      <c r="E166" s="282"/>
      <c r="F166" s="282" t="s">
        <v>625</v>
      </c>
      <c r="G166" s="324"/>
      <c r="H166" s="325" t="s">
        <v>53</v>
      </c>
      <c r="I166" s="325" t="s">
        <v>56</v>
      </c>
      <c r="J166" s="282" t="s">
        <v>626</v>
      </c>
      <c r="K166" s="259"/>
    </row>
    <row r="167" spans="2:11" s="1" customFormat="1" ht="17.25" customHeight="1">
      <c r="B167" s="260"/>
      <c r="C167" s="284" t="s">
        <v>627</v>
      </c>
      <c r="D167" s="284"/>
      <c r="E167" s="284"/>
      <c r="F167" s="285" t="s">
        <v>628</v>
      </c>
      <c r="G167" s="326"/>
      <c r="H167" s="327"/>
      <c r="I167" s="327"/>
      <c r="J167" s="284" t="s">
        <v>629</v>
      </c>
      <c r="K167" s="262"/>
    </row>
    <row r="168" spans="2:11" s="1" customFormat="1" ht="5.25" customHeight="1">
      <c r="B168" s="292"/>
      <c r="C168" s="287"/>
      <c r="D168" s="287"/>
      <c r="E168" s="287"/>
      <c r="F168" s="287"/>
      <c r="G168" s="288"/>
      <c r="H168" s="287"/>
      <c r="I168" s="287"/>
      <c r="J168" s="287"/>
      <c r="K168" s="315"/>
    </row>
    <row r="169" spans="2:11" s="1" customFormat="1" ht="15" customHeight="1">
      <c r="B169" s="292"/>
      <c r="C169" s="267" t="s">
        <v>633</v>
      </c>
      <c r="D169" s="267"/>
      <c r="E169" s="267"/>
      <c r="F169" s="290" t="s">
        <v>630</v>
      </c>
      <c r="G169" s="267"/>
      <c r="H169" s="267" t="s">
        <v>670</v>
      </c>
      <c r="I169" s="267" t="s">
        <v>632</v>
      </c>
      <c r="J169" s="267">
        <v>120</v>
      </c>
      <c r="K169" s="315"/>
    </row>
    <row r="170" spans="2:11" s="1" customFormat="1" ht="15" customHeight="1">
      <c r="B170" s="292"/>
      <c r="C170" s="267" t="s">
        <v>679</v>
      </c>
      <c r="D170" s="267"/>
      <c r="E170" s="267"/>
      <c r="F170" s="290" t="s">
        <v>630</v>
      </c>
      <c r="G170" s="267"/>
      <c r="H170" s="267" t="s">
        <v>680</v>
      </c>
      <c r="I170" s="267" t="s">
        <v>632</v>
      </c>
      <c r="J170" s="267" t="s">
        <v>681</v>
      </c>
      <c r="K170" s="315"/>
    </row>
    <row r="171" spans="2:11" s="1" customFormat="1" ht="15" customHeight="1">
      <c r="B171" s="292"/>
      <c r="C171" s="267" t="s">
        <v>578</v>
      </c>
      <c r="D171" s="267"/>
      <c r="E171" s="267"/>
      <c r="F171" s="290" t="s">
        <v>630</v>
      </c>
      <c r="G171" s="267"/>
      <c r="H171" s="267" t="s">
        <v>697</v>
      </c>
      <c r="I171" s="267" t="s">
        <v>632</v>
      </c>
      <c r="J171" s="267" t="s">
        <v>681</v>
      </c>
      <c r="K171" s="315"/>
    </row>
    <row r="172" spans="2:11" s="1" customFormat="1" ht="15" customHeight="1">
      <c r="B172" s="292"/>
      <c r="C172" s="267" t="s">
        <v>635</v>
      </c>
      <c r="D172" s="267"/>
      <c r="E172" s="267"/>
      <c r="F172" s="290" t="s">
        <v>636</v>
      </c>
      <c r="G172" s="267"/>
      <c r="H172" s="267" t="s">
        <v>697</v>
      </c>
      <c r="I172" s="267" t="s">
        <v>632</v>
      </c>
      <c r="J172" s="267">
        <v>50</v>
      </c>
      <c r="K172" s="315"/>
    </row>
    <row r="173" spans="2:11" s="1" customFormat="1" ht="15" customHeight="1">
      <c r="B173" s="292"/>
      <c r="C173" s="267" t="s">
        <v>638</v>
      </c>
      <c r="D173" s="267"/>
      <c r="E173" s="267"/>
      <c r="F173" s="290" t="s">
        <v>630</v>
      </c>
      <c r="G173" s="267"/>
      <c r="H173" s="267" t="s">
        <v>697</v>
      </c>
      <c r="I173" s="267" t="s">
        <v>640</v>
      </c>
      <c r="J173" s="267"/>
      <c r="K173" s="315"/>
    </row>
    <row r="174" spans="2:11" s="1" customFormat="1" ht="15" customHeight="1">
      <c r="B174" s="292"/>
      <c r="C174" s="267" t="s">
        <v>649</v>
      </c>
      <c r="D174" s="267"/>
      <c r="E174" s="267"/>
      <c r="F174" s="290" t="s">
        <v>636</v>
      </c>
      <c r="G174" s="267"/>
      <c r="H174" s="267" t="s">
        <v>697</v>
      </c>
      <c r="I174" s="267" t="s">
        <v>632</v>
      </c>
      <c r="J174" s="267">
        <v>50</v>
      </c>
      <c r="K174" s="315"/>
    </row>
    <row r="175" spans="2:11" s="1" customFormat="1" ht="15" customHeight="1">
      <c r="B175" s="292"/>
      <c r="C175" s="267" t="s">
        <v>657</v>
      </c>
      <c r="D175" s="267"/>
      <c r="E175" s="267"/>
      <c r="F175" s="290" t="s">
        <v>636</v>
      </c>
      <c r="G175" s="267"/>
      <c r="H175" s="267" t="s">
        <v>697</v>
      </c>
      <c r="I175" s="267" t="s">
        <v>632</v>
      </c>
      <c r="J175" s="267">
        <v>50</v>
      </c>
      <c r="K175" s="315"/>
    </row>
    <row r="176" spans="2:11" s="1" customFormat="1" ht="15" customHeight="1">
      <c r="B176" s="292"/>
      <c r="C176" s="267" t="s">
        <v>655</v>
      </c>
      <c r="D176" s="267"/>
      <c r="E176" s="267"/>
      <c r="F176" s="290" t="s">
        <v>636</v>
      </c>
      <c r="G176" s="267"/>
      <c r="H176" s="267" t="s">
        <v>697</v>
      </c>
      <c r="I176" s="267" t="s">
        <v>632</v>
      </c>
      <c r="J176" s="267">
        <v>50</v>
      </c>
      <c r="K176" s="315"/>
    </row>
    <row r="177" spans="2:11" s="1" customFormat="1" ht="15" customHeight="1">
      <c r="B177" s="292"/>
      <c r="C177" s="267" t="s">
        <v>105</v>
      </c>
      <c r="D177" s="267"/>
      <c r="E177" s="267"/>
      <c r="F177" s="290" t="s">
        <v>630</v>
      </c>
      <c r="G177" s="267"/>
      <c r="H177" s="267" t="s">
        <v>698</v>
      </c>
      <c r="I177" s="267" t="s">
        <v>699</v>
      </c>
      <c r="J177" s="267"/>
      <c r="K177" s="315"/>
    </row>
    <row r="178" spans="2:11" s="1" customFormat="1" ht="15" customHeight="1">
      <c r="B178" s="292"/>
      <c r="C178" s="267" t="s">
        <v>56</v>
      </c>
      <c r="D178" s="267"/>
      <c r="E178" s="267"/>
      <c r="F178" s="290" t="s">
        <v>630</v>
      </c>
      <c r="G178" s="267"/>
      <c r="H178" s="267" t="s">
        <v>700</v>
      </c>
      <c r="I178" s="267" t="s">
        <v>701</v>
      </c>
      <c r="J178" s="267">
        <v>1</v>
      </c>
      <c r="K178" s="315"/>
    </row>
    <row r="179" spans="2:11" s="1" customFormat="1" ht="15" customHeight="1">
      <c r="B179" s="292"/>
      <c r="C179" s="267" t="s">
        <v>52</v>
      </c>
      <c r="D179" s="267"/>
      <c r="E179" s="267"/>
      <c r="F179" s="290" t="s">
        <v>630</v>
      </c>
      <c r="G179" s="267"/>
      <c r="H179" s="267" t="s">
        <v>702</v>
      </c>
      <c r="I179" s="267" t="s">
        <v>632</v>
      </c>
      <c r="J179" s="267">
        <v>20</v>
      </c>
      <c r="K179" s="315"/>
    </row>
    <row r="180" spans="2:11" s="1" customFormat="1" ht="15" customHeight="1">
      <c r="B180" s="292"/>
      <c r="C180" s="267" t="s">
        <v>53</v>
      </c>
      <c r="D180" s="267"/>
      <c r="E180" s="267"/>
      <c r="F180" s="290" t="s">
        <v>630</v>
      </c>
      <c r="G180" s="267"/>
      <c r="H180" s="267" t="s">
        <v>703</v>
      </c>
      <c r="I180" s="267" t="s">
        <v>632</v>
      </c>
      <c r="J180" s="267">
        <v>255</v>
      </c>
      <c r="K180" s="315"/>
    </row>
    <row r="181" spans="2:11" s="1" customFormat="1" ht="15" customHeight="1">
      <c r="B181" s="292"/>
      <c r="C181" s="267" t="s">
        <v>106</v>
      </c>
      <c r="D181" s="267"/>
      <c r="E181" s="267"/>
      <c r="F181" s="290" t="s">
        <v>630</v>
      </c>
      <c r="G181" s="267"/>
      <c r="H181" s="267" t="s">
        <v>594</v>
      </c>
      <c r="I181" s="267" t="s">
        <v>632</v>
      </c>
      <c r="J181" s="267">
        <v>10</v>
      </c>
      <c r="K181" s="315"/>
    </row>
    <row r="182" spans="2:11" s="1" customFormat="1" ht="15" customHeight="1">
      <c r="B182" s="292"/>
      <c r="C182" s="267" t="s">
        <v>107</v>
      </c>
      <c r="D182" s="267"/>
      <c r="E182" s="267"/>
      <c r="F182" s="290" t="s">
        <v>630</v>
      </c>
      <c r="G182" s="267"/>
      <c r="H182" s="267" t="s">
        <v>704</v>
      </c>
      <c r="I182" s="267" t="s">
        <v>665</v>
      </c>
      <c r="J182" s="267"/>
      <c r="K182" s="315"/>
    </row>
    <row r="183" spans="2:11" s="1" customFormat="1" ht="15" customHeight="1">
      <c r="B183" s="292"/>
      <c r="C183" s="267" t="s">
        <v>705</v>
      </c>
      <c r="D183" s="267"/>
      <c r="E183" s="267"/>
      <c r="F183" s="290" t="s">
        <v>630</v>
      </c>
      <c r="G183" s="267"/>
      <c r="H183" s="267" t="s">
        <v>706</v>
      </c>
      <c r="I183" s="267" t="s">
        <v>665</v>
      </c>
      <c r="J183" s="267"/>
      <c r="K183" s="315"/>
    </row>
    <row r="184" spans="2:11" s="1" customFormat="1" ht="15" customHeight="1">
      <c r="B184" s="292"/>
      <c r="C184" s="267" t="s">
        <v>694</v>
      </c>
      <c r="D184" s="267"/>
      <c r="E184" s="267"/>
      <c r="F184" s="290" t="s">
        <v>630</v>
      </c>
      <c r="G184" s="267"/>
      <c r="H184" s="267" t="s">
        <v>707</v>
      </c>
      <c r="I184" s="267" t="s">
        <v>665</v>
      </c>
      <c r="J184" s="267"/>
      <c r="K184" s="315"/>
    </row>
    <row r="185" spans="2:11" s="1" customFormat="1" ht="15" customHeight="1">
      <c r="B185" s="292"/>
      <c r="C185" s="267" t="s">
        <v>109</v>
      </c>
      <c r="D185" s="267"/>
      <c r="E185" s="267"/>
      <c r="F185" s="290" t="s">
        <v>636</v>
      </c>
      <c r="G185" s="267"/>
      <c r="H185" s="267" t="s">
        <v>708</v>
      </c>
      <c r="I185" s="267" t="s">
        <v>632</v>
      </c>
      <c r="J185" s="267">
        <v>50</v>
      </c>
      <c r="K185" s="315"/>
    </row>
    <row r="186" spans="2:11" s="1" customFormat="1" ht="15" customHeight="1">
      <c r="B186" s="292"/>
      <c r="C186" s="267" t="s">
        <v>709</v>
      </c>
      <c r="D186" s="267"/>
      <c r="E186" s="267"/>
      <c r="F186" s="290" t="s">
        <v>636</v>
      </c>
      <c r="G186" s="267"/>
      <c r="H186" s="267" t="s">
        <v>710</v>
      </c>
      <c r="I186" s="267" t="s">
        <v>711</v>
      </c>
      <c r="J186" s="267"/>
      <c r="K186" s="315"/>
    </row>
    <row r="187" spans="2:11" s="1" customFormat="1" ht="15" customHeight="1">
      <c r="B187" s="292"/>
      <c r="C187" s="267" t="s">
        <v>712</v>
      </c>
      <c r="D187" s="267"/>
      <c r="E187" s="267"/>
      <c r="F187" s="290" t="s">
        <v>636</v>
      </c>
      <c r="G187" s="267"/>
      <c r="H187" s="267" t="s">
        <v>713</v>
      </c>
      <c r="I187" s="267" t="s">
        <v>711</v>
      </c>
      <c r="J187" s="267"/>
      <c r="K187" s="315"/>
    </row>
    <row r="188" spans="2:11" s="1" customFormat="1" ht="15" customHeight="1">
      <c r="B188" s="292"/>
      <c r="C188" s="267" t="s">
        <v>714</v>
      </c>
      <c r="D188" s="267"/>
      <c r="E188" s="267"/>
      <c r="F188" s="290" t="s">
        <v>636</v>
      </c>
      <c r="G188" s="267"/>
      <c r="H188" s="267" t="s">
        <v>715</v>
      </c>
      <c r="I188" s="267" t="s">
        <v>711</v>
      </c>
      <c r="J188" s="267"/>
      <c r="K188" s="315"/>
    </row>
    <row r="189" spans="2:11" s="1" customFormat="1" ht="15" customHeight="1">
      <c r="B189" s="292"/>
      <c r="C189" s="328" t="s">
        <v>716</v>
      </c>
      <c r="D189" s="267"/>
      <c r="E189" s="267"/>
      <c r="F189" s="290" t="s">
        <v>636</v>
      </c>
      <c r="G189" s="267"/>
      <c r="H189" s="267" t="s">
        <v>717</v>
      </c>
      <c r="I189" s="267" t="s">
        <v>718</v>
      </c>
      <c r="J189" s="329" t="s">
        <v>719</v>
      </c>
      <c r="K189" s="315"/>
    </row>
    <row r="190" spans="2:11" s="1" customFormat="1" ht="15" customHeight="1">
      <c r="B190" s="292"/>
      <c r="C190" s="328" t="s">
        <v>41</v>
      </c>
      <c r="D190" s="267"/>
      <c r="E190" s="267"/>
      <c r="F190" s="290" t="s">
        <v>630</v>
      </c>
      <c r="G190" s="267"/>
      <c r="H190" s="264" t="s">
        <v>720</v>
      </c>
      <c r="I190" s="267" t="s">
        <v>721</v>
      </c>
      <c r="J190" s="267"/>
      <c r="K190" s="315"/>
    </row>
    <row r="191" spans="2:11" s="1" customFormat="1" ht="15" customHeight="1">
      <c r="B191" s="292"/>
      <c r="C191" s="328" t="s">
        <v>722</v>
      </c>
      <c r="D191" s="267"/>
      <c r="E191" s="267"/>
      <c r="F191" s="290" t="s">
        <v>630</v>
      </c>
      <c r="G191" s="267"/>
      <c r="H191" s="267" t="s">
        <v>723</v>
      </c>
      <c r="I191" s="267" t="s">
        <v>665</v>
      </c>
      <c r="J191" s="267"/>
      <c r="K191" s="315"/>
    </row>
    <row r="192" spans="2:11" s="1" customFormat="1" ht="15" customHeight="1">
      <c r="B192" s="292"/>
      <c r="C192" s="328" t="s">
        <v>724</v>
      </c>
      <c r="D192" s="267"/>
      <c r="E192" s="267"/>
      <c r="F192" s="290" t="s">
        <v>630</v>
      </c>
      <c r="G192" s="267"/>
      <c r="H192" s="267" t="s">
        <v>725</v>
      </c>
      <c r="I192" s="267" t="s">
        <v>665</v>
      </c>
      <c r="J192" s="267"/>
      <c r="K192" s="315"/>
    </row>
    <row r="193" spans="2:11" s="1" customFormat="1" ht="15" customHeight="1">
      <c r="B193" s="292"/>
      <c r="C193" s="328" t="s">
        <v>726</v>
      </c>
      <c r="D193" s="267"/>
      <c r="E193" s="267"/>
      <c r="F193" s="290" t="s">
        <v>636</v>
      </c>
      <c r="G193" s="267"/>
      <c r="H193" s="267" t="s">
        <v>727</v>
      </c>
      <c r="I193" s="267" t="s">
        <v>665</v>
      </c>
      <c r="J193" s="267"/>
      <c r="K193" s="315"/>
    </row>
    <row r="194" spans="2:11" s="1" customFormat="1" ht="15" customHeight="1">
      <c r="B194" s="321"/>
      <c r="C194" s="330"/>
      <c r="D194" s="301"/>
      <c r="E194" s="301"/>
      <c r="F194" s="301"/>
      <c r="G194" s="301"/>
      <c r="H194" s="301"/>
      <c r="I194" s="301"/>
      <c r="J194" s="301"/>
      <c r="K194" s="322"/>
    </row>
    <row r="195" spans="2:11" s="1" customFormat="1" ht="18.75" customHeight="1">
      <c r="B195" s="303"/>
      <c r="C195" s="313"/>
      <c r="D195" s="313"/>
      <c r="E195" s="313"/>
      <c r="F195" s="323"/>
      <c r="G195" s="313"/>
      <c r="H195" s="313"/>
      <c r="I195" s="313"/>
      <c r="J195" s="313"/>
      <c r="K195" s="303"/>
    </row>
    <row r="196" spans="2:11" s="1" customFormat="1" ht="18.75" customHeight="1">
      <c r="B196" s="303"/>
      <c r="C196" s="313"/>
      <c r="D196" s="313"/>
      <c r="E196" s="313"/>
      <c r="F196" s="323"/>
      <c r="G196" s="313"/>
      <c r="H196" s="313"/>
      <c r="I196" s="313"/>
      <c r="J196" s="313"/>
      <c r="K196" s="303"/>
    </row>
    <row r="197" spans="2:11" s="1" customFormat="1" ht="18.75" customHeight="1"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</row>
    <row r="198" spans="2:11" s="1" customFormat="1" ht="13.5">
      <c r="B198" s="254"/>
      <c r="C198" s="255"/>
      <c r="D198" s="255"/>
      <c r="E198" s="255"/>
      <c r="F198" s="255"/>
      <c r="G198" s="255"/>
      <c r="H198" s="255"/>
      <c r="I198" s="255"/>
      <c r="J198" s="255"/>
      <c r="K198" s="256"/>
    </row>
    <row r="199" spans="2:11" s="1" customFormat="1" ht="21">
      <c r="B199" s="257"/>
      <c r="C199" s="258" t="s">
        <v>728</v>
      </c>
      <c r="D199" s="258"/>
      <c r="E199" s="258"/>
      <c r="F199" s="258"/>
      <c r="G199" s="258"/>
      <c r="H199" s="258"/>
      <c r="I199" s="258"/>
      <c r="J199" s="258"/>
      <c r="K199" s="259"/>
    </row>
    <row r="200" spans="2:11" s="1" customFormat="1" ht="25.5" customHeight="1">
      <c r="B200" s="257"/>
      <c r="C200" s="331" t="s">
        <v>729</v>
      </c>
      <c r="D200" s="331"/>
      <c r="E200" s="331"/>
      <c r="F200" s="331" t="s">
        <v>730</v>
      </c>
      <c r="G200" s="332"/>
      <c r="H200" s="331" t="s">
        <v>731</v>
      </c>
      <c r="I200" s="331"/>
      <c r="J200" s="331"/>
      <c r="K200" s="259"/>
    </row>
    <row r="201" spans="2:11" s="1" customFormat="1" ht="5.25" customHeight="1">
      <c r="B201" s="292"/>
      <c r="C201" s="287"/>
      <c r="D201" s="287"/>
      <c r="E201" s="287"/>
      <c r="F201" s="287"/>
      <c r="G201" s="313"/>
      <c r="H201" s="287"/>
      <c r="I201" s="287"/>
      <c r="J201" s="287"/>
      <c r="K201" s="315"/>
    </row>
    <row r="202" spans="2:11" s="1" customFormat="1" ht="15" customHeight="1">
      <c r="B202" s="292"/>
      <c r="C202" s="267" t="s">
        <v>721</v>
      </c>
      <c r="D202" s="267"/>
      <c r="E202" s="267"/>
      <c r="F202" s="290" t="s">
        <v>42</v>
      </c>
      <c r="G202" s="267"/>
      <c r="H202" s="267" t="s">
        <v>732</v>
      </c>
      <c r="I202" s="267"/>
      <c r="J202" s="267"/>
      <c r="K202" s="315"/>
    </row>
    <row r="203" spans="2:11" s="1" customFormat="1" ht="15" customHeight="1">
      <c r="B203" s="292"/>
      <c r="C203" s="267"/>
      <c r="D203" s="267"/>
      <c r="E203" s="267"/>
      <c r="F203" s="290" t="s">
        <v>43</v>
      </c>
      <c r="G203" s="267"/>
      <c r="H203" s="267" t="s">
        <v>733</v>
      </c>
      <c r="I203" s="267"/>
      <c r="J203" s="267"/>
      <c r="K203" s="315"/>
    </row>
    <row r="204" spans="2:11" s="1" customFormat="1" ht="15" customHeight="1">
      <c r="B204" s="292"/>
      <c r="C204" s="267"/>
      <c r="D204" s="267"/>
      <c r="E204" s="267"/>
      <c r="F204" s="290" t="s">
        <v>46</v>
      </c>
      <c r="G204" s="267"/>
      <c r="H204" s="267" t="s">
        <v>734</v>
      </c>
      <c r="I204" s="267"/>
      <c r="J204" s="267"/>
      <c r="K204" s="315"/>
    </row>
    <row r="205" spans="2:11" s="1" customFormat="1" ht="15" customHeight="1">
      <c r="B205" s="292"/>
      <c r="C205" s="267"/>
      <c r="D205" s="267"/>
      <c r="E205" s="267"/>
      <c r="F205" s="290" t="s">
        <v>44</v>
      </c>
      <c r="G205" s="267"/>
      <c r="H205" s="267" t="s">
        <v>735</v>
      </c>
      <c r="I205" s="267"/>
      <c r="J205" s="267"/>
      <c r="K205" s="315"/>
    </row>
    <row r="206" spans="2:11" s="1" customFormat="1" ht="15" customHeight="1">
      <c r="B206" s="292"/>
      <c r="C206" s="267"/>
      <c r="D206" s="267"/>
      <c r="E206" s="267"/>
      <c r="F206" s="290" t="s">
        <v>45</v>
      </c>
      <c r="G206" s="267"/>
      <c r="H206" s="267" t="s">
        <v>736</v>
      </c>
      <c r="I206" s="267"/>
      <c r="J206" s="267"/>
      <c r="K206" s="315"/>
    </row>
    <row r="207" spans="2:11" s="1" customFormat="1" ht="15" customHeight="1">
      <c r="B207" s="292"/>
      <c r="C207" s="267"/>
      <c r="D207" s="267"/>
      <c r="E207" s="267"/>
      <c r="F207" s="290"/>
      <c r="G207" s="267"/>
      <c r="H207" s="267"/>
      <c r="I207" s="267"/>
      <c r="J207" s="267"/>
      <c r="K207" s="315"/>
    </row>
    <row r="208" spans="2:11" s="1" customFormat="1" ht="15" customHeight="1">
      <c r="B208" s="292"/>
      <c r="C208" s="267" t="s">
        <v>677</v>
      </c>
      <c r="D208" s="267"/>
      <c r="E208" s="267"/>
      <c r="F208" s="290" t="s">
        <v>78</v>
      </c>
      <c r="G208" s="267"/>
      <c r="H208" s="267" t="s">
        <v>737</v>
      </c>
      <c r="I208" s="267"/>
      <c r="J208" s="267"/>
      <c r="K208" s="315"/>
    </row>
    <row r="209" spans="2:11" s="1" customFormat="1" ht="15" customHeight="1">
      <c r="B209" s="292"/>
      <c r="C209" s="267"/>
      <c r="D209" s="267"/>
      <c r="E209" s="267"/>
      <c r="F209" s="290" t="s">
        <v>572</v>
      </c>
      <c r="G209" s="267"/>
      <c r="H209" s="267" t="s">
        <v>573</v>
      </c>
      <c r="I209" s="267"/>
      <c r="J209" s="267"/>
      <c r="K209" s="315"/>
    </row>
    <row r="210" spans="2:11" s="1" customFormat="1" ht="15" customHeight="1">
      <c r="B210" s="292"/>
      <c r="C210" s="267"/>
      <c r="D210" s="267"/>
      <c r="E210" s="267"/>
      <c r="F210" s="290" t="s">
        <v>570</v>
      </c>
      <c r="G210" s="267"/>
      <c r="H210" s="267" t="s">
        <v>738</v>
      </c>
      <c r="I210" s="267"/>
      <c r="J210" s="267"/>
      <c r="K210" s="315"/>
    </row>
    <row r="211" spans="2:11" s="1" customFormat="1" ht="15" customHeight="1">
      <c r="B211" s="333"/>
      <c r="C211" s="267"/>
      <c r="D211" s="267"/>
      <c r="E211" s="267"/>
      <c r="F211" s="290" t="s">
        <v>574</v>
      </c>
      <c r="G211" s="328"/>
      <c r="H211" s="319" t="s">
        <v>575</v>
      </c>
      <c r="I211" s="319"/>
      <c r="J211" s="319"/>
      <c r="K211" s="334"/>
    </row>
    <row r="212" spans="2:11" s="1" customFormat="1" ht="15" customHeight="1">
      <c r="B212" s="333"/>
      <c r="C212" s="267"/>
      <c r="D212" s="267"/>
      <c r="E212" s="267"/>
      <c r="F212" s="290" t="s">
        <v>576</v>
      </c>
      <c r="G212" s="328"/>
      <c r="H212" s="319" t="s">
        <v>739</v>
      </c>
      <c r="I212" s="319"/>
      <c r="J212" s="319"/>
      <c r="K212" s="334"/>
    </row>
    <row r="213" spans="2:11" s="1" customFormat="1" ht="15" customHeight="1">
      <c r="B213" s="333"/>
      <c r="C213" s="267"/>
      <c r="D213" s="267"/>
      <c r="E213" s="267"/>
      <c r="F213" s="290"/>
      <c r="G213" s="328"/>
      <c r="H213" s="319"/>
      <c r="I213" s="319"/>
      <c r="J213" s="319"/>
      <c r="K213" s="334"/>
    </row>
    <row r="214" spans="2:11" s="1" customFormat="1" ht="15" customHeight="1">
      <c r="B214" s="333"/>
      <c r="C214" s="267" t="s">
        <v>701</v>
      </c>
      <c r="D214" s="267"/>
      <c r="E214" s="267"/>
      <c r="F214" s="290">
        <v>1</v>
      </c>
      <c r="G214" s="328"/>
      <c r="H214" s="319" t="s">
        <v>740</v>
      </c>
      <c r="I214" s="319"/>
      <c r="J214" s="319"/>
      <c r="K214" s="334"/>
    </row>
    <row r="215" spans="2:11" s="1" customFormat="1" ht="15" customHeight="1">
      <c r="B215" s="333"/>
      <c r="C215" s="267"/>
      <c r="D215" s="267"/>
      <c r="E215" s="267"/>
      <c r="F215" s="290">
        <v>2</v>
      </c>
      <c r="G215" s="328"/>
      <c r="H215" s="319" t="s">
        <v>741</v>
      </c>
      <c r="I215" s="319"/>
      <c r="J215" s="319"/>
      <c r="K215" s="334"/>
    </row>
    <row r="216" spans="2:11" s="1" customFormat="1" ht="15" customHeight="1">
      <c r="B216" s="333"/>
      <c r="C216" s="267"/>
      <c r="D216" s="267"/>
      <c r="E216" s="267"/>
      <c r="F216" s="290">
        <v>3</v>
      </c>
      <c r="G216" s="328"/>
      <c r="H216" s="319" t="s">
        <v>742</v>
      </c>
      <c r="I216" s="319"/>
      <c r="J216" s="319"/>
      <c r="K216" s="334"/>
    </row>
    <row r="217" spans="2:11" s="1" customFormat="1" ht="15" customHeight="1">
      <c r="B217" s="333"/>
      <c r="C217" s="267"/>
      <c r="D217" s="267"/>
      <c r="E217" s="267"/>
      <c r="F217" s="290">
        <v>4</v>
      </c>
      <c r="G217" s="328"/>
      <c r="H217" s="319" t="s">
        <v>743</v>
      </c>
      <c r="I217" s="319"/>
      <c r="J217" s="319"/>
      <c r="K217" s="334"/>
    </row>
    <row r="218" spans="2:11" s="1" customFormat="1" ht="12.75" customHeight="1">
      <c r="B218" s="335"/>
      <c r="C218" s="336"/>
      <c r="D218" s="336"/>
      <c r="E218" s="336"/>
      <c r="F218" s="336"/>
      <c r="G218" s="336"/>
      <c r="H218" s="336"/>
      <c r="I218" s="336"/>
      <c r="J218" s="336"/>
      <c r="K218" s="33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</dc:creator>
  <cp:keywords/>
  <dc:description/>
  <cp:lastModifiedBy>LENKA\lenka</cp:lastModifiedBy>
  <dcterms:created xsi:type="dcterms:W3CDTF">2021-03-23T12:41:01Z</dcterms:created>
  <dcterms:modified xsi:type="dcterms:W3CDTF">2021-03-23T12:41:06Z</dcterms:modified>
  <cp:category/>
  <cp:version/>
  <cp:contentType/>
  <cp:contentStatus/>
</cp:coreProperties>
</file>