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2"/>
  </bookViews>
  <sheets>
    <sheet name="Rekapitulace celková" sheetId="1" r:id="rId1"/>
    <sheet name="Rekapitulace (A)" sheetId="2" r:id="rId2"/>
    <sheet name="Položky (A)" sheetId="3" r:id="rId3"/>
    <sheet name="Rozpiska RE (A)" sheetId="4" r:id="rId4"/>
    <sheet name="Rozpiska RH (A)" sheetId="5" r:id="rId5"/>
    <sheet name="Rozpiska RMS 0.1 (A)" sheetId="6" r:id="rId6"/>
    <sheet name="Rozpiska RMS 0.2 (A)" sheetId="7" r:id="rId7"/>
    <sheet name="Rozpiska RMS 0.3 (A)" sheetId="8" r:id="rId8"/>
    <sheet name="Rozpiska kabelového žlabu (A)" sheetId="9" r:id="rId9"/>
    <sheet name="Rekapitulace (I)" sheetId="10" r:id="rId10"/>
    <sheet name="Položky (I)" sheetId="11" r:id="rId11"/>
    <sheet name="Rozpiska RMS 3.1.3 (I)" sheetId="12" r:id="rId12"/>
    <sheet name="Rekapitulace (J)" sheetId="13" r:id="rId13"/>
    <sheet name="Položky (J)" sheetId="14" r:id="rId14"/>
    <sheet name="Rozpiska RMS 0.4 (J)" sheetId="15" r:id="rId15"/>
    <sheet name="Rozpiska RMS 0.4.1 (J)" sheetId="16" r:id="rId16"/>
    <sheet name="Rozpiska - žlaby (J)" sheetId="17" r:id="rId17"/>
  </sheets>
  <definedNames>
    <definedName name="_xlnm.Print_Titles" localSheetId="3">'Rozpiska RE (A)'!$26:$26</definedName>
    <definedName name="_xlnm.Print_Titles" localSheetId="4">'Rozpiska RH (A)'!$26:$26</definedName>
    <definedName name="_xlnm.Print_Titles" localSheetId="5">'Rozpiska RMS 0.1 (A)'!$26:$26</definedName>
    <definedName name="_xlnm.Print_Titles" localSheetId="6">'Rozpiska RMS 0.2 (A)'!$26:$26</definedName>
    <definedName name="_xlnm.Print_Titles" localSheetId="7">'Rozpiska RMS 0.3 (A)'!$26:$26</definedName>
    <definedName name="_xlnm.Print_Titles" localSheetId="11">'Rozpiska RMS 3.1.3 (I)'!$26:$26</definedName>
    <definedName name="_xlnm.Print_Titles" localSheetId="14">'Rozpiska RMS 0.4 (J)'!$18:$18</definedName>
    <definedName name="_xlnm.Print_Titles" localSheetId="15">'Rozpiska RMS 0.4.1 (J)'!$18:$18</definedName>
  </definedNames>
  <calcPr calcId="152511"/>
</workbook>
</file>

<file path=xl/sharedStrings.xml><?xml version="1.0" encoding="utf-8"?>
<sst xmlns="http://schemas.openxmlformats.org/spreadsheetml/2006/main" count="4583" uniqueCount="1480">
  <si>
    <t>Akce:</t>
  </si>
  <si>
    <t>Oprava elektroinstalace ZŠ Nový Jičín,</t>
  </si>
  <si>
    <t>Komenského 68, p.o.</t>
  </si>
  <si>
    <t>Objekt:</t>
  </si>
  <si>
    <t>5. Etapa</t>
  </si>
  <si>
    <t>Stavebník:</t>
  </si>
  <si>
    <t>ZŠ Nový Jičín, Komenského 68, příspěvková organizace</t>
  </si>
  <si>
    <t xml:space="preserve">Zakázka číslo: </t>
  </si>
  <si>
    <t>003PB14</t>
  </si>
  <si>
    <t>Projektant:</t>
  </si>
  <si>
    <t>Petr Bill, autorizovaný technik, č.a. 110 20 44</t>
  </si>
  <si>
    <t>projektování elektrických zařízení,</t>
  </si>
  <si>
    <t>Fulnecká 109, Hladké Životice</t>
  </si>
  <si>
    <t xml:space="preserve">IČO: 495 72 491          </t>
  </si>
  <si>
    <t>Rekapitulace</t>
  </si>
  <si>
    <t>Kapitola</t>
  </si>
  <si>
    <t>Popis položky</t>
  </si>
  <si>
    <t>Základ DPH</t>
  </si>
  <si>
    <t xml:space="preserve">A.  </t>
  </si>
  <si>
    <t>UPRAVENÉ ROZPOČTOVÉ NÁKLADY</t>
  </si>
  <si>
    <t>C21M - Elektromontáže - A (MONTÁŽ)</t>
  </si>
  <si>
    <t>C21M - Elektromontáže - A (MAT.NOSNÝ)</t>
  </si>
  <si>
    <t xml:space="preserve">  Podružný materiál (5%)</t>
  </si>
  <si>
    <t>C22M - Slaboproudé montáže - J (MONTÁŽ)</t>
  </si>
  <si>
    <t>C22M - Slaboproudé montáže - J (MAT.NOSNÝ)</t>
  </si>
  <si>
    <t>C801-3 - Stavební práce - výseky, kapsy, rýhy - A (MONTÁŽ)</t>
  </si>
  <si>
    <t>C801-4 - Pomocná stavební výroba - A (MONTÁŽ)</t>
  </si>
  <si>
    <t>C801-4 - Pomocná stavební výroba - A (MAT.NOSNÝ)</t>
  </si>
  <si>
    <t>C801-1 - Běžné stavební práce - A (MONTÁŽ)</t>
  </si>
  <si>
    <t>Ceny - TKC - A (MONTÁŽ)</t>
  </si>
  <si>
    <t>C801-3 - Stavební práce - výseky, kapsy, rýhy - I (MONTÁŽ)</t>
  </si>
  <si>
    <t>Rozvaděč RE - A (MONTÁŽ)</t>
  </si>
  <si>
    <t>Rozvaděč RH - A (MONTÁŽ)</t>
  </si>
  <si>
    <t>Rozvaděč RMS 0.1 - A (MONTÁŽ)</t>
  </si>
  <si>
    <t>Rozvaděč RMS 0.2 - A (MONTÁŽ)</t>
  </si>
  <si>
    <t>Rozvaděč RMS 0.3 - A (MONTÁŽ)</t>
  </si>
  <si>
    <t>Rozvaděč RMS 0.4 - J (MONTÁŽ)</t>
  </si>
  <si>
    <t>Rozvaděč RMS 0.4.1 - J (MONTÁŽ)</t>
  </si>
  <si>
    <t>Rozvaděč RSM 3.1.3 - I (MONTÁŽ)</t>
  </si>
  <si>
    <t>C21M - Elektromontáže - I (MONTÁŽ)</t>
  </si>
  <si>
    <t>C21M - Elektromontáže - I (MAT.NOSNÝ)</t>
  </si>
  <si>
    <t>C21M - Elektromontáže - J (MONTÁŽ)</t>
  </si>
  <si>
    <t>C21M - Elektromontáže - J (MAT.NOSNÝ)</t>
  </si>
  <si>
    <t>C801-1 - Běžné stavební práce - I (MONTÁŽ)</t>
  </si>
  <si>
    <t>C801-1 - Běžné stavební práce - J (MONTÁŽ)</t>
  </si>
  <si>
    <t>C801-3 - Stavební práce - výseky, kapsy, rýhy - J (MONTÁŽ)</t>
  </si>
  <si>
    <t>C801-4 - Pomocná stavební výroba - I (MONTÁŽ)</t>
  </si>
  <si>
    <t>C801-4 - Pomocná stavební výroba - I (MAT.NOSNÝ)</t>
  </si>
  <si>
    <t>C801-4 - Pomocná stavební výroba - J (MONTÁŽ)</t>
  </si>
  <si>
    <t>C801-4 - Pomocná stavební výroba - J (MAT.NOSNÝ)</t>
  </si>
  <si>
    <t>Ceny - TKC - I (MONTÁŽ)</t>
  </si>
  <si>
    <t>Ceny - TKC - J (MONTÁŽ)</t>
  </si>
  <si>
    <t>Ostatní materiál (MAT.NOSNÝ)</t>
  </si>
  <si>
    <t>Doprava dodávek (5,2%)</t>
  </si>
  <si>
    <t>Přesun dodávek (1%)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</si>
  <si>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</si>
  <si>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</si>
  <si>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</si>
  <si>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</si>
  <si>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</si>
  <si>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</si>
  <si>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</si>
  <si>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</si>
  <si>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CELKEM DODÁVKA</t>
  </si>
  <si>
    <t xml:space="preserve">D.  </t>
  </si>
  <si>
    <t>VEDLEJŠÍ ROZPOČTOVÉ NÁKLADY</t>
  </si>
  <si>
    <t xml:space="preserve">  Ekologická přirážka z C21M a navázaného materiálu (5%)</t>
  </si>
  <si>
    <t xml:space="preserve">  GZS z C21M a navázaného materiálu (2,5%)</t>
  </si>
  <si>
    <t xml:space="preserve">  Podíl přidružených výkonů z C21M a navázaného materiálu (6%)</t>
  </si>
  <si>
    <t xml:space="preserve">  Ekologická přirážka z C22M a navázaného materiálu (5%)</t>
  </si>
  <si>
    <t xml:space="preserve">  GZS z C22M a navázaného materiálu (2,5%)</t>
  </si>
  <si>
    <t xml:space="preserve">  Podíl přidružených výkonů z C22M a navázaného materiálu (6%)</t>
  </si>
  <si>
    <t xml:space="preserve">  Přesun hmot objektech výška do 12m (3%)</t>
  </si>
  <si>
    <t xml:space="preserve">  Doprava p.B (3,6%)</t>
  </si>
  <si>
    <t xml:space="preserve">  Přesun (1%)</t>
  </si>
  <si>
    <t>CELKEM VRN</t>
  </si>
  <si>
    <t>REKAPITULACE CELKEM</t>
  </si>
  <si>
    <t>Uvedené ceny jsou bez DPH.</t>
  </si>
  <si>
    <t>5. Etapa - 1.PP</t>
  </si>
  <si>
    <t>Rozpočet - A - 1.PP</t>
  </si>
  <si>
    <t>C21M - Elektromontáže (MONTÁŽ)</t>
  </si>
  <si>
    <t>C21M - Elektromontáže (MAT.NOSNÝ)</t>
  </si>
  <si>
    <t>C801-3 - Stavební práce - výseky, kapsy, rýhy (MONTÁŽ)</t>
  </si>
  <si>
    <t>C801-4 - Pomocná stavební výroba (MONTÁŽ)</t>
  </si>
  <si>
    <t>C801-4 - Pomocná stavební výroba (MAT.NOSNÝ)</t>
  </si>
  <si>
    <t>C801-1 - Běžné stavební práce (MONTÁŽ)</t>
  </si>
  <si>
    <t>Ceny - TKC (MONTÁŽ)</t>
  </si>
  <si>
    <t>Rozvaděč RE (MONTÁŽ)</t>
  </si>
  <si>
    <t>Rozvaděč RH (MONTÁŽ)</t>
  </si>
  <si>
    <t>Rozvaděč RMS 0.1 (MONTÁŽ)</t>
  </si>
  <si>
    <t>Rozvaděč RMS 0.2 (MONTÁŽ)</t>
  </si>
  <si>
    <t>Rozvaděč RMS 0.3 (MONTÁŽ)</t>
  </si>
  <si>
    <t>C21M - Elektromontáže</t>
  </si>
  <si>
    <t>Pořadové číslo</t>
  </si>
  <si>
    <t>Zn.</t>
  </si>
  <si>
    <t>Číslo položky</t>
  </si>
  <si>
    <t>Jednotková cena</t>
  </si>
  <si>
    <t>Množství</t>
  </si>
  <si>
    <t>Jednotka</t>
  </si>
  <si>
    <t>Celkem [Kč]</t>
  </si>
  <si>
    <t>A</t>
  </si>
  <si>
    <t>210010301</t>
  </si>
  <si>
    <t>Krabice přístrojová KP, bez zapojení, kruhová</t>
  </si>
  <si>
    <t>ks</t>
  </si>
  <si>
    <t>210010321</t>
  </si>
  <si>
    <t>Krabice univerzální KU a odbočná KO se zapoj.,kruh</t>
  </si>
  <si>
    <t>210010322</t>
  </si>
  <si>
    <t>Krabice rozvodná KR 97, se zapojením, kruhová</t>
  </si>
  <si>
    <t>210010323</t>
  </si>
  <si>
    <t>Krabice odbočná KO, se zapojením, čtvercová</t>
  </si>
  <si>
    <t>210010453</t>
  </si>
  <si>
    <t>Krabice pancéřová z PH 8111,odbočná se zapojením</t>
  </si>
  <si>
    <t>210010457</t>
  </si>
  <si>
    <t>Krabice uzavřená plast 8118, se zapojením</t>
  </si>
  <si>
    <t>210010521</t>
  </si>
  <si>
    <t>Odvíč./zavíčkování krabic - víčko na závit</t>
  </si>
  <si>
    <t>210010524</t>
  </si>
  <si>
    <t>Odvíč./zavíčkování krabic - víčko na 4 šrouby</t>
  </si>
  <si>
    <t>210010535</t>
  </si>
  <si>
    <t>Zapojení vodiče do bezšroubové svorky</t>
  </si>
  <si>
    <t>210020311</t>
  </si>
  <si>
    <t>kabelový žlab 250/100mm vč. víka a podpěrek</t>
  </si>
  <si>
    <t>m</t>
  </si>
  <si>
    <t>210100001</t>
  </si>
  <si>
    <t>ukonč.vod.v rozv.vč.zap.a konc.do 2.5mm2</t>
  </si>
  <si>
    <t>210100003</t>
  </si>
  <si>
    <t>ukonč.vod.v rozv.vč.zap.a konc.do 16mm2</t>
  </si>
  <si>
    <t>210100007</t>
  </si>
  <si>
    <t>ukonč.vod.v rozv.vč.zap.a konc.do 70 mm2</t>
  </si>
  <si>
    <t>210100101</t>
  </si>
  <si>
    <t>ukonč. 1 žil. vodičů do 16 mm2</t>
  </si>
  <si>
    <t>210100104</t>
  </si>
  <si>
    <t>ukonč. 1 žil. vodičů do 95 mm2</t>
  </si>
  <si>
    <t>210110002</t>
  </si>
  <si>
    <t>spín. 1-pólový řazení 1 nást. prost.vlhké</t>
  </si>
  <si>
    <t>210110003</t>
  </si>
  <si>
    <t>sériový přep. řazení 5 nást. prost.vlhké</t>
  </si>
  <si>
    <t>210110004</t>
  </si>
  <si>
    <t>střídavý přep. řazení 6 nást. prost.vlhké</t>
  </si>
  <si>
    <t>210110006</t>
  </si>
  <si>
    <t>křížový přep. řazení 7 nást. prost.vlhké</t>
  </si>
  <si>
    <t>210110010</t>
  </si>
  <si>
    <t>spín.zápust.vč.zap.1-pólový - řazení 1</t>
  </si>
  <si>
    <t>210110013</t>
  </si>
  <si>
    <t>střídavý přepínač - řazení 6 zápust.vč.zap.</t>
  </si>
  <si>
    <t>210110015</t>
  </si>
  <si>
    <t>křížový přepínač - řazení 7 zápust.vč.zap.</t>
  </si>
  <si>
    <t>210110082</t>
  </si>
  <si>
    <t>sporák.přípojka 400V/20A,25A, zapuštěná vč.doutn.</t>
  </si>
  <si>
    <t>210111002</t>
  </si>
  <si>
    <t>zás.polozap./zapuštěné 10/16A 250V 2P+Z průb.mont.</t>
  </si>
  <si>
    <t>210111014</t>
  </si>
  <si>
    <t>zás.v krabici prost.vlhké 10/16A 250V 2P+Z</t>
  </si>
  <si>
    <t>210111021</t>
  </si>
  <si>
    <t>zás.v krabici pr.vlhké 10/16A 250V 2P+Z průb.mont.</t>
  </si>
  <si>
    <t>210111103</t>
  </si>
  <si>
    <t>zás.CEE do 500V typ CZ 1643/1645 H/S/Z 3P+Z</t>
  </si>
  <si>
    <t>210190001</t>
  </si>
  <si>
    <t>mont.oceloplech.rozvodnic do 20kg</t>
  </si>
  <si>
    <t>210190002</t>
  </si>
  <si>
    <t>mont.oceloplech.rozvodnic do 50kg</t>
  </si>
  <si>
    <t>210190003</t>
  </si>
  <si>
    <t>mont.oceloplech.rozvodnic do 100kg</t>
  </si>
  <si>
    <t>210190005</t>
  </si>
  <si>
    <t>mont.oceloplech.rozvodnic do 200kg</t>
  </si>
  <si>
    <t>210200042</t>
  </si>
  <si>
    <t>213 18 01 - 60W svít.žár.nástěnné</t>
  </si>
  <si>
    <t>2102010001</t>
  </si>
  <si>
    <t>231 33 20 - 2x40W svít.zářiv.stropní s krytem</t>
  </si>
  <si>
    <t>2102010017</t>
  </si>
  <si>
    <t>231 33 20 - 1x18W svít.zářiv.stropní s krytem</t>
  </si>
  <si>
    <t>2102010065</t>
  </si>
  <si>
    <t>233 03 02 - 11W svít.zářiv.stropní - nouzové</t>
  </si>
  <si>
    <t>210201011</t>
  </si>
  <si>
    <t>231 27 03 - 36W svít.zářiv.stropní s krytem</t>
  </si>
  <si>
    <t>210201099</t>
  </si>
  <si>
    <t>531 25 01 - 2x36W svít.zářiv.prům.stropní s krytem</t>
  </si>
  <si>
    <t>210201100</t>
  </si>
  <si>
    <t>531 25 02 - 2x65W svít.zářiv.prům.stropní s krytem</t>
  </si>
  <si>
    <t>210220003</t>
  </si>
  <si>
    <t>Uzemnění na povrchu Cu do 50 mm2 bez nátěru</t>
  </si>
  <si>
    <t>210220321</t>
  </si>
  <si>
    <t>Svorka na potrubí "Bernard" vč.pásku (bez vodič.)</t>
  </si>
  <si>
    <t>210220451</t>
  </si>
  <si>
    <t>Ochran.pospoj. v prádel.apod. Cu 4-16 mm2 (vu+po)</t>
  </si>
  <si>
    <t>210290741</t>
  </si>
  <si>
    <t>mont.bez zap. el.motor do 1 kW</t>
  </si>
  <si>
    <t>210290742</t>
  </si>
  <si>
    <t>mont.bez zap. el.motor do 3 kW</t>
  </si>
  <si>
    <t>210290751</t>
  </si>
  <si>
    <t>mont.ventilátorů - do 1.5 kW</t>
  </si>
  <si>
    <t>210800105</t>
  </si>
  <si>
    <t>CYKY 3x1.5 mm2 750V (PO)</t>
  </si>
  <si>
    <t>210800106</t>
  </si>
  <si>
    <t>CYKY 3x2.5 mm2 750V (PO)</t>
  </si>
  <si>
    <t>210800109</t>
  </si>
  <si>
    <t>CYKY 4x1.5 mm2 750V (PO)</t>
  </si>
  <si>
    <t>210800114</t>
  </si>
  <si>
    <t>CYKY 4x16 mm2 750V (PO)</t>
  </si>
  <si>
    <t>210800115</t>
  </si>
  <si>
    <t>CYKY 5x1.5 mm2 750V (PO)</t>
  </si>
  <si>
    <t>210800116</t>
  </si>
  <si>
    <t>CYKY 5x2.5 mm2 750V (PO)</t>
  </si>
  <si>
    <t>210800119</t>
  </si>
  <si>
    <t>CYKY 7x1.5 mm2 750V (PO)</t>
  </si>
  <si>
    <t>210810015</t>
  </si>
  <si>
    <t>CYKY 5x1.5 mm2 (VU)</t>
  </si>
  <si>
    <t>210810021</t>
  </si>
  <si>
    <t>CYKY 12x1.5 mm2 (VU)</t>
  </si>
  <si>
    <t>211010002</t>
  </si>
  <si>
    <t>osazení hmoždinky do cihlového zdiva HM 8</t>
  </si>
  <si>
    <t>211010003</t>
  </si>
  <si>
    <t>osazení hmoždinky do cihlového zdiva HM 10</t>
  </si>
  <si>
    <t>215012110</t>
  </si>
  <si>
    <t>lišta vkládací s víčkem 20mm</t>
  </si>
  <si>
    <t>215012120</t>
  </si>
  <si>
    <t>lišta vkládací s víčkem 40mm</t>
  </si>
  <si>
    <t>215012130</t>
  </si>
  <si>
    <t>lišta vkládací s víčkem 60mm</t>
  </si>
  <si>
    <t>215112221</t>
  </si>
  <si>
    <t>ovladač tlač. 1/0 vypínací 1-pólový</t>
  </si>
  <si>
    <t>215591211</t>
  </si>
  <si>
    <t>příchytka SONAP pro kabel 29-40mm</t>
  </si>
  <si>
    <t>360410089</t>
  </si>
  <si>
    <t>Detektor kouře optický, bateriový</t>
  </si>
  <si>
    <t>460080013</t>
  </si>
  <si>
    <t>Betonový základ B7,5, pro sokl pod RE a RH - nakupovaná směs</t>
  </si>
  <si>
    <t>m3</t>
  </si>
  <si>
    <t>Celkem za ceník:</t>
  </si>
  <si>
    <t>C801-1 - Běžné stavební práce</t>
  </si>
  <si>
    <t>612423521</t>
  </si>
  <si>
    <t>Omitnutí rýh stěn a stropů s15cm hrubá</t>
  </si>
  <si>
    <t>m2</t>
  </si>
  <si>
    <t>612423522</t>
  </si>
  <si>
    <t>Omitnutí rýh stěn a stropů s15cm hladka</t>
  </si>
  <si>
    <t>941955003</t>
  </si>
  <si>
    <t>Lešení lehké pracovní pomocné, výška podlážky nad podlahou 2,5m</t>
  </si>
  <si>
    <t>C801-3 - Stavební práce - výseky, kapsy, rýhy</t>
  </si>
  <si>
    <t>97104-2331</t>
  </si>
  <si>
    <t>vybour.otv.bet.zdi do 0.09m2 tl.do 150mm</t>
  </si>
  <si>
    <t>97104-2351</t>
  </si>
  <si>
    <t>vybour.otv.bet.zdi do 0.09m2 tl.do 450mm</t>
  </si>
  <si>
    <t>97104-2361</t>
  </si>
  <si>
    <t>vybour.otv.bet.zdi do 0.09m2 tl.do 600mm</t>
  </si>
  <si>
    <t>97205-4111</t>
  </si>
  <si>
    <t>Otv 0.0225m2 stropy klenb. bz tl.8cm</t>
  </si>
  <si>
    <t>97304-9111</t>
  </si>
  <si>
    <t>vysekaní kapsy pro osazení krabice zdi 100x100x80mm</t>
  </si>
  <si>
    <t>97304-9121</t>
  </si>
  <si>
    <t>vysekaní kapsy pro osazení krabice zdi 100x100x150mm</t>
  </si>
  <si>
    <t>97304-9321</t>
  </si>
  <si>
    <t>vysekaní kapsy pro osazení krabice zdi 150x150x150mm</t>
  </si>
  <si>
    <t>97403-1121</t>
  </si>
  <si>
    <t>vysek.rýh cihla do hl.30mm š.do 30mm</t>
  </si>
  <si>
    <t>97403-1122</t>
  </si>
  <si>
    <t>vysek.rýh cihla do hl.30mm š.do 70mm</t>
  </si>
  <si>
    <t>97408-2172</t>
  </si>
  <si>
    <t>vysek.rýh strop/klenba váp.š.do 30mm</t>
  </si>
  <si>
    <t>97908-1111</t>
  </si>
  <si>
    <t>Odvoz suti a vybouraných hmot na skládku do 1km</t>
  </si>
  <si>
    <t>t</t>
  </si>
  <si>
    <t>97908-1121</t>
  </si>
  <si>
    <t>Odvoz suti na skládku za každý další 1 km</t>
  </si>
  <si>
    <t>t x km</t>
  </si>
  <si>
    <t>97908-2111</t>
  </si>
  <si>
    <t>Vnitrostaveništní doprava suti do 10m</t>
  </si>
  <si>
    <t>97908-2121</t>
  </si>
  <si>
    <t>Vnitrostaven. doprava suti za každých dalších 5m</t>
  </si>
  <si>
    <t>C801-4 - Pomocná stavební výroba</t>
  </si>
  <si>
    <t>784402801</t>
  </si>
  <si>
    <t>Oškrab maleb m380</t>
  </si>
  <si>
    <t>784411302</t>
  </si>
  <si>
    <t>Malba 1xpacok obrus+sadra m500</t>
  </si>
  <si>
    <t>784453601</t>
  </si>
  <si>
    <t>Malby tekuté hlinkové bílé 2x v místnost výšky - 4m</t>
  </si>
  <si>
    <t>Ceny - TKC</t>
  </si>
  <si>
    <t/>
  </si>
  <si>
    <t>Pronájem lešení včetně dovozu a montáže (lehké pracovní pomocné)</t>
  </si>
  <si>
    <t>tis</t>
  </si>
  <si>
    <t>Odvoz na skládku</t>
  </si>
  <si>
    <t>km</t>
  </si>
  <si>
    <t>Rozvaděč RE</t>
  </si>
  <si>
    <t>A-9099-0</t>
  </si>
  <si>
    <t>Přístrojový rošt</t>
  </si>
  <si>
    <t>A-9100-0</t>
  </si>
  <si>
    <t>Schránka na dokumentaci A4</t>
  </si>
  <si>
    <t>A-9622-0</t>
  </si>
  <si>
    <t>Popisný štítek</t>
  </si>
  <si>
    <t>B-1400-1</t>
  </si>
  <si>
    <t>Ukončovací dutinka</t>
  </si>
  <si>
    <t>B-1511-1</t>
  </si>
  <si>
    <t>Připojení jednožil. vodiče do 100A</t>
  </si>
  <si>
    <t>B-1521-1</t>
  </si>
  <si>
    <t>Připojení jednožil. vodičů pomocí ok do 200A</t>
  </si>
  <si>
    <t>B-1550-1</t>
  </si>
  <si>
    <t>Rozbočovací můstek</t>
  </si>
  <si>
    <t>E-2000-2</t>
  </si>
  <si>
    <t>Jističe jednopólové do 25A</t>
  </si>
  <si>
    <t>E-2011-2</t>
  </si>
  <si>
    <t>Jističe třípólové 25-60A</t>
  </si>
  <si>
    <t>E-2211-2</t>
  </si>
  <si>
    <t>Jističe třípólové do 630A</t>
  </si>
  <si>
    <t>I-9050-1</t>
  </si>
  <si>
    <t>Elektroměr 3-fázový x/5A</t>
  </si>
  <si>
    <t>J-0020-1</t>
  </si>
  <si>
    <t>Měřící transformátor 200-400A STE, AMto</t>
  </si>
  <si>
    <t>P-0230-1</t>
  </si>
  <si>
    <t>Svorka zapojená do 100A</t>
  </si>
  <si>
    <t>P-0250-1</t>
  </si>
  <si>
    <t>Svorka zapojená do 200A</t>
  </si>
  <si>
    <t>P-4040-0</t>
  </si>
  <si>
    <t>Vývodka do PG 48</t>
  </si>
  <si>
    <t>R-7420-0</t>
  </si>
  <si>
    <t>Montážní panel</t>
  </si>
  <si>
    <t>R-7425-0</t>
  </si>
  <si>
    <t>Nosná U lišta</t>
  </si>
  <si>
    <t>KS</t>
  </si>
  <si>
    <t>Z-02</t>
  </si>
  <si>
    <t>Zapojení vodičem CU 6mm2, 25A</t>
  </si>
  <si>
    <t>Rozvaděč RH</t>
  </si>
  <si>
    <t>B-1231-1</t>
  </si>
  <si>
    <t>Připojnice 32/10 na podpěr. Izolátorech</t>
  </si>
  <si>
    <t>B-1411-1</t>
  </si>
  <si>
    <t>Nulová přípojnice CU 32/10 na kamenech</t>
  </si>
  <si>
    <t>Připojení jednožil. vodiče do 200A</t>
  </si>
  <si>
    <t>E-0001-2</t>
  </si>
  <si>
    <t>Přepěťová ochrana - kombinovaný svodič přepětí tříd B+C</t>
  </si>
  <si>
    <t>E-0141-6</t>
  </si>
  <si>
    <t>Pojistkový odpínač pro válcové vložky vel. 22, 3-pól. provedení</t>
  </si>
  <si>
    <t>E-0142-1</t>
  </si>
  <si>
    <t>Pojistkový odpínač do 250A, 3-pólový</t>
  </si>
  <si>
    <t>E-0300-2</t>
  </si>
  <si>
    <t>Pojistka výkonová do 100A</t>
  </si>
  <si>
    <t>E-0310-2</t>
  </si>
  <si>
    <t>Pojistka výkonová 100-200A</t>
  </si>
  <si>
    <t>Rozvaděč RMS 0.1</t>
  </si>
  <si>
    <t>A-6126-0</t>
  </si>
  <si>
    <t>Skříň prázdná Z 600x600</t>
  </si>
  <si>
    <t>C-2010-1</t>
  </si>
  <si>
    <t>Spínač na lištu 63A</t>
  </si>
  <si>
    <t>E-2005-2</t>
  </si>
  <si>
    <t>Chránič 2-pólový, Eaton</t>
  </si>
  <si>
    <t>E-2010-2</t>
  </si>
  <si>
    <t>Jističe třípólové do 25A</t>
  </si>
  <si>
    <t>F-0230-1</t>
  </si>
  <si>
    <t>Stykače do 25A</t>
  </si>
  <si>
    <t>P-0196-1</t>
  </si>
  <si>
    <t>Svorka zapojená do 25A</t>
  </si>
  <si>
    <t>P-0220-1</t>
  </si>
  <si>
    <t>Svorka zapojená do 60A</t>
  </si>
  <si>
    <t>P-1861-1</t>
  </si>
  <si>
    <t>Propojovací lišta 3-polová včetně krytek</t>
  </si>
  <si>
    <t>Z-01</t>
  </si>
  <si>
    <t>Zapojení vodičem CU 2,5mm2, 10A</t>
  </si>
  <si>
    <t>Z-03</t>
  </si>
  <si>
    <t>Zapojeni vodicem CU 10mm2, 60A</t>
  </si>
  <si>
    <t>Z-04</t>
  </si>
  <si>
    <t>Zapojení vodičem CU 25mm2, 100A</t>
  </si>
  <si>
    <t>Rozvaděč RMS 0.2</t>
  </si>
  <si>
    <t>Chránič 2-pólový</t>
  </si>
  <si>
    <t>E-2512-2</t>
  </si>
  <si>
    <t>Chránič 4-pólový</t>
  </si>
  <si>
    <t>E-3070-1</t>
  </si>
  <si>
    <t>Vypínací spoušť</t>
  </si>
  <si>
    <t>Rozvaděč RMS 0.3</t>
  </si>
  <si>
    <t>H-1000-1</t>
  </si>
  <si>
    <t>Relé časové</t>
  </si>
  <si>
    <t>Materiály</t>
  </si>
  <si>
    <t>00201</t>
  </si>
  <si>
    <t>Přichytka OMEGA 5240 AL_XX</t>
  </si>
  <si>
    <t>00305</t>
  </si>
  <si>
    <t>Krabice KR 97/5_KA</t>
  </si>
  <si>
    <t>00313</t>
  </si>
  <si>
    <t>Krabice KU 68-1901_KA</t>
  </si>
  <si>
    <t>00315</t>
  </si>
  <si>
    <t>Krabice KU 68-1903_KA</t>
  </si>
  <si>
    <t>00316</t>
  </si>
  <si>
    <t>Krabice KPR 68_KA</t>
  </si>
  <si>
    <t>00321</t>
  </si>
  <si>
    <t>Krabice 8111_KA</t>
  </si>
  <si>
    <t>00323</t>
  </si>
  <si>
    <t>Krabice KO 125 E/EQ02_KA</t>
  </si>
  <si>
    <t>00332</t>
  </si>
  <si>
    <t>Krabice 8118_KA s průchodkami 1618</t>
  </si>
  <si>
    <t>00500</t>
  </si>
  <si>
    <t>Spínač 1, IP 54</t>
  </si>
  <si>
    <t>00501</t>
  </si>
  <si>
    <t>Spínač 5, IP 54</t>
  </si>
  <si>
    <t>00502</t>
  </si>
  <si>
    <t>Spínač 6, IP 54</t>
  </si>
  <si>
    <t>00503</t>
  </si>
  <si>
    <t>Spínač 7, IP 54</t>
  </si>
  <si>
    <t>00610</t>
  </si>
  <si>
    <t>Sporáková přípojka zapuštěnátěná bílá/šedá</t>
  </si>
  <si>
    <t>00700</t>
  </si>
  <si>
    <t>Zásuvka 2P+PE, IP 40, (clonky-bílá)</t>
  </si>
  <si>
    <t>00704</t>
  </si>
  <si>
    <t>Zásuvka 2x(2P+PE), IP 40, s natočenou dutinou (clonky-bílá)</t>
  </si>
  <si>
    <t>00708</t>
  </si>
  <si>
    <t>Zásuvka 2P+PE, IP 44, (s víčkem a clonkama)</t>
  </si>
  <si>
    <t>00713</t>
  </si>
  <si>
    <t>Zásuvka 2P+PE, IP 54</t>
  </si>
  <si>
    <t>00722</t>
  </si>
  <si>
    <t>Zásuvka na zeď 16A - 5p. IP 44, šedá-červená</t>
  </si>
  <si>
    <t>00850</t>
  </si>
  <si>
    <t>Spínač 1, IP 20</t>
  </si>
  <si>
    <t>00852</t>
  </si>
  <si>
    <t>Spínač 6, IP 20</t>
  </si>
  <si>
    <t>00853</t>
  </si>
  <si>
    <t>Spínač 7, IP 20</t>
  </si>
  <si>
    <t>00855</t>
  </si>
  <si>
    <t>Ovládač 1/0, IP 20</t>
  </si>
  <si>
    <t>00880</t>
  </si>
  <si>
    <t>Rámeček 1-násobný bílý</t>
  </si>
  <si>
    <t>00881</t>
  </si>
  <si>
    <t>Rámeček 2-násobný bílý (vodorovný)</t>
  </si>
  <si>
    <t>00882</t>
  </si>
  <si>
    <t>Rámeček 3-násobný  bílý (vodorovný)</t>
  </si>
  <si>
    <t>00883</t>
  </si>
  <si>
    <t>Rámeček 4-násobný  bílý (vodorovný)</t>
  </si>
  <si>
    <t>0114</t>
  </si>
  <si>
    <t>H07V-R 25mm2 zelenožlutý</t>
  </si>
  <si>
    <t>01710</t>
  </si>
  <si>
    <t>Bezšroubová svorka 2273-202, 2x0,5-2,5mm</t>
  </si>
  <si>
    <t>01711</t>
  </si>
  <si>
    <t>Bezšroubová svorka 2273-203, 3x0,5-2,5mm</t>
  </si>
  <si>
    <t>01712</t>
  </si>
  <si>
    <t>Bezšroubová svorka 2273-204, 4x0,5-2,5mm</t>
  </si>
  <si>
    <t>01713</t>
  </si>
  <si>
    <t>Bezšroubová svorka 2273-205 5x0,5-2,5mm</t>
  </si>
  <si>
    <t>01714</t>
  </si>
  <si>
    <t>Bezšroubová svorka 2273-208 8x0,5-2,5mm</t>
  </si>
  <si>
    <t>0216</t>
  </si>
  <si>
    <t>H07V-K 10mm2 zelenožlutý</t>
  </si>
  <si>
    <t>02915</t>
  </si>
  <si>
    <t>CYKY-J 3x1.5mm2</t>
  </si>
  <si>
    <t>02916</t>
  </si>
  <si>
    <t>CYKY-O 3x1.5mm2</t>
  </si>
  <si>
    <t>02918</t>
  </si>
  <si>
    <t>CYKY-J 3x2.5mm2</t>
  </si>
  <si>
    <t>02924</t>
  </si>
  <si>
    <t>CYKY-J 4x1.5mm2</t>
  </si>
  <si>
    <t>02933</t>
  </si>
  <si>
    <t>CYKY-J 5x1.5mm2</t>
  </si>
  <si>
    <t>02935</t>
  </si>
  <si>
    <t>CYKY-J 5x2.5mm2</t>
  </si>
  <si>
    <t>02941</t>
  </si>
  <si>
    <t>CYKY-J 7x1.5mm2</t>
  </si>
  <si>
    <t>02944</t>
  </si>
  <si>
    <t>CYKY-J 12x1.5mm2</t>
  </si>
  <si>
    <t>0504</t>
  </si>
  <si>
    <t>1-CXKH-R 4x16 RE</t>
  </si>
  <si>
    <t>05151</t>
  </si>
  <si>
    <t>hmoždinka HM 8/1_XX</t>
  </si>
  <si>
    <t>05152</t>
  </si>
  <si>
    <t>hmoždinka HM 10 PE</t>
  </si>
  <si>
    <t>10.028.099</t>
  </si>
  <si>
    <t>Lišta vkládací  40x40 LHD HA</t>
  </si>
  <si>
    <t>M</t>
  </si>
  <si>
    <t>1001</t>
  </si>
  <si>
    <t>Zemnicí svorka ZSA 16</t>
  </si>
  <si>
    <t>1002</t>
  </si>
  <si>
    <t>Páska měděná uzemňovací ZS 16 - délka 0,5 m</t>
  </si>
  <si>
    <t>139-874</t>
  </si>
  <si>
    <t>Tlačítko nouzového zastavení 30mm, uvolnění otočením, ve skříňce</t>
  </si>
  <si>
    <t>183-110</t>
  </si>
  <si>
    <t>Požární hlásič a detektor kouře na baterie</t>
  </si>
  <si>
    <t>23521360</t>
  </si>
  <si>
    <t>Sadra bíla universální</t>
  </si>
  <si>
    <t>kg</t>
  </si>
  <si>
    <t>28329190</t>
  </si>
  <si>
    <t>Štuková omítka (25kg/ks)</t>
  </si>
  <si>
    <t>28329191</t>
  </si>
  <si>
    <t>Jádrová omítka (40kg/ks)</t>
  </si>
  <si>
    <t>28329192</t>
  </si>
  <si>
    <t>Vnitřní malířský nátěr - plus bílý (15kg/ks)</t>
  </si>
  <si>
    <t>28329194</t>
  </si>
  <si>
    <t>Penetrace univerzální (5l/ks)</t>
  </si>
  <si>
    <t>30100</t>
  </si>
  <si>
    <t>lišta vkládací s víčkem 24x22</t>
  </si>
  <si>
    <t>30104</t>
  </si>
  <si>
    <t>lišta vkládací s víčkem 60x40</t>
  </si>
  <si>
    <t>40766</t>
  </si>
  <si>
    <t>zářivka L36W/840XT</t>
  </si>
  <si>
    <t>40767</t>
  </si>
  <si>
    <t xml:space="preserve">zářivka L58W/22-940
</t>
  </si>
  <si>
    <t>KG</t>
  </si>
  <si>
    <t>42412</t>
  </si>
  <si>
    <t>Lišta vkládací  15X10 LH</t>
  </si>
  <si>
    <t>44551</t>
  </si>
  <si>
    <t>Sada pro závěsnou montáž svítidel</t>
  </si>
  <si>
    <t>472003</t>
  </si>
  <si>
    <t>2x36W svít.zářiv. stropní,kryt polykarbonát s elektronickým předřadníkem</t>
  </si>
  <si>
    <t>Ks</t>
  </si>
  <si>
    <t>472004</t>
  </si>
  <si>
    <t xml:space="preserve">2x58W svít.zářiv. stropní,kryt polykarbonát s elektronickým předřadníkem
</t>
  </si>
  <si>
    <t>47321</t>
  </si>
  <si>
    <t>Svítidlo LED 3k0 840 - L</t>
  </si>
  <si>
    <t>60000</t>
  </si>
  <si>
    <t>Svítidlo LED 3k4 840 - A</t>
  </si>
  <si>
    <t>60002</t>
  </si>
  <si>
    <t>Svítidlo LED 6k0 840 - D</t>
  </si>
  <si>
    <t>60005</t>
  </si>
  <si>
    <t>Svítidlo LED 2k7 840 - G</t>
  </si>
  <si>
    <t>60006</t>
  </si>
  <si>
    <t>1hLED NM, nouzové přisazené LED svítidlo - H</t>
  </si>
  <si>
    <t>60008</t>
  </si>
  <si>
    <t>LED nouzové svítidlo s piktogramem, přisazeno na zeď nebo strop, 1.2 W, 1h, IP 41, baterie NiMh - K</t>
  </si>
  <si>
    <t>90050</t>
  </si>
  <si>
    <t>Kabelový žlab 110x200, včetně veškerého navázaného materiálu, viz rozpiska</t>
  </si>
  <si>
    <t>Celkem za materiály C21M:</t>
  </si>
  <si>
    <t>Celkem za materiály C801-4:</t>
  </si>
  <si>
    <t>Celkem za materiály ostatní:</t>
  </si>
  <si>
    <t>Dodávky zařízení (specifikace)</t>
  </si>
  <si>
    <t>10.056.053</t>
  </si>
  <si>
    <t>Beton B7,5</t>
  </si>
  <si>
    <t>41089</t>
  </si>
  <si>
    <t>Rozvaděč domovní RMS 0.2, včetně veškerého materiálu viz rozpiska</t>
  </si>
  <si>
    <t>41091</t>
  </si>
  <si>
    <t>Rozvodnice velkoobsahová RMS 0.1, včetně veškerého materiálu viz rozpiska</t>
  </si>
  <si>
    <t>Rozvodnice velkoobsahová RMS 0.3, včetně veškerého materiálu viz rozpiska</t>
  </si>
  <si>
    <t>41094</t>
  </si>
  <si>
    <t>Skladaný rozvaděč RH, včetně veškerého materiálu viz rozpiska</t>
  </si>
  <si>
    <t>41095</t>
  </si>
  <si>
    <t>Skladaný rozvaděč RE, včetně veškerého materiálu viz rozpiska</t>
  </si>
  <si>
    <t>Celkem za dodávky:</t>
  </si>
  <si>
    <t>Práce v HZS</t>
  </si>
  <si>
    <t>Revize elektro</t>
  </si>
  <si>
    <t>hod.</t>
  </si>
  <si>
    <t>50435108</t>
  </si>
  <si>
    <t>Demontáže</t>
  </si>
  <si>
    <t>Celkem za práci v HZS:</t>
  </si>
  <si>
    <t>CENOVÁ INFORMACE 003PB14</t>
  </si>
  <si>
    <t>Návrh proveden programem E-CONFIG 3.9.6. Databáze 2021.03.01, platnost dat od 01.03.2021</t>
  </si>
  <si>
    <t>Zpracoval:</t>
  </si>
  <si>
    <t>Příjemce materiálu:</t>
  </si>
  <si>
    <t>Petr Bill a Adam Bill</t>
  </si>
  <si>
    <t>Fulnecká 109</t>
  </si>
  <si>
    <t>742 47 Hladké Životice</t>
  </si>
  <si>
    <t xml:space="preserve"> </t>
  </si>
  <si>
    <t>IČO: 75939185</t>
  </si>
  <si>
    <t xml:space="preserve">IČO: </t>
  </si>
  <si>
    <t xml:space="preserve">DIČ: </t>
  </si>
  <si>
    <t xml:space="preserve">Banka: </t>
  </si>
  <si>
    <t xml:space="preserve">Číslo účtu: </t>
  </si>
  <si>
    <t>Adam Bill</t>
  </si>
  <si>
    <t>Telefon: 739 032 113</t>
  </si>
  <si>
    <t xml:space="preserve">Telefon: </t>
  </si>
  <si>
    <t>E-mail: info@bill-elektroprojekt.eu</t>
  </si>
  <si>
    <t xml:space="preserve">E-mail: </t>
  </si>
  <si>
    <t>Soubory:</t>
  </si>
  <si>
    <t>Projekt:</t>
  </si>
  <si>
    <t>Rozvaděče ZŠ Komenského - oprava.ECFX</t>
  </si>
  <si>
    <t>Oprava elektroinstalace ZŠ Nový Jičín, Komenského 68</t>
  </si>
  <si>
    <t>Rozvaděče ZŠ Komenského_Rozváděč RE.XLS</t>
  </si>
  <si>
    <t>Poznámka:</t>
  </si>
  <si>
    <t>Datum:</t>
  </si>
  <si>
    <t>2.5.2014</t>
  </si>
  <si>
    <t>Sumarizovaný seznam</t>
  </si>
  <si>
    <t>Platnost: 30 dní (do 01.06.2014)</t>
  </si>
  <si>
    <t>(počty kusů NEBYLY zaokrouhleny na násobky základní objednací jednotky)</t>
  </si>
  <si>
    <t>Splatnost: 14 dní</t>
  </si>
  <si>
    <t>Poř.</t>
  </si>
  <si>
    <t>Popis</t>
  </si>
  <si>
    <t>Typové označení</t>
  </si>
  <si>
    <t>Objednací číslo</t>
  </si>
  <si>
    <t>Množství celkem</t>
  </si>
  <si>
    <t>Celková koncová cena [Kč]</t>
  </si>
  <si>
    <t>Rozváděč RE</t>
  </si>
  <si>
    <t>1</t>
  </si>
  <si>
    <t>Skříň s dveřmi, IP55, ŠxVxH=600x1800x600</t>
  </si>
  <si>
    <t>XVTL-MP/BF-6/6/18</t>
  </si>
  <si>
    <t>114512</t>
  </si>
  <si>
    <t>1 kus</t>
  </si>
  <si>
    <t>2</t>
  </si>
  <si>
    <t>Adaptér xEnergy Basic (Profi+), přední část, skříň ŠxV=600x1800</t>
  </si>
  <si>
    <t>XVTL-BP-W-6/18</t>
  </si>
  <si>
    <t>115209</t>
  </si>
  <si>
    <t>3</t>
  </si>
  <si>
    <t>Bočnice, V=1650, včetně západky BPZ-SNAP</t>
  </si>
  <si>
    <t>BPZ-MSW-17/SNAP</t>
  </si>
  <si>
    <t>112289</t>
  </si>
  <si>
    <t>4</t>
  </si>
  <si>
    <t>Adaptér xEnergy Basic (Profi+), zadní část, skříň ŠxV=600x1800</t>
  </si>
  <si>
    <t>XVTL-BP-F-6/18</t>
  </si>
  <si>
    <t>115179</t>
  </si>
  <si>
    <t>5</t>
  </si>
  <si>
    <t>Boční kryt - Pár, IP55, VxH=1800x600</t>
  </si>
  <si>
    <t>XLSS186</t>
  </si>
  <si>
    <t>114730</t>
  </si>
  <si>
    <t>6</t>
  </si>
  <si>
    <t>Horní/dolní kryt výřezy pro příruby ŠxH 600x600</t>
  </si>
  <si>
    <t>XSPTF0606</t>
  </si>
  <si>
    <t>284320</t>
  </si>
  <si>
    <t>7</t>
  </si>
  <si>
    <t>Podstavec bok V=100, bez výřezů, 1pár, H=600</t>
  </si>
  <si>
    <t>XLSPL1SC6</t>
  </si>
  <si>
    <t>114608</t>
  </si>
  <si>
    <t>8</t>
  </si>
  <si>
    <t>Čelní kryt podstavce V=100, Š=600</t>
  </si>
  <si>
    <t>XLSPL1F6</t>
  </si>
  <si>
    <t>114626</t>
  </si>
  <si>
    <t>2 kusy</t>
  </si>
  <si>
    <t>9</t>
  </si>
  <si>
    <t>Kabelová příruba 2 průchodky do Ø70</t>
  </si>
  <si>
    <t>F3A-KTD</t>
  </si>
  <si>
    <t>83674</t>
  </si>
  <si>
    <t>4 kusy</t>
  </si>
  <si>
    <t>10</t>
  </si>
  <si>
    <t>Uzemňovací sada</t>
  </si>
  <si>
    <t>BFZ-DES</t>
  </si>
  <si>
    <t>101665</t>
  </si>
  <si>
    <t>11</t>
  </si>
  <si>
    <t>Schránka na dokumentaci</t>
  </si>
  <si>
    <t>XAB4</t>
  </si>
  <si>
    <t>283482</t>
  </si>
  <si>
    <t>12</t>
  </si>
  <si>
    <t>Zámková vložka, profil "energetický půlměsíc"  (D-profil)</t>
  </si>
  <si>
    <t>BPZ-LOCK/DH</t>
  </si>
  <si>
    <t>116675</t>
  </si>
  <si>
    <t>13</t>
  </si>
  <si>
    <t>Klíč pro zámek "energetický půlměsíc"  (D-profil)</t>
  </si>
  <si>
    <t>BPZ-KEY/DH</t>
  </si>
  <si>
    <t>116676</t>
  </si>
  <si>
    <t>14</t>
  </si>
  <si>
    <t>Náhradní klika dlouhá, plastová, pro tříbodový rozvorový zámek</t>
  </si>
  <si>
    <t>BPZ-SH-L</t>
  </si>
  <si>
    <t>131560</t>
  </si>
  <si>
    <t>15</t>
  </si>
  <si>
    <t>DIN lišta přístrojová hliníková, šířka skříně = 600, šířka lišty = 488 (24 modulů)</t>
  </si>
  <si>
    <t>BPZ-DINR24-600</t>
  </si>
  <si>
    <t>293595</t>
  </si>
  <si>
    <t>16</t>
  </si>
  <si>
    <t>Montážní panel Š=600, V=350</t>
  </si>
  <si>
    <t>BPZ-MPL350-600</t>
  </si>
  <si>
    <t>108340</t>
  </si>
  <si>
    <t>17</t>
  </si>
  <si>
    <t>Montážní panel Š=600, V=200</t>
  </si>
  <si>
    <t>BPZ-MPL200-600</t>
  </si>
  <si>
    <t>114807</t>
  </si>
  <si>
    <t>18</t>
  </si>
  <si>
    <t>Montážní panel s otvory pro SASY Š=600, V=250</t>
  </si>
  <si>
    <t>BPZ-MPLSASY-600</t>
  </si>
  <si>
    <t>114830</t>
  </si>
  <si>
    <t>19</t>
  </si>
  <si>
    <t>Upevňovací úchytka s vodivým propojení (zelená)</t>
  </si>
  <si>
    <t>BEL01</t>
  </si>
  <si>
    <t>275200</t>
  </si>
  <si>
    <t>20</t>
  </si>
  <si>
    <t>Upevňovací úchytka celoplastová (bílá)</t>
  </si>
  <si>
    <t>BEL12</t>
  </si>
  <si>
    <t>275199</t>
  </si>
  <si>
    <t>21</t>
  </si>
  <si>
    <t>SASY, Držák 1 sběrnice PE/N</t>
  </si>
  <si>
    <t>BBS-1/FL</t>
  </si>
  <si>
    <t>107161</t>
  </si>
  <si>
    <t>22</t>
  </si>
  <si>
    <t>SASY, sběrnice Cu 20X10, In=500A, délka 1500mm</t>
  </si>
  <si>
    <t>CU20X10</t>
  </si>
  <si>
    <t>41719</t>
  </si>
  <si>
    <t>23</t>
  </si>
  <si>
    <t>SASY, Kryt sběrnic 12-30x10mm, délka 1000mm</t>
  </si>
  <si>
    <t>BBC-FL10</t>
  </si>
  <si>
    <t>107174</t>
  </si>
  <si>
    <t>24</t>
  </si>
  <si>
    <t>Elektroměrová vana, 2 elektroměrová místa, šedá, Š=600, V=400</t>
  </si>
  <si>
    <t>BPZ-MT-600/400-2</t>
  </si>
  <si>
    <t>108384</t>
  </si>
  <si>
    <t>25</t>
  </si>
  <si>
    <t>Krycí deska, s výřezem 45mm, plechová, šedá, Š=600, V=150</t>
  </si>
  <si>
    <t>BPZ-FP-600/150-45</t>
  </si>
  <si>
    <t>286684</t>
  </si>
  <si>
    <t>26</t>
  </si>
  <si>
    <t>Krycí deska, bez výřezu, plechová, šedá, Š=600, V=200</t>
  </si>
  <si>
    <t>BPZ-FP-600/200-BL</t>
  </si>
  <si>
    <t>286685</t>
  </si>
  <si>
    <t>27</t>
  </si>
  <si>
    <t>Krycí deska, bez výřezu, plechová, šedá, Š=600, V=400</t>
  </si>
  <si>
    <t>BPZ-FP-600/400-BL</t>
  </si>
  <si>
    <t>119234</t>
  </si>
  <si>
    <t>28</t>
  </si>
  <si>
    <t>Krycí deska, plast.vložka, šedá, Š=600, V=300</t>
  </si>
  <si>
    <t>BPZ-FPP-600/300-BL</t>
  </si>
  <si>
    <t>108292</t>
  </si>
  <si>
    <t>29</t>
  </si>
  <si>
    <t>Záslepka pro výřezy 45mm (10TE) bílá plombovatelná</t>
  </si>
  <si>
    <t>AP-45</t>
  </si>
  <si>
    <t>275410</t>
  </si>
  <si>
    <t>30</t>
  </si>
  <si>
    <t>Jistič,3pól,pevná spoušť PRE, Icu=50kA,In=200A</t>
  </si>
  <si>
    <t>NZMN2-VED200-UT</t>
  </si>
  <si>
    <t>999202121</t>
  </si>
  <si>
    <t>31</t>
  </si>
  <si>
    <t>Vývodka pro průměr: 13 - 18mm, Elektro Bečov nad Teplou</t>
  </si>
  <si>
    <t>PG 21</t>
  </si>
  <si>
    <t>32</t>
  </si>
  <si>
    <t>Připojovací praporce, sada, NZM3 3pól (1 otvor)</t>
  </si>
  <si>
    <t>NZM3-XKV70</t>
  </si>
  <si>
    <t>100514</t>
  </si>
  <si>
    <t>33</t>
  </si>
  <si>
    <t>Svorka připojovací praporce do 500A, sada, NZM3, 3pól</t>
  </si>
  <si>
    <t>NZM3-XK300</t>
  </si>
  <si>
    <t>100782</t>
  </si>
  <si>
    <t>34</t>
  </si>
  <si>
    <t>Tunelová svorka, sada, NZM3 3pól (1x16-185mm2)</t>
  </si>
  <si>
    <t>NZM3-XKA1</t>
  </si>
  <si>
    <t>271459</t>
  </si>
  <si>
    <t>35</t>
  </si>
  <si>
    <t>Mezifázová izolační deska, NZM3 3pól</t>
  </si>
  <si>
    <t>NZM3-XKP</t>
  </si>
  <si>
    <t>100512</t>
  </si>
  <si>
    <t>36</t>
  </si>
  <si>
    <t>Jistič PL7, char B, 3-pólový, Icn=10kA, In=25A</t>
  </si>
  <si>
    <t>PL7-B25/3</t>
  </si>
  <si>
    <t>263391</t>
  </si>
  <si>
    <t>37</t>
  </si>
  <si>
    <t>Jistič PL7, char B, 1-pólový, Icn=10kA, In=10A</t>
  </si>
  <si>
    <t>PL7-B10/1</t>
  </si>
  <si>
    <t>262674</t>
  </si>
  <si>
    <t>38</t>
  </si>
  <si>
    <t>Šroubová kabelová oka - excentrická</t>
  </si>
  <si>
    <t>2595/1x12 SK-V-K</t>
  </si>
  <si>
    <t>6 kus</t>
  </si>
  <si>
    <t>39</t>
  </si>
  <si>
    <t>Dutinka lisovaci s izol., 70mm2/20mm</t>
  </si>
  <si>
    <t>DI 70-20</t>
  </si>
  <si>
    <t>7 kusů</t>
  </si>
  <si>
    <t>40</t>
  </si>
  <si>
    <t>Proudový měnič</t>
  </si>
  <si>
    <t>CLA 1.2 - 200/5A</t>
  </si>
  <si>
    <t>3 kusy</t>
  </si>
  <si>
    <t>41</t>
  </si>
  <si>
    <t>SASY, Univerzální svorka, sběrnice: 10mm, Ie=440A, vodič: 16-120mm2</t>
  </si>
  <si>
    <t>AKU120/10</t>
  </si>
  <si>
    <t>107194</t>
  </si>
  <si>
    <t>42</t>
  </si>
  <si>
    <t>SASY, Univerzální svorka, sběrnice: 10mm, Ie=400A, vodič: 16-70mm2</t>
  </si>
  <si>
    <t>AKU70/10</t>
  </si>
  <si>
    <t>107193</t>
  </si>
  <si>
    <t>43</t>
  </si>
  <si>
    <t>SASY, Univerzální svorka, sběrnice: 10mm, Ie=180A, vodič: 1,5-16mm2</t>
  </si>
  <si>
    <t>AKU16/10</t>
  </si>
  <si>
    <t>107191</t>
  </si>
  <si>
    <t>9 kusů</t>
  </si>
  <si>
    <t>44</t>
  </si>
  <si>
    <t>Řadová svorka RSA, 2.5-10 mm2</t>
  </si>
  <si>
    <t>RSA 10 A</t>
  </si>
  <si>
    <t>45</t>
  </si>
  <si>
    <t>Rozbočovací můstek, počet svorek 7, průřez 16 mm2, barva zelená</t>
  </si>
  <si>
    <t>CS-PE7</t>
  </si>
  <si>
    <t>46</t>
  </si>
  <si>
    <t>Vodič lanový měděný 70mm2, izolace černá</t>
  </si>
  <si>
    <t>H07V-K 70 Č (CYA)</t>
  </si>
  <si>
    <t>6 metrů</t>
  </si>
  <si>
    <t>47</t>
  </si>
  <si>
    <t>Vodič lanový měděný 70mm2, izolace zelenožlutá</t>
  </si>
  <si>
    <t>H07V-K 70 ZŽ (CYA)</t>
  </si>
  <si>
    <t>48</t>
  </si>
  <si>
    <t>Vodič tuhý měděný 16mm2, izolace černá</t>
  </si>
  <si>
    <t>H07V-R 16 Č (CY)</t>
  </si>
  <si>
    <t>2 metry</t>
  </si>
  <si>
    <t>49</t>
  </si>
  <si>
    <t>Vodič tuhý měděný 16mm2, izolace zelenožlutá</t>
  </si>
  <si>
    <t>H07V-R 16 ZŽ (CY)</t>
  </si>
  <si>
    <t>50</t>
  </si>
  <si>
    <t>Vodič tuhý měděný 6mm2, izolace černá</t>
  </si>
  <si>
    <t>H07V-U 6 Č (CY)</t>
  </si>
  <si>
    <t>3 metry</t>
  </si>
  <si>
    <t>51</t>
  </si>
  <si>
    <t>Vodič tuhý měděný 6mm2, izolace světla modrá</t>
  </si>
  <si>
    <t>H07V-U 6 SM (CY)</t>
  </si>
  <si>
    <t>52</t>
  </si>
  <si>
    <t>Vodič tuhý měděný 4mm2, izolace zelenožlutá</t>
  </si>
  <si>
    <t>H07V-U 4 ZŽ (CY)</t>
  </si>
  <si>
    <t>4 metry</t>
  </si>
  <si>
    <t>Cena celkem včetně slevy [Kč]</t>
  </si>
  <si>
    <t>Rozvaděče ZŠ Komenského_Rozváděč RH.XLS</t>
  </si>
  <si>
    <t>Rozváděč RH</t>
  </si>
  <si>
    <t>Horní/dolní kryt plný ŠxH 600x600</t>
  </si>
  <si>
    <t>XSPTC0606</t>
  </si>
  <si>
    <t>284305</t>
  </si>
  <si>
    <t>Kabelová příruba s otvory pro průchodky 4xM16, 6xM25, 8xM32</t>
  </si>
  <si>
    <t>F3A-4</t>
  </si>
  <si>
    <t>81301</t>
  </si>
  <si>
    <t>Montážní sada pro spojení polí, IP55</t>
  </si>
  <si>
    <t>XAC55</t>
  </si>
  <si>
    <t>284793</t>
  </si>
  <si>
    <t>Zámková vložka, vnitřní čtyřhran 6x6mm</t>
  </si>
  <si>
    <t>BPZ-LOCK/SH6</t>
  </si>
  <si>
    <t>116673</t>
  </si>
  <si>
    <t>Klíč pro zámek s vnitřním čtyřhranem 6x6mm</t>
  </si>
  <si>
    <t>BPZ-KEY/SH6</t>
  </si>
  <si>
    <t>116674</t>
  </si>
  <si>
    <t>Montážní panel Š=600, V=300</t>
  </si>
  <si>
    <t>BPZ-MPL300-600</t>
  </si>
  <si>
    <t>114813</t>
  </si>
  <si>
    <t>SASY, Držák 3 sběrnic D=60mm, do 630A, IEC</t>
  </si>
  <si>
    <t>BBS-3/FL</t>
  </si>
  <si>
    <t>107066</t>
  </si>
  <si>
    <t>SASY, sběrnice Cu 20X10, In=500A, délka 2250mm</t>
  </si>
  <si>
    <t>CU20X10-2250</t>
  </si>
  <si>
    <t>9839</t>
  </si>
  <si>
    <t>SASY, Koncový kryt pro držák BBS-3/FL</t>
  </si>
  <si>
    <t>ES-BBS-3/FL</t>
  </si>
  <si>
    <t>107068</t>
  </si>
  <si>
    <t>SASY, Spodní kryt pro držák BBS-3, délka 1100mm</t>
  </si>
  <si>
    <t>BBC-BT-NA</t>
  </si>
  <si>
    <t>107172</t>
  </si>
  <si>
    <t>Krycí deska, bez výřezu, plechová, šedá, Š=600, V=350</t>
  </si>
  <si>
    <t>BPZ-FP-600/350-BL</t>
  </si>
  <si>
    <t>119233</t>
  </si>
  <si>
    <t>Krycí deska, s výřezem 45mm, plechová, šedá, Š=600, V=200</t>
  </si>
  <si>
    <t>BPZ-FP-600/200-45</t>
  </si>
  <si>
    <t>286686</t>
  </si>
  <si>
    <t>Zaslepovací pás max. délka 1m, pro výřezy 45mm, šedý</t>
  </si>
  <si>
    <t>NBP-1000</t>
  </si>
  <si>
    <t>275413</t>
  </si>
  <si>
    <t>36 kusů</t>
  </si>
  <si>
    <t>SASY, Univerzální svorka, sběrnice: 10mm, Ie=270A, vodič: 4-35mm2</t>
  </si>
  <si>
    <t>AKU35/10</t>
  </si>
  <si>
    <t>107192</t>
  </si>
  <si>
    <t>6 kusů</t>
  </si>
  <si>
    <t>Vývodka pro průměr: 18 - 25mm</t>
  </si>
  <si>
    <t>PG 29</t>
  </si>
  <si>
    <t>Vývodka pro průměr: 13 - 18mm</t>
  </si>
  <si>
    <t>Vývodka pro průměr: 30 - 38mm</t>
  </si>
  <si>
    <t>PG 42</t>
  </si>
  <si>
    <t>Kombinovaný svodič bleskových proudů a přepětí, SPD typ 1 a 2</t>
  </si>
  <si>
    <t>FLP-B+C MAXI VS/3</t>
  </si>
  <si>
    <t>Pojistkový odpínač 3-pól, šroubové svorky, M8 max. 95mm2</t>
  </si>
  <si>
    <t>XNH00-A160</t>
  </si>
  <si>
    <t>183025</t>
  </si>
  <si>
    <t>Pojistkový odpínač 3-pól, šroubové svorky, M10 max. 150mm2</t>
  </si>
  <si>
    <t>XNH1-A250</t>
  </si>
  <si>
    <t>183043</t>
  </si>
  <si>
    <t>Pojistkový odpínač pro válcové pojistky C22 do 100A, 3-pól</t>
  </si>
  <si>
    <t>VLCE22-3P</t>
  </si>
  <si>
    <t>192370</t>
  </si>
  <si>
    <t>Pojistka NH gG 400V 200A 1  dvojitý indikátor</t>
  </si>
  <si>
    <t>200NHG1B-400</t>
  </si>
  <si>
    <t>Pojistka NH gG 400V 160A 00  dvojitý indikátor</t>
  </si>
  <si>
    <t>160NHG00B-400</t>
  </si>
  <si>
    <t>Válcová pojistka GG 500V AC 100A C22(22,2x58mm)</t>
  </si>
  <si>
    <t>C22G100</t>
  </si>
  <si>
    <t>Válcová pojistka GG 690V AC 50A C22(22,2x58mm)</t>
  </si>
  <si>
    <t>C22G50</t>
  </si>
  <si>
    <t>21 kusů</t>
  </si>
  <si>
    <t>Válcová pojistka GG 690V AC 16A C22(22,2x58mm)</t>
  </si>
  <si>
    <t>C22G16</t>
  </si>
  <si>
    <t>Dutinka lisovaci s izol., 10mm2/12mm</t>
  </si>
  <si>
    <t>DI 10-12</t>
  </si>
  <si>
    <t>12 kusů</t>
  </si>
  <si>
    <t>Dutinka lisovaci s izol., 16mm2/12mm</t>
  </si>
  <si>
    <t>DI 16-12</t>
  </si>
  <si>
    <t>42 kusů</t>
  </si>
  <si>
    <t>Dutinka lisovaci s izol., 25mm2/16mm</t>
  </si>
  <si>
    <t>DI 25-16</t>
  </si>
  <si>
    <t>14 kusů</t>
  </si>
  <si>
    <t>Dutinka lisovaci s izol., 95mm2/25mm</t>
  </si>
  <si>
    <t>DI 95-25</t>
  </si>
  <si>
    <t>Vodič lanový měděný 10mm2, izolace černá</t>
  </si>
  <si>
    <t>H07V-K 10 Č (CYA)</t>
  </si>
  <si>
    <t>12 metrů</t>
  </si>
  <si>
    <t>53</t>
  </si>
  <si>
    <t>Vodič lanový měděný 16mm2, izolace černá</t>
  </si>
  <si>
    <t>H07V-K 16 Č (CYA)</t>
  </si>
  <si>
    <t>42 metrů</t>
  </si>
  <si>
    <t>54</t>
  </si>
  <si>
    <t>Vodič lanový měděný 25mm2, izolace černá</t>
  </si>
  <si>
    <t>H07V-K 25 Č (CYA)</t>
  </si>
  <si>
    <t>55</t>
  </si>
  <si>
    <t>Vodič lanový měděný 25mm2, izolace zelenožlutá</t>
  </si>
  <si>
    <t>H07V-K 25 ZŽ (CYA)</t>
  </si>
  <si>
    <t>1 metr</t>
  </si>
  <si>
    <t>56</t>
  </si>
  <si>
    <t>Vodič lanový měděný 95mm2, izolace černá</t>
  </si>
  <si>
    <t>H07V-K 95 Č (CYA)</t>
  </si>
  <si>
    <t>Rozvaděče ZŠ Komenského_Rozváděč RMS 0.1.XLS</t>
  </si>
  <si>
    <t>Rozváděč RMS 0.1</t>
  </si>
  <si>
    <t xml:space="preserve">Rozvodnice, POD omítku, bílé dveře, N/PE svorkovnice, 3 řady, 72 modulů </t>
  </si>
  <si>
    <t>BF-U-3/72-C</t>
  </si>
  <si>
    <t>283048</t>
  </si>
  <si>
    <t>5 kusů</t>
  </si>
  <si>
    <t>Chránič s nadproudovou ochranou, Ir=250A, AC, 1+N, 10kA, char.B, Idn=0.03A, In=16A</t>
  </si>
  <si>
    <t>PFL7-16/1N/B/003</t>
  </si>
  <si>
    <t>263534</t>
  </si>
  <si>
    <t>Hlavní vypínač, 3-pól, In=63A</t>
  </si>
  <si>
    <t>IS-63/3</t>
  </si>
  <si>
    <t>276276</t>
  </si>
  <si>
    <t>Instalační stykač, Uc=230V AC, In=25A, 4zap. kont.</t>
  </si>
  <si>
    <t>Z-SCH230/25-40</t>
  </si>
  <si>
    <t>248847</t>
  </si>
  <si>
    <t>Jistič PL7, char B, 3-pólový, Icn=10kA, In=6A</t>
  </si>
  <si>
    <t>PL7-B6/3</t>
  </si>
  <si>
    <t>263386</t>
  </si>
  <si>
    <t>Tlačítkový spouštěč motorů 4A</t>
  </si>
  <si>
    <t>PKZM01-4</t>
  </si>
  <si>
    <t>278482</t>
  </si>
  <si>
    <t>Propojovací lišta 1m, 3pól, In=80A, 16mm2</t>
  </si>
  <si>
    <t>Z-GV-16/3P-3TE</t>
  </si>
  <si>
    <t>271064</t>
  </si>
  <si>
    <t>Koncový kryt k propoj liště 63A a 80A 2, 3-pól</t>
  </si>
  <si>
    <t>BB-EC/2+3P</t>
  </si>
  <si>
    <t>120805</t>
  </si>
  <si>
    <t>Dutinka lisovaci s izol., 1,5mm2/12mm</t>
  </si>
  <si>
    <t>DI 1,5-12</t>
  </si>
  <si>
    <t>32 kusů</t>
  </si>
  <si>
    <t>Dutinka lisovaci s izol., 2,5mm2/12mm</t>
  </si>
  <si>
    <t>DI 2,5-12</t>
  </si>
  <si>
    <t>18 kusů</t>
  </si>
  <si>
    <t>20 kusů</t>
  </si>
  <si>
    <t>Řadová svorka, 4-16 mm2</t>
  </si>
  <si>
    <t>RSA 16 A</t>
  </si>
  <si>
    <t>Řadová svorka, 0.5-4 mm2</t>
  </si>
  <si>
    <t>RSA 4 A</t>
  </si>
  <si>
    <t>19 kusů</t>
  </si>
  <si>
    <t>Vodič lanový měděný 1,5mm2, izolace černá</t>
  </si>
  <si>
    <t>H07V-K 1,5 Č (CYA)</t>
  </si>
  <si>
    <t>Vodič lanový měděný 2,5mm2, izolace černá</t>
  </si>
  <si>
    <t>H07V-K 2,5 Č (CYA)</t>
  </si>
  <si>
    <t>Vodič lanový měděný 2,5mm2, izolace světlá modrá</t>
  </si>
  <si>
    <t>H07V-K 2,5 SM (CYA)</t>
  </si>
  <si>
    <t>Vodič lanový měděný 16mm2, izolace zelenožlutá</t>
  </si>
  <si>
    <t>H07V-K 16 ZŽ (CYA)</t>
  </si>
  <si>
    <t>0,5 metrů</t>
  </si>
  <si>
    <t>Rozvaděče ZŠ Komenského_Rozváděč RMS 0.2.XLS</t>
  </si>
  <si>
    <t>Rozváděč RMS 0.2</t>
  </si>
  <si>
    <t>Rozvodnice KLV, pod omítku, plech.dveře, šroubová svorkovnice, řad 3, modulů 42</t>
  </si>
  <si>
    <t>KLV-36UPS-F</t>
  </si>
  <si>
    <t>178818</t>
  </si>
  <si>
    <t>Vypínač, 3-pól, In=63A</t>
  </si>
  <si>
    <t>ZP-A63/3</t>
  </si>
  <si>
    <t>284908</t>
  </si>
  <si>
    <t>Vypínací spoušť na podpětí bez spoždění 230V</t>
  </si>
  <si>
    <t>Z-USA/230</t>
  </si>
  <si>
    <t>248289</t>
  </si>
  <si>
    <t>Chránič Ir=250A, typ AC, 4-pól, Idn=0.03A, In=25A</t>
  </si>
  <si>
    <t>PF7-25/4/003</t>
  </si>
  <si>
    <t>263584</t>
  </si>
  <si>
    <t>Jistič PL7, char B, 3-pólový, Icn=10kA, In=16A</t>
  </si>
  <si>
    <t>PL7-B16/3</t>
  </si>
  <si>
    <t>263389</t>
  </si>
  <si>
    <t>Řadová svorka RSA, 0.5-4 mm2</t>
  </si>
  <si>
    <t>Rozvaděče ZŠ Komenského_Rozváděč RMS 0.3.XLS</t>
  </si>
  <si>
    <t>Rozváděč RMS 0.3</t>
  </si>
  <si>
    <t>54 kusů</t>
  </si>
  <si>
    <t>30 kusů</t>
  </si>
  <si>
    <t>8 kusů</t>
  </si>
  <si>
    <t>28 kusů</t>
  </si>
  <si>
    <t>01 Vodič měděný 1.5mm2, izolace černá, lanový</t>
  </si>
  <si>
    <t>H07V-K 1.5 C (CYA)</t>
  </si>
  <si>
    <t>Vodič lanový měděný 1,5mm2, izolace světlá modrá</t>
  </si>
  <si>
    <t>H07V-K 1,5 SM (CYA)</t>
  </si>
  <si>
    <t>04 Vodič měděný 2.5mm2, izolace černá, lanový</t>
  </si>
  <si>
    <t>H07V-K 2.5 C (CYA)</t>
  </si>
  <si>
    <t xml:space="preserve"> 3 metry</t>
  </si>
  <si>
    <t>05 Vodič měděný 2.5mm2, izolace sv.modrá, lanový</t>
  </si>
  <si>
    <t>H07V-K 2.5 SM (CYA)</t>
  </si>
  <si>
    <t>H07V-K 16 C (CYA)</t>
  </si>
  <si>
    <t>Jistič PL7, char B, 1-pólový, Icn=10kA, In=6A</t>
  </si>
  <si>
    <t>PL7-B6/1</t>
  </si>
  <si>
    <t>262673</t>
  </si>
  <si>
    <t>Časové relé, 1 přep.kont</t>
  </si>
  <si>
    <t>ZRER/W</t>
  </si>
  <si>
    <t>110405</t>
  </si>
  <si>
    <t>Instalační stykač, Uc=230V AC, In=25A, 2zap. kont.</t>
  </si>
  <si>
    <t>Z-SCH230/1/25-20</t>
  </si>
  <si>
    <t>120853</t>
  </si>
  <si>
    <t>Motorový spouštěč 2,5A</t>
  </si>
  <si>
    <t>PKZM0-2,5</t>
  </si>
  <si>
    <t>72736</t>
  </si>
  <si>
    <t>Nadpis:</t>
  </si>
  <si>
    <t>OPRAVA ELEKTROINSTALACE ZŠ NOVÝ JIČÍN, KOMENSKÉHO 68,  p.o.</t>
  </si>
  <si>
    <t>Exportováno:</t>
  </si>
  <si>
    <t>Jméno:</t>
  </si>
  <si>
    <t>E-mail:</t>
  </si>
  <si>
    <t>adambill@m-zone.cz</t>
  </si>
  <si>
    <t>Telefon:</t>
  </si>
  <si>
    <t>+420 739 032 113</t>
  </si>
  <si>
    <t>Adresa:</t>
  </si>
  <si>
    <t>Ulice:</t>
  </si>
  <si>
    <t>Město:</t>
  </si>
  <si>
    <t>Hladké Životice</t>
  </si>
  <si>
    <t>PSČ:</t>
  </si>
  <si>
    <t>742 47</t>
  </si>
  <si>
    <t>Země:</t>
  </si>
  <si>
    <t>Česká republika</t>
  </si>
  <si>
    <t>N.</t>
  </si>
  <si>
    <t>Kód</t>
  </si>
  <si>
    <t>Nadpis</t>
  </si>
  <si>
    <t>EAN</t>
  </si>
  <si>
    <t>Povrchová úprava</t>
  </si>
  <si>
    <t>Cena za jednotku</t>
  </si>
  <si>
    <t>Cena celkem</t>
  </si>
  <si>
    <t>Měna</t>
  </si>
  <si>
    <t>DSZT_F</t>
  </si>
  <si>
    <t>DRŽÁK STROPNÍ</t>
  </si>
  <si>
    <t>Žárově zinkováno</t>
  </si>
  <si>
    <t>kusů</t>
  </si>
  <si>
    <t>Kč</t>
  </si>
  <si>
    <t>KPO 10X95_POGMT</t>
  </si>
  <si>
    <t>KOTVA PRŮVLAKOVÁ</t>
  </si>
  <si>
    <t>Geomet</t>
  </si>
  <si>
    <t>KZI 110X200X1.00_F</t>
  </si>
  <si>
    <t>KABELOVÝ ŽLAB S INTEGROVANOU SPOJKOU</t>
  </si>
  <si>
    <t>metrů</t>
  </si>
  <si>
    <t>M 8_GMT</t>
  </si>
  <si>
    <t>MATICE ŠESTIHRANNÁ</t>
  </si>
  <si>
    <t>MP 41X41_F</t>
  </si>
  <si>
    <t>MONTÁŽNÍ PROFIL</t>
  </si>
  <si>
    <t>NSM 6X10_GMT</t>
  </si>
  <si>
    <t>ŠROUB VRATOVÝ + MATICE S LÍMCEM</t>
  </si>
  <si>
    <t>O 90X110X200_F</t>
  </si>
  <si>
    <t xml:space="preserve">OBLOUK 90°
</t>
  </si>
  <si>
    <t>PVL 6_GMT</t>
  </si>
  <si>
    <t>PODLOŽKA VELKÁ</t>
  </si>
  <si>
    <t>PVL 8_GMT</t>
  </si>
  <si>
    <t>V 200_F</t>
  </si>
  <si>
    <t>VÍKO KABELOVÉHO ŽLABU</t>
  </si>
  <si>
    <t>VO 90X200_F</t>
  </si>
  <si>
    <t>VÍKO OBLOUKU 90°</t>
  </si>
  <si>
    <t>VU_GMT</t>
  </si>
  <si>
    <t>ÚCHYT VÍKA</t>
  </si>
  <si>
    <t>ZT 8_ZNCR</t>
  </si>
  <si>
    <t>TYČ ZÁVITOVÁ</t>
  </si>
  <si>
    <t>Galvanicky zinkováno</t>
  </si>
  <si>
    <t>Cena celkem:</t>
  </si>
  <si>
    <t>Uvedené ceny jsou bez DPH</t>
  </si>
  <si>
    <t>5. Etapa - Půda</t>
  </si>
  <si>
    <t>Rozpočet - I - Půda školy a prostřední schodiště</t>
  </si>
  <si>
    <t>Rozvaděč RSM 3.1.3 (MONTÁŽ)</t>
  </si>
  <si>
    <t>I</t>
  </si>
  <si>
    <t>210010055</t>
  </si>
  <si>
    <t>trubka inst.ocel.závit. typ 6036 R=36mm (VU)</t>
  </si>
  <si>
    <t>Krabice uzavřená plast 8111,odbočná se zapojením</t>
  </si>
  <si>
    <t>210020571</t>
  </si>
  <si>
    <t>izol.podložka pod el.zaříz. do 4dm2;tl. do 6mm</t>
  </si>
  <si>
    <t>dm2</t>
  </si>
  <si>
    <t>210100002</t>
  </si>
  <si>
    <t>ukonč.vod.v rozv.vč.zap.a konc.do 6mm2</t>
  </si>
  <si>
    <t>210201517</t>
  </si>
  <si>
    <t>Svítidlo LED bytové stěnové</t>
  </si>
  <si>
    <t>210201521</t>
  </si>
  <si>
    <t>Svítidlo LED technické  stěnové</t>
  </si>
  <si>
    <t>210810005</t>
  </si>
  <si>
    <t>CYKY 3x1.5 mm2 (VU)</t>
  </si>
  <si>
    <t>210810006</t>
  </si>
  <si>
    <t>CYKY 3x2.5 mm2 (VU)</t>
  </si>
  <si>
    <t>Omitnutí rýh stěn s15cm hrubá</t>
  </si>
  <si>
    <t>97103-5131</t>
  </si>
  <si>
    <t>vybour.otv.cihl.malt.cem. do R=60mm tl.do 150mm</t>
  </si>
  <si>
    <t>97103-5141</t>
  </si>
  <si>
    <t>vybour.otv.cihl.malt.cem. do R=60mm tl.do 300mm</t>
  </si>
  <si>
    <t>97304-9311</t>
  </si>
  <si>
    <t>vysekaní kapsy pro osazení krabice zdi 150x150x80mm</t>
  </si>
  <si>
    <t>Malby směsi tekuté hlinkové bílé 2x v místnost výšky - 4m s materiálem</t>
  </si>
  <si>
    <t>Rozvaděč RSM 3.1.3</t>
  </si>
  <si>
    <t>A-6122-0</t>
  </si>
  <si>
    <t>Skříň prázdná Z 300x600, Eaton</t>
  </si>
  <si>
    <t>Spínač na lištu 32A, Eaton</t>
  </si>
  <si>
    <t>Propojovací lišta 3-polová včetně krytek, Eaton</t>
  </si>
  <si>
    <t>Krabice KR 97/5_KA ODBOČNÁ S VÍČKEM KO 97 V A SVORKOVNICÍ SP-96</t>
  </si>
  <si>
    <t>00331</t>
  </si>
  <si>
    <t>Krabice 8111_ KA S PRŮCHODKAMI 1611 A SVORKOVNICÍ S-96</t>
  </si>
  <si>
    <t>00333</t>
  </si>
  <si>
    <t>Krabice 8118_KA S PRŮCHODKAMI 1618 A SVORKOVNICÍ S-96</t>
  </si>
  <si>
    <t>spínač 6, IP 54</t>
  </si>
  <si>
    <t>0505</t>
  </si>
  <si>
    <t>1-CXKH-R-J 3x1,5 RE</t>
  </si>
  <si>
    <t>0506</t>
  </si>
  <si>
    <t>1-CXKH-R-O 3x1,5 RE</t>
  </si>
  <si>
    <t>0507</t>
  </si>
  <si>
    <t>1-CXKH-R-J 3x2,5 RE</t>
  </si>
  <si>
    <t>10.075.251</t>
  </si>
  <si>
    <t>Trubka 4032 LA tuhá (750N)</t>
  </si>
  <si>
    <t>10.075.256</t>
  </si>
  <si>
    <t>Příchytka 5332_LB</t>
  </si>
  <si>
    <t>184-088</t>
  </si>
  <si>
    <t>Deska Cemvin 625x600x5 mm ..... objednávat po 8 kusech MH</t>
  </si>
  <si>
    <t>184-089</t>
  </si>
  <si>
    <t>Deska Cemvin 300x300x5 mm</t>
  </si>
  <si>
    <t xml:space="preserve">Vnitřní malířský nátěr - plus bílý (15kg/ks)
</t>
  </si>
  <si>
    <t>28329193</t>
  </si>
  <si>
    <t xml:space="preserve">Tekutá tónovací barva (0,5kg/ks)
</t>
  </si>
  <si>
    <t>00109</t>
  </si>
  <si>
    <t>Rozvaděč domovní RMS 3.1.3, včetně veškerého materiálu, viz rozpiska</t>
  </si>
  <si>
    <t>Rozvaděče ZŠ Komenského_Rozváděč RMS 3.1.3.XLS</t>
  </si>
  <si>
    <t>Počet kusů celkem</t>
  </si>
  <si>
    <t>Rozváděč RMS 3.1.3</t>
  </si>
  <si>
    <t>Rozvodnice KLV, pod omítku, plech.dveře, šroubová svorkovnice, řad 1, modulů 14</t>
  </si>
  <si>
    <t>KLV-12UPS-F</t>
  </si>
  <si>
    <t>178814</t>
  </si>
  <si>
    <t>Hlavní vypínač, 3-pól, In=32A</t>
  </si>
  <si>
    <t>IS-32/3</t>
  </si>
  <si>
    <t>276268</t>
  </si>
  <si>
    <t>Chránič s nadproudovou ochranou, Ir=250A, AC, 1+N, 10kA, char.B, Idn=0.03A, In=10A</t>
  </si>
  <si>
    <t>PFL7-10/1N/B/003</t>
  </si>
  <si>
    <t>263434</t>
  </si>
  <si>
    <t>Propojovací lišta 1 m, 3+Npól, Jmen. proud 80 A</t>
  </si>
  <si>
    <t>Z-GV-16/3P+N-4TE</t>
  </si>
  <si>
    <t>271066</t>
  </si>
  <si>
    <t>Oprava elektroinstalace ZŠ Nový Jičín, Komenského 68, p.o.</t>
  </si>
  <si>
    <t>Rozpočet - J - 1. PP - zázemí kuchyně a jídelna]</t>
  </si>
  <si>
    <t>C22M - Slaboproudé montáže (MONTÁŽ)</t>
  </si>
  <si>
    <t>C22M - Slaboproudé montáže (MAT.NOSNÝ)</t>
  </si>
  <si>
    <t>Rozvaděč RMS 0.4 (MONTÁŽ)</t>
  </si>
  <si>
    <t>Rozvaděč RMS 0.4.1 (MONTÁŽ)</t>
  </si>
  <si>
    <t>J</t>
  </si>
  <si>
    <t>210100103</t>
  </si>
  <si>
    <t>ukonč. 1 žil. vodičů do 70 mm2</t>
  </si>
  <si>
    <t>210110005</t>
  </si>
  <si>
    <t>dvojtý střídavý přep. řazení 6+6 nást.prost.vlhké</t>
  </si>
  <si>
    <t>210110014</t>
  </si>
  <si>
    <t>dvojitý přep.stříd. - řazení 6+6 zápust.vč.zap.</t>
  </si>
  <si>
    <t>210110501</t>
  </si>
  <si>
    <t>Vačkový spínač 25A</t>
  </si>
  <si>
    <t>210110507</t>
  </si>
  <si>
    <t>Vačkový spínač 40A</t>
  </si>
  <si>
    <t>210190006</t>
  </si>
  <si>
    <t>mont.oceloplech.rozvodnic do 300kg</t>
  </si>
  <si>
    <t>231 33 20 - 2x18W svít.zářiv.stropní s krytem</t>
  </si>
  <si>
    <t>210220004</t>
  </si>
  <si>
    <t>Uzemnění na povrchu Cu do 120 mm2 bez nát.vč.ol.vložky</t>
  </si>
  <si>
    <t>210800110</t>
  </si>
  <si>
    <t>CYKY 4x2.5 mm2 750V (PO)</t>
  </si>
  <si>
    <t>210810092</t>
  </si>
  <si>
    <t>CYKY-CYKYm 4x70 mm2 1kV (VU)</t>
  </si>
  <si>
    <t>C22M - Slaboproudé montáže</t>
  </si>
  <si>
    <t>220260001</t>
  </si>
  <si>
    <t>krabice KO 68 pod omítku</t>
  </si>
  <si>
    <t>220260003</t>
  </si>
  <si>
    <t>krabice KR 68 pod omítku</t>
  </si>
  <si>
    <t>220260553</t>
  </si>
  <si>
    <t>trubka PVC R=29mm pod omítku</t>
  </si>
  <si>
    <t>220260554</t>
  </si>
  <si>
    <t>trubka PVC R=36mm pod omítku</t>
  </si>
  <si>
    <t>220280221</t>
  </si>
  <si>
    <t>SYKFY 5x2x0.5mm (TR)</t>
  </si>
  <si>
    <t>220301201</t>
  </si>
  <si>
    <t>zásuvka tlf. 4 pólová pod omítku</t>
  </si>
  <si>
    <t>220301203</t>
  </si>
  <si>
    <t>zásuvka datová 8 pólová pod omítku</t>
  </si>
  <si>
    <t>220301221</t>
  </si>
  <si>
    <t>Kabel propojovací UTP</t>
  </si>
  <si>
    <t>220320294</t>
  </si>
  <si>
    <t>Tlačítko</t>
  </si>
  <si>
    <t>220320321</t>
  </si>
  <si>
    <t>zvonkové tablo do zdi TZN 1 (9 tlač.el.vrát.)</t>
  </si>
  <si>
    <t>97103-5331</t>
  </si>
  <si>
    <t>vybour.otv.cihl.malt.cem.do 0.09m2 tl.do 150mm</t>
  </si>
  <si>
    <t>97103-5361</t>
  </si>
  <si>
    <t>vybour.otv.cihl.malt.cem.do 0.09m2 tl.do 600mm</t>
  </si>
  <si>
    <t>97103-5381</t>
  </si>
  <si>
    <t>vybour.otv.cihl.malt.cem.do 0.09m2 tl.do 900mm</t>
  </si>
  <si>
    <t>781414112</t>
  </si>
  <si>
    <t>Obkladačky pravoúhlé pórovinové lepené flexilním lepidlem do 25ks/m2</t>
  </si>
  <si>
    <t>Malby směsi tekuté hlinkové bílé 2x v místnost výšky - 4m</t>
  </si>
  <si>
    <t>Rozvaděč RMS 0.4</t>
  </si>
  <si>
    <t>Připojnice 32/5 na podpěr. Izolátorech</t>
  </si>
  <si>
    <t>Nulová přípojnice CU 32/5 na kamenech</t>
  </si>
  <si>
    <t>C-2303-1</t>
  </si>
  <si>
    <t>Vypínač, odpojovač 250A</t>
  </si>
  <si>
    <t>E-2020-2</t>
  </si>
  <si>
    <t>Jističe třípólové do 100A</t>
  </si>
  <si>
    <t>G-7313-1</t>
  </si>
  <si>
    <t>Zvonkové trafo</t>
  </si>
  <si>
    <t>P-1860-1</t>
  </si>
  <si>
    <t>Svorka PEN</t>
  </si>
  <si>
    <t>P-5800-0</t>
  </si>
  <si>
    <t>Vodičový žlab PVC</t>
  </si>
  <si>
    <t>R-7400-1</t>
  </si>
  <si>
    <t>Zámek rozvaděče</t>
  </si>
  <si>
    <t>R-7417-0</t>
  </si>
  <si>
    <t>Nosník 3 fázového jističe</t>
  </si>
  <si>
    <t>Z-05</t>
  </si>
  <si>
    <t>Zapojení vodičem CU 70mm2, 200A</t>
  </si>
  <si>
    <t>Rozvaděč RMS 0.4.1</t>
  </si>
  <si>
    <t>A-6128-0</t>
  </si>
  <si>
    <t>Skříň prázdná Z 600x900</t>
  </si>
  <si>
    <t>Spínač na lištu 32A</t>
  </si>
  <si>
    <t>00314</t>
  </si>
  <si>
    <t>Krabice KU 68-1902_KA</t>
  </si>
  <si>
    <t>Krabice KP 64/5_KA</t>
  </si>
  <si>
    <t>00406</t>
  </si>
  <si>
    <t>Kabelový žlab 50/62 a drátěný žlab 110x200, včetně veškerého navázaného materiálu, viz rozpiska</t>
  </si>
  <si>
    <t>00505</t>
  </si>
  <si>
    <t>Ovládač 1/0, IP 54</t>
  </si>
  <si>
    <t>00609</t>
  </si>
  <si>
    <t>Sporáková přípojka zapuštěnátěná - bílá/šedá</t>
  </si>
  <si>
    <t>00702</t>
  </si>
  <si>
    <t>Zásuvka 2P+PE, IP 40, (přepěťovka-clonky-bílá)</t>
  </si>
  <si>
    <t>00731</t>
  </si>
  <si>
    <t>Zásuvka telefonní, bílá</t>
  </si>
  <si>
    <t>00740</t>
  </si>
  <si>
    <t>Zásuvka datová, bílá</t>
  </si>
  <si>
    <t>00741</t>
  </si>
  <si>
    <t>Maska nosná s 1 otvorem</t>
  </si>
  <si>
    <t>00742</t>
  </si>
  <si>
    <t>Maska nosná s 2 otvory</t>
  </si>
  <si>
    <t>00743</t>
  </si>
  <si>
    <t>Kryt bílý</t>
  </si>
  <si>
    <t>00854</t>
  </si>
  <si>
    <t>Spínač 6+6, IP 20</t>
  </si>
  <si>
    <t>00884</t>
  </si>
  <si>
    <t>Rámeček 5-násobný bílý (vodorovný)</t>
  </si>
  <si>
    <t>0214</t>
  </si>
  <si>
    <t>H07V-K 4mm2 zelenožlutý</t>
  </si>
  <si>
    <t>02926</t>
  </si>
  <si>
    <t>CYKY-J 4x2.5mm2</t>
  </si>
  <si>
    <t>0500</t>
  </si>
  <si>
    <t>1-CXKH-R-J 1x10 RE ZŽ</t>
  </si>
  <si>
    <t>0508</t>
  </si>
  <si>
    <t>1-CXKH 4x70 SM</t>
  </si>
  <si>
    <t>0509</t>
  </si>
  <si>
    <t>1-CXKH-R 1x70 RMV ZŽ</t>
  </si>
  <si>
    <t>10.069.917</t>
  </si>
  <si>
    <t>Spínač, IP44 č.1 bílý</t>
  </si>
  <si>
    <t>10.069.918</t>
  </si>
  <si>
    <t>Spínač, IP44 č.5 bílý</t>
  </si>
  <si>
    <t>10.069.919</t>
  </si>
  <si>
    <t>Spínač, IP44 č.6 bílý</t>
  </si>
  <si>
    <t>10.069.920</t>
  </si>
  <si>
    <t>Spínač, IP44 č.6+6 bílý</t>
  </si>
  <si>
    <t>102</t>
  </si>
  <si>
    <t>SYKFY 2x2x0.5mm2</t>
  </si>
  <si>
    <t>10411</t>
  </si>
  <si>
    <t>SADA 4+N PRO 2 ÚČASTNÍKY</t>
  </si>
  <si>
    <t>43002</t>
  </si>
  <si>
    <t>1225 trubka ohebná</t>
  </si>
  <si>
    <t>43003</t>
  </si>
  <si>
    <t>1232 trubka ohebná</t>
  </si>
  <si>
    <t>2x36W svít.zářivkové stropní s elektronickým předřadníkem</t>
  </si>
  <si>
    <t>2x58W svít.zářivkové stropní s elektronickým předřadníkem</t>
  </si>
  <si>
    <t>597610360</t>
  </si>
  <si>
    <t>Obkládačky keramické</t>
  </si>
  <si>
    <t>60004</t>
  </si>
  <si>
    <t>Svítidlo LED 6k0 840 - F</t>
  </si>
  <si>
    <t>Svítidlo LED 6k4 840 - O</t>
  </si>
  <si>
    <t>Celkem za materiály C22M:</t>
  </si>
  <si>
    <t>10.057.890</t>
  </si>
  <si>
    <t>UTP 4x2x0,5 cat.6 drát bal.500m</t>
  </si>
  <si>
    <t>41088</t>
  </si>
  <si>
    <t>Rozvaděč domovní RMS 0.4.1, včetně veškerého materiálu, viz rozpiska</t>
  </si>
  <si>
    <t>41096</t>
  </si>
  <si>
    <t>Skladaný rozvaděč RMS 0.4, včetně veškerého materiálu viz rozpiska</t>
  </si>
  <si>
    <t>74247 Hladké Životice</t>
  </si>
  <si>
    <t>Rozváděč RMS 0.4</t>
  </si>
  <si>
    <t>Skříň s dveřmi, IP40, ŠxVxH=1000x1800x600</t>
  </si>
  <si>
    <t>XVTL-BF-10/6/18</t>
  </si>
  <si>
    <t>114410</t>
  </si>
  <si>
    <t>Adaptér xEnergy Basic (Profi+), přední část, hl.185, ŠxV=1000x1800</t>
  </si>
  <si>
    <t>XVTL-BP-W-10/18-185</t>
  </si>
  <si>
    <t>120633</t>
  </si>
  <si>
    <t>Adaptér xEnergy Basic (Profi+), zadní část, skříň ŠxV=1000x1800</t>
  </si>
  <si>
    <t>XVTL-BP-F-10/18</t>
  </si>
  <si>
    <t>115191</t>
  </si>
  <si>
    <t>Horní/dolní kryt výřezy pro příruby ŠxH 1000x600</t>
  </si>
  <si>
    <t>XSPTF1006</t>
  </si>
  <si>
    <t>284326</t>
  </si>
  <si>
    <t>Boční kryt - Pár, IP40, VxH=1800x600</t>
  </si>
  <si>
    <t>XVTL-S-6/18-PAIR</t>
  </si>
  <si>
    <t>116180</t>
  </si>
  <si>
    <t>Čelní kryt podstavce V=100, Š=1000</t>
  </si>
  <si>
    <t>XLSPL1F10</t>
  </si>
  <si>
    <t>114628</t>
  </si>
  <si>
    <t>Sada pro montáž sběrnic SASY na zadní rám rozváděče, Š=1000</t>
  </si>
  <si>
    <t>BPZ-BR/SASY/H-1000</t>
  </si>
  <si>
    <t>108381</t>
  </si>
  <si>
    <t>DIN lišta přístrojová hliníková, šířka skříně = 1000, šířka lišty = 888 (46 modulů)</t>
  </si>
  <si>
    <t>BPZ-DINR46-1000</t>
  </si>
  <si>
    <t>293597</t>
  </si>
  <si>
    <t>Montážní panel s otvory pro SASY Š=1000, V=250</t>
  </si>
  <si>
    <t>BPZ-MPLSASY-1000</t>
  </si>
  <si>
    <t>114832</t>
  </si>
  <si>
    <t>Montážní panel Š=1000, V=200</t>
  </si>
  <si>
    <t>BPZ-MPL200-1000</t>
  </si>
  <si>
    <t>114809</t>
  </si>
  <si>
    <t>Montážní sada pro max. hloubku, šedá, Š=1000</t>
  </si>
  <si>
    <t>BPZ-KIT-MPL-1000</t>
  </si>
  <si>
    <t>134213</t>
  </si>
  <si>
    <t>C lišta pro montáž kabel.kanálů, Š=1000</t>
  </si>
  <si>
    <t>BPZ-CP-1000</t>
  </si>
  <si>
    <t>116921</t>
  </si>
  <si>
    <t>SASY, Držák 2 sběrnic PE+N</t>
  </si>
  <si>
    <t>BBS-2/FL</t>
  </si>
  <si>
    <t>107069</t>
  </si>
  <si>
    <t>SASY, sběrnice Cu 20X5, In=315A, délka 2250mm</t>
  </si>
  <si>
    <t>CU20X5-2250</t>
  </si>
  <si>
    <t>7466</t>
  </si>
  <si>
    <t>SASY, Kryt sběrnic 12-30x5mm, délka 1000mm</t>
  </si>
  <si>
    <t>BBC-FL5</t>
  </si>
  <si>
    <t>107173</t>
  </si>
  <si>
    <t>Držák přístr lišty pro vedení kabel kanálu Hl=60</t>
  </si>
  <si>
    <t>KKW-40</t>
  </si>
  <si>
    <t>275242</t>
  </si>
  <si>
    <t>Montážní úhelník montáž desek zboku na rám, 1pár</t>
  </si>
  <si>
    <t>XVTL-BRA/IC250</t>
  </si>
  <si>
    <t>115133</t>
  </si>
  <si>
    <t>SASY, sběrnice Cu 20X5, In=315A, délka 1500mm</t>
  </si>
  <si>
    <t>CU20X5</t>
  </si>
  <si>
    <t>44092</t>
  </si>
  <si>
    <t>Kabelový kanál s výřezy pro odbočky. Šířka x Hloubka 60x60 mm., Kopos</t>
  </si>
  <si>
    <t>RK 60X60_LD</t>
  </si>
  <si>
    <t>Držák kabel.kanálů Hl=60, podložených C-lištou, výška držáku 23</t>
  </si>
  <si>
    <t>BPZ-CDB23/CP</t>
  </si>
  <si>
    <t>116916</t>
  </si>
  <si>
    <t>Krycí deska, s výřezem 45mm, plechová, šedá, Š=1000, V=150</t>
  </si>
  <si>
    <t>BPZ-FP-1000/150-45</t>
  </si>
  <si>
    <t>293532</t>
  </si>
  <si>
    <t>Krycí deska, bez výřezu, plechová, šedá, Š=1000, V=50</t>
  </si>
  <si>
    <t>BPZ-FP-1000/050-BL</t>
  </si>
  <si>
    <t>293526</t>
  </si>
  <si>
    <t>5 kusu</t>
  </si>
  <si>
    <t>Krycí deska, bez výřezu, plechová, šedá, Š=1000, V=200</t>
  </si>
  <si>
    <t>BPZ-FP-1000/200-BL</t>
  </si>
  <si>
    <t>Jistič PL7, char B, 3-pólový, Icn=10kA, In=20A</t>
  </si>
  <si>
    <t>PL7-B20/3</t>
  </si>
  <si>
    <t>263390</t>
  </si>
  <si>
    <t>Jistič PL7, char B, 3-pólový, Icn=10kA, In=40A</t>
  </si>
  <si>
    <t>PL7-B40/3</t>
  </si>
  <si>
    <t>263393</t>
  </si>
  <si>
    <t>Jistič PL7, char C, 3-pólový, Icn=10kA, In=6A</t>
  </si>
  <si>
    <t>PL7-C6/3</t>
  </si>
  <si>
    <t>263406</t>
  </si>
  <si>
    <t>Jistič PL7, char B, 3-pólový, Icn=10kA, In=63A</t>
  </si>
  <si>
    <t>PL7-B63/3</t>
  </si>
  <si>
    <t>263401</t>
  </si>
  <si>
    <t>Jistič PL7, char B, 3-pólový, Icn=10kA, In=32A</t>
  </si>
  <si>
    <t>PL7-B32/3</t>
  </si>
  <si>
    <t>263392</t>
  </si>
  <si>
    <t>Jistič PL7, char C, 3-pólový, Icn=10kA, In=2A</t>
  </si>
  <si>
    <t>PL7-C2/3</t>
  </si>
  <si>
    <t>263404</t>
  </si>
  <si>
    <t>Jistič PL7, char C, 3-pólový, Icn=10kA, In=4A</t>
  </si>
  <si>
    <t>PL7-C4/3</t>
  </si>
  <si>
    <t>263405</t>
  </si>
  <si>
    <t>Jistič PL7, char B, 3-pólový, Icn=10kA, In=10A</t>
  </si>
  <si>
    <t>PL7-B10/3</t>
  </si>
  <si>
    <t>263387</t>
  </si>
  <si>
    <t>Jistič PL7, char C, 3-pólový, Icn=10kA, In=10A</t>
  </si>
  <si>
    <t>PL7-C10/3</t>
  </si>
  <si>
    <t>263407</t>
  </si>
  <si>
    <t>Jistič PL7, char B, 1-pólový, Icn=10kA, In=16A</t>
  </si>
  <si>
    <t>PL7-B16/1</t>
  </si>
  <si>
    <t>262676</t>
  </si>
  <si>
    <t>Jistič PL7, char C, 1-pólový, Icn=10kA, In=2A</t>
  </si>
  <si>
    <t>PL7-C2/1</t>
  </si>
  <si>
    <t>262699</t>
  </si>
  <si>
    <t>Zvonkový transformátor Un2=12V, (cena obsažena za SADA 4+N)</t>
  </si>
  <si>
    <t>NM 151716 - S</t>
  </si>
  <si>
    <t>57</t>
  </si>
  <si>
    <t>58</t>
  </si>
  <si>
    <t>59</t>
  </si>
  <si>
    <t>60</t>
  </si>
  <si>
    <t>Pojistkový odpojovač C22 3-Pól, 690V AC / 125A</t>
  </si>
  <si>
    <t>CH223DU</t>
  </si>
  <si>
    <t>61</t>
  </si>
  <si>
    <t>Válcová pojistka GG 400V AC 125A C22(22,2x58mm)</t>
  </si>
  <si>
    <t>C22G125</t>
  </si>
  <si>
    <t>62</t>
  </si>
  <si>
    <t>Výkonový vypínač, 3pól, In=250A</t>
  </si>
  <si>
    <t>LN2-250-I</t>
  </si>
  <si>
    <t>112004</t>
  </si>
  <si>
    <t>63</t>
  </si>
  <si>
    <t>SASY, Univerzální svorka, sběrnice: 5mm, Ie=400A, vodič: 16-70mm2</t>
  </si>
  <si>
    <t>AKU70/5</t>
  </si>
  <si>
    <t>107189</t>
  </si>
  <si>
    <t>64</t>
  </si>
  <si>
    <t>SASY, Univerzální svorka, sběrnice: 5mm, Ie=270A, vodič: 4-35mm2</t>
  </si>
  <si>
    <t>AKU35/5</t>
  </si>
  <si>
    <t>107188</t>
  </si>
  <si>
    <t>65</t>
  </si>
  <si>
    <t>SASY, Univerzální svorka, sběrnice: 5mm, Ie=180A, vodič: 1,5-16mm2</t>
  </si>
  <si>
    <t>AKU16/5</t>
  </si>
  <si>
    <t>107187</t>
  </si>
  <si>
    <t>155 kusů</t>
  </si>
  <si>
    <t>66</t>
  </si>
  <si>
    <t>Univerzální řadová svorka ETB</t>
  </si>
  <si>
    <t>ETB 95/1x3 ZŽ</t>
  </si>
  <si>
    <t>67</t>
  </si>
  <si>
    <t>68</t>
  </si>
  <si>
    <t>Řadová svorka, 0.75-6 mm2</t>
  </si>
  <si>
    <t>RSA 6 A</t>
  </si>
  <si>
    <t>24 kusů</t>
  </si>
  <si>
    <t>69</t>
  </si>
  <si>
    <t>65 kusů</t>
  </si>
  <si>
    <t>70</t>
  </si>
  <si>
    <t>Vývodka pro průměr: 3 - 6mm</t>
  </si>
  <si>
    <t>PG 7</t>
  </si>
  <si>
    <t>71</t>
  </si>
  <si>
    <t>Vývodka pro průměr: 4 - 8mm</t>
  </si>
  <si>
    <t>PG 9</t>
  </si>
  <si>
    <t>72</t>
  </si>
  <si>
    <t>Vývodka pro průměr: 5 - 10mm</t>
  </si>
  <si>
    <t>PG 11</t>
  </si>
  <si>
    <t>11 kusů</t>
  </si>
  <si>
    <t>73</t>
  </si>
  <si>
    <t>Vývodka pro průměr: 7 - 12mm</t>
  </si>
  <si>
    <t>PG 13,5</t>
  </si>
  <si>
    <t>10 kusů</t>
  </si>
  <si>
    <t>74</t>
  </si>
  <si>
    <t>Vývodka pro průměr: 10 - 14mm</t>
  </si>
  <si>
    <t>PG 16</t>
  </si>
  <si>
    <t>75</t>
  </si>
  <si>
    <t>76</t>
  </si>
  <si>
    <t>77</t>
  </si>
  <si>
    <t>78</t>
  </si>
  <si>
    <t>79</t>
  </si>
  <si>
    <t>150 kusů</t>
  </si>
  <si>
    <t>80</t>
  </si>
  <si>
    <t>Dutinka lisovaci s izol., 4mm2/12mm</t>
  </si>
  <si>
    <t>DI 4-12</t>
  </si>
  <si>
    <t>81</t>
  </si>
  <si>
    <t>Dutinka lisovaci s izol., 6mm2/12mm</t>
  </si>
  <si>
    <t>DI 6-12</t>
  </si>
  <si>
    <t>82</t>
  </si>
  <si>
    <t>83</t>
  </si>
  <si>
    <t>84</t>
  </si>
  <si>
    <t>85</t>
  </si>
  <si>
    <t>86</t>
  </si>
  <si>
    <t>87</t>
  </si>
  <si>
    <t>10 metrů</t>
  </si>
  <si>
    <t>88</t>
  </si>
  <si>
    <t>Vodič lanový měděný 4mm2, izolace černá</t>
  </si>
  <si>
    <t>H07V-K 4 Č (CYA)</t>
  </si>
  <si>
    <t>89</t>
  </si>
  <si>
    <t>Vodič lanový měděný 6mm2, izolace černá</t>
  </si>
  <si>
    <t>H07V-K 6 Č (CYA)</t>
  </si>
  <si>
    <t>10,5 metrů</t>
  </si>
  <si>
    <t>90</t>
  </si>
  <si>
    <t>1,5 metrů</t>
  </si>
  <si>
    <t>91</t>
  </si>
  <si>
    <t>92</t>
  </si>
  <si>
    <t>Rozváděč RMS 0.4.1</t>
  </si>
  <si>
    <t>5 metrů</t>
  </si>
  <si>
    <t>Rozbočovací můstek, počet svorek 12, průřez 16 mm2, barva modrá</t>
  </si>
  <si>
    <t>CS-N12</t>
  </si>
  <si>
    <t>ROZPISKA MECHANICKÝCH PRVKŮ ŽLABŮ A PŘÍSLUŠENSTVÍ</t>
  </si>
  <si>
    <t>Projekt</t>
  </si>
  <si>
    <t>Číslo projektu:</t>
  </si>
  <si>
    <t>003PB014</t>
  </si>
  <si>
    <t>Projektant</t>
  </si>
  <si>
    <t>Email</t>
  </si>
  <si>
    <t>info@bill-elektroprojekt.eu</t>
  </si>
  <si>
    <t>Telefon</t>
  </si>
  <si>
    <t>739032113</t>
  </si>
  <si>
    <t>Trasa</t>
  </si>
  <si>
    <t>Typ</t>
  </si>
  <si>
    <t>Název</t>
  </si>
  <si>
    <t>DZ 110X200_BF</t>
  </si>
  <si>
    <t>ŽLAB KABELOVÝ DRÁTĚNÝ</t>
  </si>
  <si>
    <t>DZRS/B_ZNCR</t>
  </si>
  <si>
    <t>RYCHLOSPOJKA</t>
  </si>
  <si>
    <t>NKZIN 50X62X0.70_F</t>
  </si>
  <si>
    <t>ŽLAB KAB. S INT.SPOJ.NED.</t>
  </si>
  <si>
    <t>V 62_F</t>
  </si>
  <si>
    <t>Příslušenství</t>
  </si>
  <si>
    <t>NKO 90X50X62_F</t>
  </si>
  <si>
    <t>OBLOUK KLESAJÍCÍ 90°</t>
  </si>
  <si>
    <t>ŠROUB VRAT.+MATICE</t>
  </si>
  <si>
    <t>NVKO 90X50X62_F</t>
  </si>
  <si>
    <t>VÍKO OBL. KLES.90</t>
  </si>
  <si>
    <t>NO 90X50X62_F</t>
  </si>
  <si>
    <t>OBLOUK 90°</t>
  </si>
  <si>
    <t>NVO 90X62_F</t>
  </si>
  <si>
    <t>Montážní a spojovací materiál pro zavěšení</t>
  </si>
  <si>
    <t>DZSU/B_ZNCR</t>
  </si>
  <si>
    <t>ŠROUB UPEVŇOVACÍ</t>
  </si>
  <si>
    <t>DSZT_S</t>
  </si>
  <si>
    <t>MP 41X21_S</t>
  </si>
  <si>
    <t>PROFIL MONTÁŽNÍ</t>
  </si>
  <si>
    <t>KPO 10X95_PO</t>
  </si>
  <si>
    <t>KOTVA POŽÁRNĚ ODOLNÁ</t>
  </si>
  <si>
    <t>PVL 8_ZNCR</t>
  </si>
  <si>
    <t>M 8_ZNCR</t>
  </si>
  <si>
    <t>NSM 6X10_ZNCR</t>
  </si>
  <si>
    <t>PD 8_ZNCR</t>
  </si>
  <si>
    <t>PODLOŽKA</t>
  </si>
  <si>
    <t>NZ 62_S</t>
  </si>
  <si>
    <t>ZÁVĚS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</si>
</sst>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28">
    <font>
      <sz val="10"/>
      <color theme="1"/>
      <name val="Times New Roman"/>
      <family val="2"/>
    </font>
    <font>
      <sz val="10"/>
      <name val="Arial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Times"/>
      <family val="2"/>
    </font>
    <font>
      <sz val="10"/>
      <name val="Times"/>
      <family val="2"/>
    </font>
    <font>
      <b/>
      <sz val="12"/>
      <name val="Times"/>
      <family val="2"/>
    </font>
    <font>
      <sz val="11"/>
      <name val="Times"/>
      <family val="2"/>
    </font>
    <font>
      <sz val="12"/>
      <name val="Times"/>
      <family val="2"/>
    </font>
    <font>
      <b/>
      <sz val="12"/>
      <color indexed="12"/>
      <name val="Times"/>
      <family val="2"/>
    </font>
    <font>
      <b/>
      <sz val="8"/>
      <name val="Times"/>
      <family val="2"/>
    </font>
    <font>
      <i/>
      <sz val="8"/>
      <name val="Times"/>
      <family val="2"/>
    </font>
    <font>
      <sz val="9"/>
      <name val="Times"/>
      <family val="2"/>
    </font>
    <font>
      <sz val="10"/>
      <color theme="1"/>
      <name val="Times"/>
      <family val="2"/>
    </font>
    <font>
      <sz val="11"/>
      <color theme="1"/>
      <name val="Times"/>
      <family val="2"/>
    </font>
    <font>
      <b/>
      <sz val="16"/>
      <color theme="1"/>
      <name val="Times"/>
      <family val="2"/>
    </font>
    <font>
      <i/>
      <sz val="8"/>
      <color theme="1"/>
      <name val="Times"/>
      <family val="2"/>
    </font>
    <font>
      <b/>
      <sz val="10"/>
      <color theme="1"/>
      <name val="Times"/>
      <family val="2"/>
    </font>
    <font>
      <b/>
      <sz val="12"/>
      <color theme="1"/>
      <name val="Times"/>
      <family val="2"/>
    </font>
    <font>
      <sz val="4"/>
      <color theme="1"/>
      <name val="Times"/>
      <family val="2"/>
    </font>
    <font>
      <b/>
      <sz val="10"/>
      <color indexed="12"/>
      <name val="Times"/>
      <family val="2"/>
    </font>
    <font>
      <b/>
      <sz val="10"/>
      <name val="Times"/>
      <family val="2"/>
    </font>
    <font>
      <b/>
      <sz val="12"/>
      <name val="Times New Roman"/>
      <family val="2"/>
    </font>
    <font>
      <i/>
      <sz val="10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  <font>
      <sz val="8"/>
      <name val="Times New Roman"/>
      <family val="2"/>
    </font>
  </fonts>
  <fills count="1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hair"/>
      <right style="hair"/>
      <top style="hair"/>
      <bottom style="double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thin"/>
      <bottom style="double"/>
    </border>
    <border>
      <left/>
      <right/>
      <top style="hair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44" fontId="3" fillId="0" borderId="0">
      <alignment/>
      <protection/>
    </xf>
    <xf numFmtId="42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>
      <alignment/>
      <protection/>
    </xf>
  </cellStyleXfs>
  <cellXfs count="201"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44" fontId="5" fillId="0" borderId="4" xfId="21" applyNumberFormat="1" applyFont="1" applyBorder="1" applyAlignment="1">
      <alignment vertical="center"/>
      <protection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44" fontId="11" fillId="0" borderId="7" xfId="21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4" fontId="5" fillId="0" borderId="0" xfId="21" applyNumberFormat="1" applyFont="1" applyBorder="1" applyAlignment="1">
      <alignment vertical="center"/>
      <protection/>
    </xf>
    <xf numFmtId="44" fontId="11" fillId="0" borderId="3" xfId="21" applyNumberFormat="1" applyFont="1" applyBorder="1" applyAlignment="1">
      <alignment vertical="center"/>
      <protection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44" fontId="11" fillId="0" borderId="9" xfId="21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44" fontId="5" fillId="0" borderId="5" xfId="21" applyNumberFormat="1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49" fontId="14" fillId="5" borderId="0" xfId="24" applyNumberFormat="1" applyFont="1" applyFill="1" applyBorder="1" applyAlignment="1">
      <alignment horizontal="left" vertical="center"/>
      <protection/>
    </xf>
    <xf numFmtId="0" fontId="15" fillId="0" borderId="0" xfId="24" applyFont="1" applyBorder="1" applyAlignment="1">
      <alignment vertical="center"/>
      <protection/>
    </xf>
    <xf numFmtId="49" fontId="16" fillId="5" borderId="13" xfId="24" applyNumberFormat="1" applyFont="1" applyFill="1" applyBorder="1" applyAlignment="1">
      <alignment horizontal="left" vertical="center"/>
      <protection/>
    </xf>
    <xf numFmtId="49" fontId="16" fillId="5" borderId="14" xfId="24" applyNumberFormat="1" applyFont="1" applyFill="1" applyBorder="1" applyAlignment="1">
      <alignment horizontal="left" vertical="center"/>
      <protection/>
    </xf>
    <xf numFmtId="49" fontId="16" fillId="5" borderId="15" xfId="24" applyNumberFormat="1" applyFont="1" applyFill="1" applyBorder="1" applyAlignment="1">
      <alignment horizontal="left" vertical="center"/>
      <protection/>
    </xf>
    <xf numFmtId="49" fontId="17" fillId="5" borderId="16" xfId="24" applyNumberFormat="1" applyFont="1" applyFill="1" applyBorder="1" applyAlignment="1">
      <alignment horizontal="left" vertical="center"/>
      <protection/>
    </xf>
    <xf numFmtId="49" fontId="17" fillId="5" borderId="17" xfId="24" applyNumberFormat="1" applyFont="1" applyFill="1" applyBorder="1" applyAlignment="1">
      <alignment horizontal="left" vertical="center"/>
      <protection/>
    </xf>
    <xf numFmtId="49" fontId="17" fillId="5" borderId="18" xfId="24" applyNumberFormat="1" applyFont="1" applyFill="1" applyBorder="1" applyAlignment="1">
      <alignment horizontal="left" vertical="center"/>
      <protection/>
    </xf>
    <xf numFmtId="49" fontId="18" fillId="5" borderId="13" xfId="24" applyNumberFormat="1" applyFont="1" applyFill="1" applyBorder="1" applyAlignment="1">
      <alignment horizontal="left" vertical="center"/>
      <protection/>
    </xf>
    <xf numFmtId="49" fontId="18" fillId="5" borderId="15" xfId="24" applyNumberFormat="1" applyFont="1" applyFill="1" applyBorder="1" applyAlignment="1">
      <alignment horizontal="left" vertical="center"/>
      <protection/>
    </xf>
    <xf numFmtId="49" fontId="18" fillId="5" borderId="14" xfId="24" applyNumberFormat="1" applyFont="1" applyFill="1" applyBorder="1" applyAlignment="1">
      <alignment horizontal="left" vertical="center"/>
      <protection/>
    </xf>
    <xf numFmtId="49" fontId="19" fillId="5" borderId="19" xfId="24" applyNumberFormat="1" applyFont="1" applyFill="1" applyBorder="1" applyAlignment="1">
      <alignment horizontal="left" vertical="center"/>
      <protection/>
    </xf>
    <xf numFmtId="49" fontId="19" fillId="5" borderId="20" xfId="24" applyNumberFormat="1" applyFont="1" applyFill="1" applyBorder="1" applyAlignment="1">
      <alignment horizontal="left" vertical="center"/>
      <protection/>
    </xf>
    <xf numFmtId="49" fontId="19" fillId="5" borderId="0" xfId="24" applyNumberFormat="1" applyFont="1" applyFill="1" applyBorder="1" applyAlignment="1">
      <alignment horizontal="left" vertical="center"/>
      <protection/>
    </xf>
    <xf numFmtId="49" fontId="14" fillId="5" borderId="19" xfId="24" applyNumberFormat="1" applyFont="1" applyFill="1" applyBorder="1" applyAlignment="1">
      <alignment horizontal="left" vertical="center"/>
      <protection/>
    </xf>
    <xf numFmtId="49" fontId="14" fillId="5" borderId="20" xfId="24" applyNumberFormat="1" applyFont="1" applyFill="1" applyBorder="1" applyAlignment="1">
      <alignment horizontal="left" vertical="center"/>
      <protection/>
    </xf>
    <xf numFmtId="49" fontId="18" fillId="5" borderId="19" xfId="24" applyNumberFormat="1" applyFont="1" applyFill="1" applyBorder="1" applyAlignment="1">
      <alignment horizontal="left" vertical="center"/>
      <protection/>
    </xf>
    <xf numFmtId="49" fontId="18" fillId="5" borderId="20" xfId="24" applyNumberFormat="1" applyFont="1" applyFill="1" applyBorder="1" applyAlignment="1">
      <alignment horizontal="left" vertical="center"/>
      <protection/>
    </xf>
    <xf numFmtId="49" fontId="18" fillId="5" borderId="0" xfId="24" applyNumberFormat="1" applyFont="1" applyFill="1" applyBorder="1" applyAlignment="1">
      <alignment horizontal="left" vertical="center"/>
      <protection/>
    </xf>
    <xf numFmtId="49" fontId="20" fillId="5" borderId="19" xfId="24" applyNumberFormat="1" applyFont="1" applyFill="1" applyBorder="1" applyAlignment="1">
      <alignment horizontal="left" vertical="center"/>
      <protection/>
    </xf>
    <xf numFmtId="49" fontId="20" fillId="5" borderId="20" xfId="24" applyNumberFormat="1" applyFont="1" applyFill="1" applyBorder="1" applyAlignment="1">
      <alignment horizontal="left" vertical="center"/>
      <protection/>
    </xf>
    <xf numFmtId="49" fontId="20" fillId="5" borderId="0" xfId="24" applyNumberFormat="1" applyFont="1" applyFill="1" applyBorder="1" applyAlignment="1">
      <alignment horizontal="left" vertical="center"/>
      <protection/>
    </xf>
    <xf numFmtId="49" fontId="14" fillId="5" borderId="16" xfId="24" applyNumberFormat="1" applyFont="1" applyFill="1" applyBorder="1" applyAlignment="1">
      <alignment horizontal="left" vertical="center"/>
      <protection/>
    </xf>
    <xf numFmtId="49" fontId="14" fillId="5" borderId="18" xfId="24" applyNumberFormat="1" applyFont="1" applyFill="1" applyBorder="1" applyAlignment="1">
      <alignment horizontal="left" vertical="center"/>
      <protection/>
    </xf>
    <xf numFmtId="49" fontId="14" fillId="5" borderId="17" xfId="24" applyNumberFormat="1" applyFont="1" applyFill="1" applyBorder="1" applyAlignment="1">
      <alignment horizontal="left" vertical="center"/>
      <protection/>
    </xf>
    <xf numFmtId="49" fontId="17" fillId="5" borderId="19" xfId="24" applyNumberFormat="1" applyFont="1" applyFill="1" applyBorder="1" applyAlignment="1">
      <alignment horizontal="left" vertical="center"/>
      <protection/>
    </xf>
    <xf numFmtId="49" fontId="17" fillId="5" borderId="20" xfId="24" applyNumberFormat="1" applyFont="1" applyFill="1" applyBorder="1" applyAlignment="1">
      <alignment horizontal="left" vertical="center"/>
      <protection/>
    </xf>
    <xf numFmtId="49" fontId="18" fillId="6" borderId="21" xfId="24" applyNumberFormat="1" applyFont="1" applyFill="1" applyBorder="1" applyAlignment="1">
      <alignment horizontal="center" vertical="center" wrapText="1"/>
      <protection/>
    </xf>
    <xf numFmtId="49" fontId="18" fillId="6" borderId="22" xfId="24" applyNumberFormat="1" applyFont="1" applyFill="1" applyBorder="1" applyAlignment="1">
      <alignment horizontal="center" vertical="center" wrapText="1"/>
      <protection/>
    </xf>
    <xf numFmtId="49" fontId="18" fillId="7" borderId="23" xfId="24" applyNumberFormat="1" applyFont="1" applyFill="1" applyBorder="1" applyAlignment="1">
      <alignment horizontal="left" vertical="center"/>
      <protection/>
    </xf>
    <xf numFmtId="49" fontId="18" fillId="7" borderId="24" xfId="24" applyNumberFormat="1" applyFont="1" applyFill="1" applyBorder="1" applyAlignment="1">
      <alignment horizontal="left" vertical="center"/>
      <protection/>
    </xf>
    <xf numFmtId="1" fontId="14" fillId="5" borderId="25" xfId="24" applyNumberFormat="1" applyFont="1" applyFill="1" applyBorder="1" applyAlignment="1">
      <alignment horizontal="right" vertical="center"/>
      <protection/>
    </xf>
    <xf numFmtId="1" fontId="14" fillId="5" borderId="26" xfId="24" applyNumberFormat="1" applyFont="1" applyFill="1" applyBorder="1" applyAlignment="1">
      <alignment horizontal="right" vertical="center"/>
      <protection/>
    </xf>
    <xf numFmtId="4" fontId="14" fillId="5" borderId="26" xfId="24" applyNumberFormat="1" applyFont="1" applyFill="1" applyBorder="1" applyAlignment="1">
      <alignment horizontal="right" vertical="center"/>
      <protection/>
    </xf>
    <xf numFmtId="1" fontId="14" fillId="8" borderId="26" xfId="24" applyNumberFormat="1" applyFont="1" applyFill="1" applyBorder="1" applyAlignment="1">
      <alignment horizontal="right" vertical="center"/>
      <protection/>
    </xf>
    <xf numFmtId="49" fontId="14" fillId="6" borderId="27" xfId="24" applyNumberFormat="1" applyFont="1" applyFill="1" applyBorder="1" applyAlignment="1">
      <alignment horizontal="left" vertical="center"/>
      <protection/>
    </xf>
    <xf numFmtId="49" fontId="18" fillId="6" borderId="28" xfId="24" applyNumberFormat="1" applyFont="1" applyFill="1" applyBorder="1" applyAlignment="1">
      <alignment horizontal="left" vertical="center"/>
      <protection/>
    </xf>
    <xf numFmtId="49" fontId="14" fillId="6" borderId="28" xfId="24" applyNumberFormat="1" applyFont="1" applyFill="1" applyBorder="1" applyAlignment="1">
      <alignment horizontal="left" vertical="center"/>
      <protection/>
    </xf>
    <xf numFmtId="4" fontId="21" fillId="6" borderId="22" xfId="24" applyNumberFormat="1" applyFont="1" applyFill="1" applyBorder="1" applyAlignment="1">
      <alignment horizontal="right" vertical="center"/>
      <protection/>
    </xf>
    <xf numFmtId="0" fontId="6" fillId="0" borderId="0" xfId="26" applyFont="1" applyBorder="1" applyAlignment="1">
      <alignment vertical="center"/>
      <protection/>
    </xf>
    <xf numFmtId="1" fontId="6" fillId="0" borderId="0" xfId="26" applyNumberFormat="1" applyFont="1" applyBorder="1" applyAlignment="1">
      <alignment vertical="center"/>
      <protection/>
    </xf>
    <xf numFmtId="0" fontId="22" fillId="0" borderId="0" xfId="26" applyFont="1" applyBorder="1" applyAlignment="1">
      <alignment horizontal="left" vertical="center"/>
      <protection/>
    </xf>
    <xf numFmtId="0" fontId="22" fillId="0" borderId="0" xfId="26" applyFont="1" applyBorder="1" applyAlignment="1">
      <alignment vertical="center"/>
      <protection/>
    </xf>
    <xf numFmtId="1" fontId="22" fillId="0" borderId="0" xfId="26" applyNumberFormat="1" applyFont="1" applyBorder="1" applyAlignment="1">
      <alignment vertical="center"/>
      <protection/>
    </xf>
    <xf numFmtId="0" fontId="6" fillId="0" borderId="0" xfId="26" applyFont="1" applyBorder="1" applyAlignment="1">
      <alignment horizontal="right" vertical="center"/>
      <protection/>
    </xf>
    <xf numFmtId="0" fontId="6" fillId="0" borderId="0" xfId="26" applyFont="1" applyBorder="1" applyAlignment="1">
      <alignment horizontal="left" vertical="center"/>
      <protection/>
    </xf>
    <xf numFmtId="0" fontId="6" fillId="9" borderId="0" xfId="26" applyFont="1" applyFill="1" applyBorder="1" applyAlignment="1">
      <alignment horizontal="center" vertical="center"/>
      <protection/>
    </xf>
    <xf numFmtId="1" fontId="6" fillId="9" borderId="0" xfId="26" applyNumberFormat="1" applyFont="1" applyFill="1" applyBorder="1" applyAlignment="1">
      <alignment horizontal="center" vertical="center"/>
      <protection/>
    </xf>
    <xf numFmtId="0" fontId="6" fillId="10" borderId="7" xfId="26" applyFont="1" applyFill="1" applyBorder="1" applyAlignment="1">
      <alignment horizontal="center" vertical="center" wrapText="1"/>
      <protection/>
    </xf>
    <xf numFmtId="1" fontId="6" fillId="10" borderId="7" xfId="26" applyNumberFormat="1" applyFont="1" applyFill="1" applyBorder="1" applyAlignment="1">
      <alignment horizontal="center" vertical="center" wrapText="1"/>
      <protection/>
    </xf>
    <xf numFmtId="0" fontId="6" fillId="0" borderId="3" xfId="26" applyFont="1" applyBorder="1" applyAlignment="1">
      <alignment horizontal="right" vertical="center"/>
      <protection/>
    </xf>
    <xf numFmtId="0" fontId="6" fillId="0" borderId="3" xfId="26" applyFont="1" applyBorder="1" applyAlignment="1">
      <alignment vertical="center"/>
      <protection/>
    </xf>
    <xf numFmtId="1" fontId="6" fillId="0" borderId="3" xfId="26" applyNumberFormat="1" applyFont="1" applyBorder="1" applyAlignment="1">
      <alignment vertical="center"/>
      <protection/>
    </xf>
    <xf numFmtId="2" fontId="6" fillId="0" borderId="3" xfId="26" applyNumberFormat="1" applyFont="1" applyBorder="1" applyAlignment="1">
      <alignment vertical="center"/>
      <protection/>
    </xf>
    <xf numFmtId="0" fontId="6" fillId="0" borderId="4" xfId="26" applyFont="1" applyBorder="1" applyAlignment="1">
      <alignment horizontal="right" vertical="center"/>
      <protection/>
    </xf>
    <xf numFmtId="0" fontId="6" fillId="0" borderId="4" xfId="26" applyFont="1" applyBorder="1" applyAlignment="1">
      <alignment vertical="center"/>
      <protection/>
    </xf>
    <xf numFmtId="1" fontId="6" fillId="0" borderId="4" xfId="26" applyNumberFormat="1" applyFont="1" applyBorder="1" applyAlignment="1">
      <alignment vertical="center"/>
      <protection/>
    </xf>
    <xf numFmtId="2" fontId="6" fillId="0" borderId="4" xfId="26" applyNumberFormat="1" applyFont="1" applyBorder="1" applyAlignment="1">
      <alignment vertical="center"/>
      <protection/>
    </xf>
    <xf numFmtId="0" fontId="6" fillId="0" borderId="12" xfId="26" applyFont="1" applyBorder="1" applyAlignment="1">
      <alignment horizontal="right" vertical="center"/>
      <protection/>
    </xf>
    <xf numFmtId="0" fontId="6" fillId="0" borderId="12" xfId="26" applyFont="1" applyBorder="1" applyAlignment="1">
      <alignment vertical="center"/>
      <protection/>
    </xf>
    <xf numFmtId="1" fontId="6" fillId="0" borderId="12" xfId="26" applyNumberFormat="1" applyFont="1" applyBorder="1" applyAlignment="1">
      <alignment vertical="center"/>
      <protection/>
    </xf>
    <xf numFmtId="2" fontId="6" fillId="0" borderId="12" xfId="26" applyNumberFormat="1" applyFont="1" applyBorder="1" applyAlignment="1">
      <alignment vertical="center"/>
      <protection/>
    </xf>
    <xf numFmtId="2" fontId="6" fillId="0" borderId="8" xfId="26" applyNumberFormat="1" applyFont="1" applyBorder="1" applyAlignment="1">
      <alignment vertical="center"/>
      <protection/>
    </xf>
    <xf numFmtId="0" fontId="6" fillId="0" borderId="8" xfId="26" applyFont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" fontId="5" fillId="0" borderId="29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 wrapText="1"/>
    </xf>
    <xf numFmtId="2" fontId="5" fillId="0" borderId="29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9" fontId="14" fillId="5" borderId="0" xfId="29" applyNumberFormat="1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vertical="center"/>
      <protection/>
    </xf>
    <xf numFmtId="49" fontId="16" fillId="5" borderId="13" xfId="29" applyNumberFormat="1" applyFont="1" applyFill="1" applyBorder="1" applyAlignment="1">
      <alignment horizontal="left" vertical="center"/>
      <protection/>
    </xf>
    <xf numFmtId="49" fontId="16" fillId="5" borderId="14" xfId="29" applyNumberFormat="1" applyFont="1" applyFill="1" applyBorder="1" applyAlignment="1">
      <alignment horizontal="left" vertical="center"/>
      <protection/>
    </xf>
    <xf numFmtId="49" fontId="16" fillId="5" borderId="15" xfId="29" applyNumberFormat="1" applyFont="1" applyFill="1" applyBorder="1" applyAlignment="1">
      <alignment horizontal="left" vertical="center"/>
      <protection/>
    </xf>
    <xf numFmtId="49" fontId="17" fillId="5" borderId="16" xfId="29" applyNumberFormat="1" applyFont="1" applyFill="1" applyBorder="1" applyAlignment="1">
      <alignment horizontal="left" vertical="center"/>
      <protection/>
    </xf>
    <xf numFmtId="49" fontId="17" fillId="5" borderId="17" xfId="29" applyNumberFormat="1" applyFont="1" applyFill="1" applyBorder="1" applyAlignment="1">
      <alignment horizontal="left" vertical="center"/>
      <protection/>
    </xf>
    <xf numFmtId="49" fontId="17" fillId="5" borderId="18" xfId="29" applyNumberFormat="1" applyFont="1" applyFill="1" applyBorder="1" applyAlignment="1">
      <alignment horizontal="left" vertical="center"/>
      <protection/>
    </xf>
    <xf numFmtId="49" fontId="18" fillId="5" borderId="13" xfId="29" applyNumberFormat="1" applyFont="1" applyFill="1" applyBorder="1" applyAlignment="1">
      <alignment horizontal="left" vertical="center"/>
      <protection/>
    </xf>
    <xf numFmtId="49" fontId="18" fillId="5" borderId="15" xfId="29" applyNumberFormat="1" applyFont="1" applyFill="1" applyBorder="1" applyAlignment="1">
      <alignment horizontal="left" vertical="center"/>
      <protection/>
    </xf>
    <xf numFmtId="49" fontId="18" fillId="5" borderId="14" xfId="29" applyNumberFormat="1" applyFont="1" applyFill="1" applyBorder="1" applyAlignment="1">
      <alignment horizontal="left" vertical="center"/>
      <protection/>
    </xf>
    <xf numFmtId="49" fontId="19" fillId="5" borderId="19" xfId="29" applyNumberFormat="1" applyFont="1" applyFill="1" applyBorder="1" applyAlignment="1">
      <alignment horizontal="left" vertical="center"/>
      <protection/>
    </xf>
    <xf numFmtId="49" fontId="19" fillId="5" borderId="20" xfId="29" applyNumberFormat="1" applyFont="1" applyFill="1" applyBorder="1" applyAlignment="1">
      <alignment horizontal="left" vertical="center"/>
      <protection/>
    </xf>
    <xf numFmtId="49" fontId="14" fillId="5" borderId="19" xfId="29" applyNumberFormat="1" applyFont="1" applyFill="1" applyBorder="1" applyAlignment="1">
      <alignment horizontal="left" vertical="center"/>
      <protection/>
    </xf>
    <xf numFmtId="49" fontId="14" fillId="5" borderId="20" xfId="29" applyNumberFormat="1" applyFont="1" applyFill="1" applyBorder="1" applyAlignment="1">
      <alignment horizontal="left" vertical="center"/>
      <protection/>
    </xf>
    <xf numFmtId="49" fontId="18" fillId="5" borderId="19" xfId="29" applyNumberFormat="1" applyFont="1" applyFill="1" applyBorder="1" applyAlignment="1">
      <alignment horizontal="left" vertical="center"/>
      <protection/>
    </xf>
    <xf numFmtId="49" fontId="18" fillId="5" borderId="20" xfId="29" applyNumberFormat="1" applyFont="1" applyFill="1" applyBorder="1" applyAlignment="1">
      <alignment horizontal="left" vertical="center"/>
      <protection/>
    </xf>
    <xf numFmtId="49" fontId="18" fillId="5" borderId="0" xfId="29" applyNumberFormat="1" applyFont="1" applyFill="1" applyBorder="1" applyAlignment="1">
      <alignment horizontal="left" vertical="center"/>
      <protection/>
    </xf>
    <xf numFmtId="49" fontId="20" fillId="5" borderId="19" xfId="29" applyNumberFormat="1" applyFont="1" applyFill="1" applyBorder="1" applyAlignment="1">
      <alignment horizontal="left" vertical="center"/>
      <protection/>
    </xf>
    <xf numFmtId="49" fontId="20" fillId="5" borderId="20" xfId="29" applyNumberFormat="1" applyFont="1" applyFill="1" applyBorder="1" applyAlignment="1">
      <alignment horizontal="left" vertical="center"/>
      <protection/>
    </xf>
    <xf numFmtId="49" fontId="14" fillId="5" borderId="16" xfId="29" applyNumberFormat="1" applyFont="1" applyFill="1" applyBorder="1" applyAlignment="1">
      <alignment horizontal="left" vertical="center"/>
      <protection/>
    </xf>
    <xf numFmtId="49" fontId="14" fillId="5" borderId="17" xfId="29" applyNumberFormat="1" applyFont="1" applyFill="1" applyBorder="1" applyAlignment="1">
      <alignment horizontal="left" vertical="center"/>
      <protection/>
    </xf>
    <xf numFmtId="49" fontId="14" fillId="5" borderId="18" xfId="29" applyNumberFormat="1" applyFont="1" applyFill="1" applyBorder="1" applyAlignment="1">
      <alignment horizontal="left" vertical="center"/>
      <protection/>
    </xf>
    <xf numFmtId="49" fontId="18" fillId="6" borderId="21" xfId="29" applyNumberFormat="1" applyFont="1" applyFill="1" applyBorder="1" applyAlignment="1">
      <alignment horizontal="center" vertical="center" wrapText="1"/>
      <protection/>
    </xf>
    <xf numFmtId="49" fontId="18" fillId="6" borderId="22" xfId="29" applyNumberFormat="1" applyFont="1" applyFill="1" applyBorder="1" applyAlignment="1">
      <alignment horizontal="center" vertical="center" wrapText="1"/>
      <protection/>
    </xf>
    <xf numFmtId="49" fontId="18" fillId="7" borderId="23" xfId="29" applyNumberFormat="1" applyFont="1" applyFill="1" applyBorder="1" applyAlignment="1">
      <alignment horizontal="left" vertical="center"/>
      <protection/>
    </xf>
    <xf numFmtId="49" fontId="18" fillId="7" borderId="24" xfId="29" applyNumberFormat="1" applyFont="1" applyFill="1" applyBorder="1" applyAlignment="1">
      <alignment horizontal="left" vertical="center"/>
      <protection/>
    </xf>
    <xf numFmtId="1" fontId="14" fillId="5" borderId="25" xfId="29" applyNumberFormat="1" applyFont="1" applyFill="1" applyBorder="1" applyAlignment="1">
      <alignment horizontal="right" vertical="center"/>
      <protection/>
    </xf>
    <xf numFmtId="1" fontId="14" fillId="5" borderId="26" xfId="29" applyNumberFormat="1" applyFont="1" applyFill="1" applyBorder="1" applyAlignment="1">
      <alignment horizontal="right" vertical="center"/>
      <protection/>
    </xf>
    <xf numFmtId="4" fontId="14" fillId="5" borderId="26" xfId="29" applyNumberFormat="1" applyFont="1" applyFill="1" applyBorder="1" applyAlignment="1">
      <alignment horizontal="right" vertical="center"/>
      <protection/>
    </xf>
    <xf numFmtId="1" fontId="14" fillId="8" borderId="26" xfId="29" applyNumberFormat="1" applyFont="1" applyFill="1" applyBorder="1" applyAlignment="1">
      <alignment horizontal="right" vertical="center"/>
      <protection/>
    </xf>
    <xf numFmtId="49" fontId="14" fillId="6" borderId="27" xfId="29" applyNumberFormat="1" applyFont="1" applyFill="1" applyBorder="1" applyAlignment="1">
      <alignment horizontal="left" vertical="center"/>
      <protection/>
    </xf>
    <xf numFmtId="49" fontId="18" fillId="6" borderId="28" xfId="29" applyNumberFormat="1" applyFont="1" applyFill="1" applyBorder="1" applyAlignment="1">
      <alignment horizontal="left" vertical="center"/>
      <protection/>
    </xf>
    <xf numFmtId="49" fontId="14" fillId="6" borderId="28" xfId="29" applyNumberFormat="1" applyFont="1" applyFill="1" applyBorder="1" applyAlignment="1">
      <alignment horizontal="left" vertical="center"/>
      <protection/>
    </xf>
    <xf numFmtId="4" fontId="21" fillId="6" borderId="22" xfId="29" applyNumberFormat="1" applyFont="1" applyFill="1" applyBorder="1" applyAlignment="1">
      <alignment horizontal="right" vertical="center"/>
      <protection/>
    </xf>
    <xf numFmtId="0" fontId="3" fillId="0" borderId="0" xfId="28" applyFont="1" applyBorder="1">
      <alignment/>
      <protection/>
    </xf>
    <xf numFmtId="0" fontId="24" fillId="8" borderId="0" xfId="25" applyFont="1" applyFill="1" applyBorder="1" applyAlignment="1">
      <alignment vertical="center"/>
      <protection/>
    </xf>
    <xf numFmtId="49" fontId="25" fillId="8" borderId="0" xfId="25" applyNumberFormat="1" applyFont="1" applyFill="1" applyBorder="1" applyAlignment="1">
      <alignment horizontal="left" vertical="center"/>
      <protection/>
    </xf>
    <xf numFmtId="0" fontId="26" fillId="0" borderId="0" xfId="25" applyFont="1" applyBorder="1" applyAlignment="1">
      <alignment vertical="center"/>
      <protection/>
    </xf>
    <xf numFmtId="0" fontId="25" fillId="0" borderId="0" xfId="27" applyFont="1" applyBorder="1" applyAlignment="1">
      <alignment vertical="center"/>
      <protection/>
    </xf>
    <xf numFmtId="0" fontId="25" fillId="11" borderId="0" xfId="28" applyFont="1" applyFill="1" applyBorder="1" applyAlignment="1">
      <alignment vertical="center"/>
      <protection/>
    </xf>
    <xf numFmtId="0" fontId="25" fillId="11" borderId="0" xfId="28" applyFont="1" applyFill="1" applyBorder="1" applyAlignment="1">
      <alignment horizontal="left" vertical="center"/>
      <protection/>
    </xf>
    <xf numFmtId="0" fontId="25" fillId="11" borderId="0" xfId="25" applyFont="1" applyFill="1" applyBorder="1" applyAlignment="1">
      <alignment vertical="center"/>
      <protection/>
    </xf>
    <xf numFmtId="49" fontId="25" fillId="8" borderId="0" xfId="28" applyNumberFormat="1" applyFont="1" applyFill="1" applyBorder="1" applyAlignment="1">
      <alignment horizontal="left" vertical="center"/>
      <protection/>
    </xf>
    <xf numFmtId="0" fontId="27" fillId="11" borderId="0" xfId="25" applyFont="1" applyFill="1" applyBorder="1" applyAlignment="1">
      <alignment vertical="center"/>
      <protection/>
    </xf>
    <xf numFmtId="0" fontId="6" fillId="11" borderId="0" xfId="20" applyFont="1" applyFill="1" applyBorder="1" applyAlignment="1">
      <alignment horizontal="left" vertical="center"/>
      <protection/>
    </xf>
    <xf numFmtId="0" fontId="25" fillId="12" borderId="7" xfId="27" applyFont="1" applyFill="1" applyBorder="1" applyAlignment="1">
      <alignment horizontal="center" vertical="center"/>
      <protection/>
    </xf>
    <xf numFmtId="0" fontId="25" fillId="12" borderId="7" xfId="25" applyFont="1" applyFill="1" applyBorder="1" applyAlignment="1">
      <alignment horizontal="center" vertical="center"/>
      <protection/>
    </xf>
    <xf numFmtId="0" fontId="25" fillId="11" borderId="3" xfId="27" applyFont="1" applyFill="1" applyBorder="1" applyAlignment="1">
      <alignment vertical="center"/>
      <protection/>
    </xf>
    <xf numFmtId="44" fontId="14" fillId="0" borderId="0" xfId="22" applyNumberFormat="1" applyFont="1" applyBorder="1" applyAlignment="1">
      <alignment horizontal="left"/>
      <protection/>
    </xf>
    <xf numFmtId="0" fontId="25" fillId="11" borderId="3" xfId="27" applyFont="1" applyFill="1" applyBorder="1" applyAlignment="1">
      <alignment horizontal="right" vertical="center"/>
      <protection/>
    </xf>
    <xf numFmtId="0" fontId="25" fillId="11" borderId="3" xfId="27" applyFont="1" applyFill="1" applyBorder="1" applyAlignment="1">
      <alignment horizontal="left" vertical="center"/>
      <protection/>
    </xf>
    <xf numFmtId="44" fontId="25" fillId="0" borderId="3" xfId="22" applyNumberFormat="1" applyFont="1" applyBorder="1" applyAlignment="1">
      <alignment vertical="center"/>
      <protection/>
    </xf>
    <xf numFmtId="0" fontId="25" fillId="11" borderId="4" xfId="27" applyFont="1" applyFill="1" applyBorder="1" applyAlignment="1">
      <alignment vertical="center"/>
      <protection/>
    </xf>
    <xf numFmtId="44" fontId="25" fillId="11" borderId="4" xfId="22" applyNumberFormat="1" applyFont="1" applyFill="1" applyBorder="1" applyAlignment="1">
      <alignment horizontal="left" vertical="center"/>
      <protection/>
    </xf>
    <xf numFmtId="0" fontId="25" fillId="11" borderId="4" xfId="27" applyFont="1" applyFill="1" applyBorder="1" applyAlignment="1">
      <alignment horizontal="right" vertical="center"/>
      <protection/>
    </xf>
    <xf numFmtId="0" fontId="25" fillId="11" borderId="4" xfId="27" applyFont="1" applyFill="1" applyBorder="1" applyAlignment="1">
      <alignment horizontal="left" vertical="center"/>
      <protection/>
    </xf>
    <xf numFmtId="44" fontId="25" fillId="0" borderId="4" xfId="22" applyNumberFormat="1" applyFont="1" applyBorder="1" applyAlignment="1">
      <alignment vertical="center"/>
      <protection/>
    </xf>
    <xf numFmtId="0" fontId="25" fillId="11" borderId="0" xfId="27" applyFont="1" applyFill="1" applyBorder="1" applyAlignment="1">
      <alignment vertical="center"/>
      <protection/>
    </xf>
    <xf numFmtId="44" fontId="25" fillId="11" borderId="3" xfId="22" applyNumberFormat="1" applyFont="1" applyFill="1" applyBorder="1" applyAlignment="1">
      <alignment horizontal="left" vertical="center"/>
      <protection/>
    </xf>
    <xf numFmtId="0" fontId="26" fillId="11" borderId="0" xfId="27" applyFont="1" applyFill="1" applyBorder="1" applyAlignment="1">
      <alignment vertical="center"/>
      <protection/>
    </xf>
    <xf numFmtId="44" fontId="25" fillId="0" borderId="0" xfId="27" applyNumberFormat="1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49" fontId="18" fillId="6" borderId="22" xfId="24" applyNumberFormat="1" applyFont="1" applyFill="1" applyBorder="1" applyAlignment="1">
      <alignment horizontal="center" vertical="center" wrapText="1"/>
      <protection/>
    </xf>
    <xf numFmtId="49" fontId="14" fillId="5" borderId="26" xfId="24" applyNumberFormat="1" applyFont="1" applyFill="1" applyBorder="1" applyAlignment="1">
      <alignment horizontal="left" vertical="center" wrapText="1"/>
      <protection/>
    </xf>
    <xf numFmtId="49" fontId="14" fillId="5" borderId="26" xfId="24" applyNumberFormat="1" applyFont="1" applyFill="1" applyBorder="1" applyAlignment="1">
      <alignment horizontal="left" vertical="center"/>
      <protection/>
    </xf>
    <xf numFmtId="14" fontId="22" fillId="0" borderId="0" xfId="26" applyNumberFormat="1" applyFont="1" applyBorder="1" applyAlignment="1">
      <alignment horizontal="center" vertical="center"/>
      <protection/>
    </xf>
    <xf numFmtId="0" fontId="6" fillId="0" borderId="8" xfId="26" applyFont="1" applyBorder="1" applyAlignment="1">
      <alignment horizontal="left" vertical="center"/>
      <protection/>
    </xf>
    <xf numFmtId="0" fontId="6" fillId="0" borderId="0" xfId="26" applyFont="1" applyBorder="1" applyAlignment="1">
      <alignment horizontal="center" vertical="center"/>
      <protection/>
    </xf>
    <xf numFmtId="49" fontId="18" fillId="6" borderId="22" xfId="29" applyNumberFormat="1" applyFont="1" applyFill="1" applyBorder="1" applyAlignment="1">
      <alignment horizontal="center" vertical="center" wrapText="1"/>
      <protection/>
    </xf>
    <xf numFmtId="49" fontId="14" fillId="5" borderId="26" xfId="29" applyNumberFormat="1" applyFont="1" applyFill="1" applyBorder="1" applyAlignment="1">
      <alignment horizontal="left" vertical="center" wrapText="1"/>
      <protection/>
    </xf>
    <xf numFmtId="49" fontId="14" fillId="5" borderId="26" xfId="29" applyNumberFormat="1" applyFont="1" applyFill="1" applyBorder="1" applyAlignment="1">
      <alignment horizontal="left" vertical="center"/>
      <protection/>
    </xf>
    <xf numFmtId="0" fontId="14" fillId="5" borderId="26" xfId="29" applyFont="1" applyFill="1" applyBorder="1" applyAlignment="1">
      <alignment horizontal="left" vertical="center" wrapText="1"/>
      <protection/>
    </xf>
    <xf numFmtId="0" fontId="23" fillId="8" borderId="0" xfId="25" applyFont="1" applyFill="1" applyBorder="1" applyAlignment="1">
      <alignment horizontal="left" vertical="center"/>
      <protection/>
    </xf>
    <xf numFmtId="0" fontId="25" fillId="13" borderId="10" xfId="25" applyFont="1" applyFill="1" applyBorder="1" applyAlignment="1">
      <alignment horizontal="center" vertical="center"/>
      <protection/>
    </xf>
    <xf numFmtId="0" fontId="25" fillId="13" borderId="0" xfId="27" applyFont="1" applyFill="1" applyBorder="1" applyAlignment="1">
      <alignment horizontal="center" vertical="center"/>
      <protection/>
    </xf>
    <xf numFmtId="44" fontId="25" fillId="0" borderId="30" xfId="27" applyNumberFormat="1" applyFont="1" applyBorder="1" applyAlignment="1">
      <alignment horizontal="center" vertical="center"/>
      <protection/>
    </xf>
    <xf numFmtId="0" fontId="25" fillId="0" borderId="0" xfId="27" applyFont="1" applyBorder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měny 2" xfId="21"/>
    <cellStyle name="Měny bez des. míst" xfId="22"/>
    <cellStyle name="normální 2" xfId="23"/>
    <cellStyle name="normální 2 2" xfId="24"/>
    <cellStyle name="normální 3" xfId="25"/>
    <cellStyle name="normální 3 2" xfId="26"/>
    <cellStyle name="normální 3 3" xfId="27"/>
    <cellStyle name="normální 4" xfId="28"/>
    <cellStyle name="Poznámka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ll-elektroprojekt.e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 topLeftCell="A1">
      <selection activeCell="C73" sqref="C73"/>
    </sheetView>
  </sheetViews>
  <sheetFormatPr defaultColWidth="9.33203125" defaultRowHeight="9.75" customHeight="1"/>
  <cols>
    <col min="1" max="1" width="13.5" style="1" customWidth="1"/>
    <col min="2" max="2" width="66" style="1" customWidth="1"/>
    <col min="3" max="3" width="19.66015625" style="1" customWidth="1"/>
    <col min="4" max="257" width="8.83203125" style="1" customWidth="1"/>
  </cols>
  <sheetData>
    <row r="1" spans="1:3" ht="15.6" customHeight="1">
      <c r="A1" s="2" t="s">
        <v>0</v>
      </c>
      <c r="B1" s="3" t="s">
        <v>1</v>
      </c>
      <c r="C1" s="3"/>
    </row>
    <row r="2" spans="1:3" ht="15.6" customHeight="1">
      <c r="A2" s="4"/>
      <c r="B2" s="3" t="s">
        <v>2</v>
      </c>
      <c r="C2" s="3"/>
    </row>
    <row r="3" spans="1:3" ht="15.6" customHeight="1">
      <c r="A3" s="2" t="s">
        <v>3</v>
      </c>
      <c r="B3" s="3" t="s">
        <v>4</v>
      </c>
      <c r="C3" s="3"/>
    </row>
    <row r="4" spans="1:3" ht="15.6" customHeight="1">
      <c r="A4" s="2" t="s">
        <v>5</v>
      </c>
      <c r="B4" s="5" t="s">
        <v>6</v>
      </c>
      <c r="C4" s="5"/>
    </row>
    <row r="5" spans="1:3" ht="15.6" customHeight="1">
      <c r="A5" s="2" t="s">
        <v>7</v>
      </c>
      <c r="B5" s="5" t="s">
        <v>8</v>
      </c>
      <c r="C5" s="5"/>
    </row>
    <row r="6" spans="1:3" ht="15.6" customHeight="1">
      <c r="A6" s="2" t="s">
        <v>9</v>
      </c>
      <c r="B6" s="5" t="s">
        <v>10</v>
      </c>
      <c r="C6" s="5"/>
    </row>
    <row r="7" spans="1:3" ht="15.6" customHeight="1">
      <c r="A7" s="4"/>
      <c r="B7" s="5" t="s">
        <v>11</v>
      </c>
      <c r="C7" s="5"/>
    </row>
    <row r="8" spans="1:3" ht="15.6" customHeight="1">
      <c r="A8" s="4"/>
      <c r="B8" s="5" t="s">
        <v>12</v>
      </c>
      <c r="C8" s="5"/>
    </row>
    <row r="9" spans="1:3" ht="15.6" customHeight="1">
      <c r="A9" s="4"/>
      <c r="B9" s="5" t="s">
        <v>13</v>
      </c>
      <c r="C9" s="5"/>
    </row>
    <row r="10" spans="1:3" ht="15.6" customHeight="1">
      <c r="A10" s="185" t="s">
        <v>14</v>
      </c>
      <c r="B10" s="185"/>
      <c r="C10" s="185"/>
    </row>
    <row r="12" spans="1:3" ht="10.15" customHeight="1">
      <c r="A12" s="6" t="s">
        <v>15</v>
      </c>
      <c r="B12" s="6" t="s">
        <v>16</v>
      </c>
      <c r="C12" s="6" t="s">
        <v>17</v>
      </c>
    </row>
    <row r="13" spans="1:3" ht="10.15" customHeight="1">
      <c r="A13" s="7" t="s">
        <v>18</v>
      </c>
      <c r="B13" s="8" t="s">
        <v>19</v>
      </c>
      <c r="C13" s="9"/>
    </row>
    <row r="14" spans="1:3" ht="10.15" customHeight="1">
      <c r="A14" s="10">
        <v>1</v>
      </c>
      <c r="B14" s="11" t="s">
        <v>20</v>
      </c>
      <c r="C14" s="12">
        <f>SUM('Položky (A)'!H65)</f>
        <v>0</v>
      </c>
    </row>
    <row r="15" spans="1:3" ht="10.15" customHeight="1">
      <c r="A15" s="10">
        <v>2</v>
      </c>
      <c r="B15" s="11" t="s">
        <v>21</v>
      </c>
      <c r="C15" s="12">
        <f>SUM('Položky (A)'!H283)</f>
        <v>0</v>
      </c>
    </row>
    <row r="16" spans="1:3" ht="10.15" customHeight="1">
      <c r="A16" s="10">
        <v>3</v>
      </c>
      <c r="B16" s="11" t="s">
        <v>22</v>
      </c>
      <c r="C16" s="12">
        <f>C15*0.05</f>
        <v>0</v>
      </c>
    </row>
    <row r="17" spans="1:3" ht="10.15" customHeight="1">
      <c r="A17" s="10">
        <v>4</v>
      </c>
      <c r="B17" s="11" t="s">
        <v>23</v>
      </c>
      <c r="C17" s="12">
        <f>SUM('Rekapitulace (J)'!C19)</f>
        <v>0</v>
      </c>
    </row>
    <row r="18" spans="1:3" ht="10.15" customHeight="1">
      <c r="A18" s="10">
        <v>5</v>
      </c>
      <c r="B18" s="11" t="s">
        <v>24</v>
      </c>
      <c r="C18" s="12">
        <f>SUM('Rekapitulace (J)'!C20)</f>
        <v>0</v>
      </c>
    </row>
    <row r="19" spans="1:3" ht="10.15" customHeight="1">
      <c r="A19" s="10">
        <v>6</v>
      </c>
      <c r="B19" s="11" t="s">
        <v>22</v>
      </c>
      <c r="C19" s="12">
        <f>C18*0.05</f>
        <v>0</v>
      </c>
    </row>
    <row r="20" spans="1:3" ht="10.15" customHeight="1">
      <c r="A20" s="10">
        <v>7</v>
      </c>
      <c r="B20" s="11" t="s">
        <v>25</v>
      </c>
      <c r="C20" s="12">
        <f>SUM('Položky (A)'!H92)</f>
        <v>0</v>
      </c>
    </row>
    <row r="21" spans="1:3" ht="10.15" customHeight="1">
      <c r="A21" s="10">
        <v>8</v>
      </c>
      <c r="B21" s="11" t="s">
        <v>26</v>
      </c>
      <c r="C21" s="12">
        <f>SUM('Položky (A)'!H99)</f>
        <v>0</v>
      </c>
    </row>
    <row r="22" spans="1:3" ht="10.15" customHeight="1">
      <c r="A22" s="10">
        <v>9</v>
      </c>
      <c r="B22" s="11" t="s">
        <v>27</v>
      </c>
      <c r="C22" s="12">
        <f>SUM('Položky (A)'!H284)</f>
        <v>0</v>
      </c>
    </row>
    <row r="23" spans="1:3" ht="10.15" customHeight="1">
      <c r="A23" s="10">
        <v>10</v>
      </c>
      <c r="B23" s="11" t="s">
        <v>22</v>
      </c>
      <c r="C23" s="12">
        <f>C22*0.05</f>
        <v>0</v>
      </c>
    </row>
    <row r="24" spans="1:3" ht="10.15" customHeight="1">
      <c r="A24" s="10">
        <v>11</v>
      </c>
      <c r="B24" s="11" t="s">
        <v>28</v>
      </c>
      <c r="C24" s="12">
        <f>SUM('Položky (A)'!H74)</f>
        <v>0</v>
      </c>
    </row>
    <row r="25" spans="1:3" ht="10.15" customHeight="1">
      <c r="A25" s="10">
        <v>12</v>
      </c>
      <c r="B25" s="11" t="s">
        <v>29</v>
      </c>
      <c r="C25" s="12">
        <f>SUM('Položky (A)'!H105)</f>
        <v>0</v>
      </c>
    </row>
    <row r="26" spans="1:3" ht="10.15" customHeight="1">
      <c r="A26" s="10">
        <v>13</v>
      </c>
      <c r="B26" s="11" t="s">
        <v>30</v>
      </c>
      <c r="C26" s="12">
        <f>SUM('Rekapitulace (I)'!C20)</f>
        <v>0</v>
      </c>
    </row>
    <row r="27" spans="1:3" ht="10.15" customHeight="1">
      <c r="A27" s="10">
        <v>14</v>
      </c>
      <c r="B27" s="11" t="s">
        <v>31</v>
      </c>
      <c r="C27" s="12">
        <f>SUM('Položky (A)'!H129)</f>
        <v>0</v>
      </c>
    </row>
    <row r="28" spans="1:3" ht="10.15" customHeight="1">
      <c r="A28" s="10">
        <v>15</v>
      </c>
      <c r="B28" s="11" t="s">
        <v>32</v>
      </c>
      <c r="C28" s="12">
        <f>SUM('Položky (A)'!H151)</f>
        <v>0</v>
      </c>
    </row>
    <row r="29" spans="1:3" ht="10.15" customHeight="1">
      <c r="A29" s="10">
        <v>16</v>
      </c>
      <c r="B29" s="11" t="s">
        <v>33</v>
      </c>
      <c r="C29" s="12">
        <f>SUM('Položky (A)'!H170)</f>
        <v>0</v>
      </c>
    </row>
    <row r="30" spans="1:3" ht="10.15" customHeight="1">
      <c r="A30" s="10">
        <v>17</v>
      </c>
      <c r="B30" s="11" t="s">
        <v>34</v>
      </c>
      <c r="C30" s="12">
        <f>SUM('Položky (A)'!H189)</f>
        <v>0</v>
      </c>
    </row>
    <row r="31" spans="1:3" ht="10.15" customHeight="1">
      <c r="A31" s="10">
        <v>18</v>
      </c>
      <c r="B31" s="11" t="s">
        <v>35</v>
      </c>
      <c r="C31" s="12">
        <f>SUM('Položky (A)'!H209)</f>
        <v>0</v>
      </c>
    </row>
    <row r="32" spans="1:3" ht="10.15" customHeight="1">
      <c r="A32" s="10">
        <v>19</v>
      </c>
      <c r="B32" s="11" t="s">
        <v>36</v>
      </c>
      <c r="C32" s="12">
        <f>SUM('Rekapitulace (J)'!C28)</f>
        <v>0</v>
      </c>
    </row>
    <row r="33" spans="1:3" ht="10.15" customHeight="1">
      <c r="A33" s="10">
        <v>20</v>
      </c>
      <c r="B33" s="11" t="s">
        <v>37</v>
      </c>
      <c r="C33" s="12">
        <f>SUM('Rekapitulace (J)'!C29)</f>
        <v>0</v>
      </c>
    </row>
    <row r="34" spans="1:3" ht="10.15" customHeight="1">
      <c r="A34" s="10">
        <v>21</v>
      </c>
      <c r="B34" s="11" t="s">
        <v>38</v>
      </c>
      <c r="C34" s="12">
        <f>SUM('Rekapitulace (I)'!C26)</f>
        <v>0</v>
      </c>
    </row>
    <row r="35" spans="1:3" ht="10.15" customHeight="1">
      <c r="A35" s="10">
        <v>22</v>
      </c>
      <c r="B35" s="11" t="s">
        <v>39</v>
      </c>
      <c r="C35" s="12">
        <f>SUM('Rekapitulace (I)'!C17)</f>
        <v>0</v>
      </c>
    </row>
    <row r="36" spans="1:3" ht="10.15" customHeight="1">
      <c r="A36" s="10">
        <v>23</v>
      </c>
      <c r="B36" s="11" t="s">
        <v>40</v>
      </c>
      <c r="C36" s="12">
        <f>SUM('Rekapitulace (I)'!C18)</f>
        <v>0</v>
      </c>
    </row>
    <row r="37" spans="1:3" ht="10.15" customHeight="1">
      <c r="A37" s="10">
        <v>24</v>
      </c>
      <c r="B37" s="11" t="s">
        <v>22</v>
      </c>
      <c r="C37" s="12">
        <f>C36*0.05</f>
        <v>0</v>
      </c>
    </row>
    <row r="38" spans="1:3" ht="10.15" customHeight="1">
      <c r="A38" s="10">
        <v>25</v>
      </c>
      <c r="B38" s="11" t="s">
        <v>41</v>
      </c>
      <c r="C38" s="12">
        <f>SUM('Rekapitulace (J)'!C16)</f>
        <v>0</v>
      </c>
    </row>
    <row r="39" spans="1:3" ht="10.15" customHeight="1">
      <c r="A39" s="10">
        <v>26</v>
      </c>
      <c r="B39" s="11" t="s">
        <v>42</v>
      </c>
      <c r="C39" s="12">
        <f>SUM('Rekapitulace (J)'!C17)</f>
        <v>0</v>
      </c>
    </row>
    <row r="40" spans="1:3" ht="10.15" customHeight="1">
      <c r="A40" s="10">
        <v>27</v>
      </c>
      <c r="B40" s="11" t="s">
        <v>22</v>
      </c>
      <c r="C40" s="12">
        <f>C39*0.05</f>
        <v>0</v>
      </c>
    </row>
    <row r="41" spans="1:3" ht="10.15" customHeight="1">
      <c r="A41" s="10">
        <v>28</v>
      </c>
      <c r="B41" s="11" t="s">
        <v>43</v>
      </c>
      <c r="C41" s="12">
        <f>SUM('Rekapitulace (I)'!C24)</f>
        <v>0</v>
      </c>
    </row>
    <row r="42" spans="1:3" ht="10.15" customHeight="1">
      <c r="A42" s="10">
        <v>29</v>
      </c>
      <c r="B42" s="11" t="s">
        <v>44</v>
      </c>
      <c r="C42" s="12">
        <f>SUM('Rekapitulace (J)'!C26)</f>
        <v>0</v>
      </c>
    </row>
    <row r="43" spans="1:3" ht="10.15" customHeight="1">
      <c r="A43" s="10">
        <v>30</v>
      </c>
      <c r="B43" s="11" t="s">
        <v>45</v>
      </c>
      <c r="C43" s="12">
        <f>SUM('Rekapitulace (J)'!C22)</f>
        <v>0</v>
      </c>
    </row>
    <row r="44" spans="1:3" ht="10.15" customHeight="1">
      <c r="A44" s="10">
        <v>31</v>
      </c>
      <c r="B44" s="11" t="s">
        <v>46</v>
      </c>
      <c r="C44" s="12">
        <f>SUM('Rekapitulace (I)'!C21)</f>
        <v>0</v>
      </c>
    </row>
    <row r="45" spans="1:3" ht="10.15" customHeight="1">
      <c r="A45" s="10">
        <v>32</v>
      </c>
      <c r="B45" s="11" t="s">
        <v>47</v>
      </c>
      <c r="C45" s="12">
        <f>SUM('Rekapitulace (I)'!C22)</f>
        <v>0</v>
      </c>
    </row>
    <row r="46" spans="1:3" ht="10.15" customHeight="1">
      <c r="A46" s="10">
        <v>33</v>
      </c>
      <c r="B46" s="11" t="s">
        <v>22</v>
      </c>
      <c r="C46" s="12">
        <f>C45*0.05</f>
        <v>0</v>
      </c>
    </row>
    <row r="47" spans="1:3" ht="10.15" customHeight="1">
      <c r="A47" s="10">
        <v>34</v>
      </c>
      <c r="B47" s="11" t="s">
        <v>48</v>
      </c>
      <c r="C47" s="12">
        <f>SUM('Rekapitulace (J)'!C23)</f>
        <v>0</v>
      </c>
    </row>
    <row r="48" spans="1:3" ht="10.15" customHeight="1">
      <c r="A48" s="10">
        <v>35</v>
      </c>
      <c r="B48" s="11" t="s">
        <v>49</v>
      </c>
      <c r="C48" s="12">
        <f>SUM('Rekapitulace (J)'!C24)</f>
        <v>0</v>
      </c>
    </row>
    <row r="49" spans="1:3" ht="10.15" customHeight="1">
      <c r="A49" s="10">
        <v>36</v>
      </c>
      <c r="B49" s="11" t="s">
        <v>22</v>
      </c>
      <c r="C49" s="12">
        <f>C48*0.05</f>
        <v>0</v>
      </c>
    </row>
    <row r="50" spans="1:3" ht="10.15" customHeight="1">
      <c r="A50" s="10">
        <v>37</v>
      </c>
      <c r="B50" s="11" t="s">
        <v>50</v>
      </c>
      <c r="C50" s="12">
        <f>SUM('Rekapitulace (I)'!C25)</f>
        <v>0</v>
      </c>
    </row>
    <row r="51" spans="1:3" ht="10.15" customHeight="1">
      <c r="A51" s="10">
        <v>38</v>
      </c>
      <c r="B51" s="11" t="s">
        <v>51</v>
      </c>
      <c r="C51" s="12">
        <f>SUM('Rekapitulace (J)'!C27)</f>
        <v>0</v>
      </c>
    </row>
    <row r="52" spans="1:3" ht="10.15" customHeight="1">
      <c r="A52" s="10">
        <v>39</v>
      </c>
      <c r="B52" s="11" t="s">
        <v>52</v>
      </c>
      <c r="C52" s="12">
        <f>'Rekapitulace (A)'!C31+'Rekapitulace (I)'!C27+'Rekapitulace (J)'!C30</f>
        <v>0</v>
      </c>
    </row>
    <row r="53" spans="1:3" ht="10.15" customHeight="1">
      <c r="A53" s="10">
        <v>40</v>
      </c>
      <c r="B53" s="11" t="s">
        <v>22</v>
      </c>
      <c r="C53" s="12">
        <f>'Rekapitulace (A)'!C31+'Rekapitulace (I)'!C27+'Rekapitulace (J)'!C30</f>
        <v>0</v>
      </c>
    </row>
    <row r="54" spans="1:3" ht="10.15" customHeight="1">
      <c r="A54" s="10">
        <v>41</v>
      </c>
      <c r="B54" s="11" t="s">
        <v>53</v>
      </c>
      <c r="C54" s="12">
        <f>C64*0.0519999999999999</f>
        <v>0</v>
      </c>
    </row>
    <row r="55" spans="1:3" ht="10.15" customHeight="1">
      <c r="A55" s="13">
        <v>42</v>
      </c>
      <c r="B55" s="14" t="s">
        <v>54</v>
      </c>
      <c r="C55" s="12">
        <f>C64*0.01</f>
        <v>0</v>
      </c>
    </row>
    <row r="56" spans="1:3" ht="10.15" customHeight="1">
      <c r="A56" s="15"/>
      <c r="B56" s="16" t="s">
        <v>55</v>
      </c>
      <c r="C56" s="17">
        <f>SUM(C14:C55)</f>
        <v>0</v>
      </c>
    </row>
    <row r="57" spans="1:3" ht="10.15" customHeight="1">
      <c r="A57" s="18"/>
      <c r="B57" s="19"/>
      <c r="C57" s="20"/>
    </row>
    <row r="58" spans="1:3" ht="10.15" customHeight="1">
      <c r="A58" s="7" t="s">
        <v>56</v>
      </c>
      <c r="B58" s="8" t="s">
        <v>57</v>
      </c>
      <c r="C58" s="21"/>
    </row>
    <row r="59" spans="1:3" ht="10.15" customHeight="1">
      <c r="A59" s="13">
        <v>43</v>
      </c>
      <c r="B59" s="14" t="s">
        <v>58</v>
      </c>
      <c r="C59" s="12">
        <f>'Rekapitulace (A)'!C38+'Rekapitulace (I)'!C34+'Rekapitulace (J)'!C37</f>
        <v>0</v>
      </c>
    </row>
    <row r="60" spans="1:3" ht="10.15" customHeight="1">
      <c r="A60" s="15"/>
      <c r="B60" s="16" t="s">
        <v>59</v>
      </c>
      <c r="C60" s="17">
        <f>SUM(C59)</f>
        <v>0</v>
      </c>
    </row>
    <row r="61" spans="1:3" ht="10.15" customHeight="1">
      <c r="A61" s="18"/>
      <c r="B61" s="19"/>
      <c r="C61" s="20"/>
    </row>
    <row r="62" spans="1:3" ht="10.15" customHeight="1">
      <c r="A62" s="7" t="s">
        <v>60</v>
      </c>
      <c r="B62" s="8" t="s">
        <v>61</v>
      </c>
      <c r="C62" s="21"/>
    </row>
    <row r="63" spans="1:3" ht="10.15" customHeight="1">
      <c r="A63" s="13">
        <v>44</v>
      </c>
      <c r="B63" s="14" t="s">
        <v>62</v>
      </c>
      <c r="C63" s="12">
        <f>'Rekapitulace (A)'!C42+'Rekapitulace (I)'!C38+'Rekapitulace (J)'!C41</f>
        <v>0</v>
      </c>
    </row>
    <row r="64" spans="1:3" ht="10.15" customHeight="1">
      <c r="A64" s="15"/>
      <c r="B64" s="16" t="s">
        <v>63</v>
      </c>
      <c r="C64" s="17">
        <f>SUM(C63)</f>
        <v>0</v>
      </c>
    </row>
    <row r="65" spans="1:3" ht="10.15" customHeight="1">
      <c r="A65" s="18"/>
      <c r="B65" s="19"/>
      <c r="C65" s="20"/>
    </row>
    <row r="66" spans="1:3" ht="10.15" customHeight="1">
      <c r="A66" s="7" t="s">
        <v>64</v>
      </c>
      <c r="B66" s="8" t="s">
        <v>65</v>
      </c>
      <c r="C66" s="21"/>
    </row>
    <row r="67" spans="1:3" ht="10.15" customHeight="1">
      <c r="A67" s="10">
        <v>45</v>
      </c>
      <c r="B67" s="11" t="s">
        <v>66</v>
      </c>
      <c r="C67" s="12">
        <f>(C14+C15+C16)*0.05</f>
        <v>0</v>
      </c>
    </row>
    <row r="68" spans="1:3" ht="10.15" customHeight="1">
      <c r="A68" s="10">
        <v>46</v>
      </c>
      <c r="B68" s="11" t="s">
        <v>67</v>
      </c>
      <c r="C68" s="12">
        <f>(C14+C15+C16)*0.025</f>
        <v>0</v>
      </c>
    </row>
    <row r="69" spans="1:3" ht="10.15" customHeight="1">
      <c r="A69" s="10">
        <v>47</v>
      </c>
      <c r="B69" s="11" t="s">
        <v>68</v>
      </c>
      <c r="C69" s="12">
        <f>(C14+C15+C16)*0.0599999999999999</f>
        <v>0</v>
      </c>
    </row>
    <row r="70" spans="1:3" ht="10.15" customHeight="1">
      <c r="A70" s="10">
        <v>48</v>
      </c>
      <c r="B70" s="11" t="s">
        <v>69</v>
      </c>
      <c r="C70" s="12">
        <f>(C17+C18+C19)*0.05</f>
        <v>0</v>
      </c>
    </row>
    <row r="71" spans="1:3" ht="10.15" customHeight="1">
      <c r="A71" s="10">
        <v>49</v>
      </c>
      <c r="B71" s="11" t="s">
        <v>70</v>
      </c>
      <c r="C71" s="12">
        <f>(C17+C18+C19)*0.025</f>
        <v>0</v>
      </c>
    </row>
    <row r="72" spans="1:3" ht="10.15" customHeight="1">
      <c r="A72" s="10">
        <v>50</v>
      </c>
      <c r="B72" s="11" t="s">
        <v>71</v>
      </c>
      <c r="C72" s="12">
        <f>(C17+C18+C19)*0.0599999999999999</f>
        <v>0</v>
      </c>
    </row>
    <row r="73" spans="1:3" ht="10.15" customHeight="1">
      <c r="A73" s="10">
        <v>51</v>
      </c>
      <c r="B73" s="11" t="s">
        <v>72</v>
      </c>
      <c r="C73" s="12">
        <f>(C21+C22+C23)*0.0299999999999999</f>
        <v>0</v>
      </c>
    </row>
    <row r="74" spans="1:3" ht="10.15" customHeight="1">
      <c r="A74" s="10">
        <v>52</v>
      </c>
      <c r="B74" s="11" t="s">
        <v>73</v>
      </c>
      <c r="C74" s="12">
        <f>C27*0.0359999999999999</f>
        <v>0</v>
      </c>
    </row>
    <row r="75" spans="1:3" ht="10.15" customHeight="1">
      <c r="A75" s="10">
        <v>53</v>
      </c>
      <c r="B75" s="11" t="s">
        <v>74</v>
      </c>
      <c r="C75" s="12">
        <f>C27*0.01</f>
        <v>0</v>
      </c>
    </row>
    <row r="76" spans="1:3" ht="10.15" customHeight="1">
      <c r="A76" s="10">
        <v>54</v>
      </c>
      <c r="B76" s="11" t="s">
        <v>73</v>
      </c>
      <c r="C76" s="12">
        <f>C28*0.0359999999999999</f>
        <v>0</v>
      </c>
    </row>
    <row r="77" spans="1:3" ht="10.15" customHeight="1">
      <c r="A77" s="10">
        <v>55</v>
      </c>
      <c r="B77" s="11" t="s">
        <v>74</v>
      </c>
      <c r="C77" s="12">
        <f>C28*0.01</f>
        <v>0</v>
      </c>
    </row>
    <row r="78" spans="1:3" ht="10.15" customHeight="1">
      <c r="A78" s="10">
        <v>56</v>
      </c>
      <c r="B78" s="11" t="s">
        <v>73</v>
      </c>
      <c r="C78" s="12">
        <f>C29*0.0359999999999999</f>
        <v>0</v>
      </c>
    </row>
    <row r="79" spans="1:3" ht="10.15" customHeight="1">
      <c r="A79" s="10">
        <v>57</v>
      </c>
      <c r="B79" s="11" t="s">
        <v>74</v>
      </c>
      <c r="C79" s="12">
        <f>C29*0.01</f>
        <v>0</v>
      </c>
    </row>
    <row r="80" spans="1:3" ht="10.15" customHeight="1">
      <c r="A80" s="10">
        <v>58</v>
      </c>
      <c r="B80" s="11" t="s">
        <v>73</v>
      </c>
      <c r="C80" s="12">
        <f>C30*0.0359999999999999</f>
        <v>0</v>
      </c>
    </row>
    <row r="81" spans="1:3" ht="10.15" customHeight="1">
      <c r="A81" s="10">
        <v>59</v>
      </c>
      <c r="B81" s="11" t="s">
        <v>74</v>
      </c>
      <c r="C81" s="12">
        <f>C30*0.01</f>
        <v>0</v>
      </c>
    </row>
    <row r="82" spans="1:3" ht="10.15" customHeight="1">
      <c r="A82" s="10">
        <v>60</v>
      </c>
      <c r="B82" s="11" t="s">
        <v>73</v>
      </c>
      <c r="C82" s="12">
        <f>C31*0.0359999999999999</f>
        <v>0</v>
      </c>
    </row>
    <row r="83" spans="1:3" ht="10.15" customHeight="1">
      <c r="A83" s="10">
        <v>61</v>
      </c>
      <c r="B83" s="11" t="s">
        <v>74</v>
      </c>
      <c r="C83" s="12">
        <f>C31*0.01</f>
        <v>0</v>
      </c>
    </row>
    <row r="84" spans="1:3" ht="10.15" customHeight="1">
      <c r="A84" s="10">
        <v>62</v>
      </c>
      <c r="B84" s="11" t="s">
        <v>73</v>
      </c>
      <c r="C84" s="12">
        <f>C32*0.0359999999999999</f>
        <v>0</v>
      </c>
    </row>
    <row r="85" spans="1:3" ht="10.15" customHeight="1">
      <c r="A85" s="10">
        <v>63</v>
      </c>
      <c r="B85" s="11" t="s">
        <v>74</v>
      </c>
      <c r="C85" s="12">
        <f>C32*0.01</f>
        <v>0</v>
      </c>
    </row>
    <row r="86" spans="1:3" ht="10.15" customHeight="1">
      <c r="A86" s="10">
        <v>64</v>
      </c>
      <c r="B86" s="11" t="s">
        <v>73</v>
      </c>
      <c r="C86" s="12">
        <f aca="true" t="shared" si="0" ref="C86:C87">C33*0.0359999999999999</f>
        <v>0</v>
      </c>
    </row>
    <row r="87" spans="1:3" ht="10.15" customHeight="1">
      <c r="A87" s="10">
        <v>65</v>
      </c>
      <c r="B87" s="11" t="s">
        <v>73</v>
      </c>
      <c r="C87" s="12">
        <f t="shared" si="0"/>
        <v>0</v>
      </c>
    </row>
    <row r="88" spans="1:3" ht="10.15" customHeight="1">
      <c r="A88" s="10">
        <v>66</v>
      </c>
      <c r="B88" s="11" t="s">
        <v>74</v>
      </c>
      <c r="C88" s="12">
        <f>C34*0.01</f>
        <v>0</v>
      </c>
    </row>
    <row r="89" spans="1:3" ht="10.15" customHeight="1">
      <c r="A89" s="10">
        <v>67</v>
      </c>
      <c r="B89" s="11" t="s">
        <v>66</v>
      </c>
      <c r="C89" s="12">
        <f>(C35+C36+C37)*0.05</f>
        <v>0</v>
      </c>
    </row>
    <row r="90" spans="1:3" ht="10.15" customHeight="1">
      <c r="A90" s="10">
        <v>68</v>
      </c>
      <c r="B90" s="11" t="s">
        <v>67</v>
      </c>
      <c r="C90" s="12">
        <f>(C35+C36+C37)*0.025</f>
        <v>0</v>
      </c>
    </row>
    <row r="91" spans="1:3" ht="10.15" customHeight="1">
      <c r="A91" s="10">
        <v>69</v>
      </c>
      <c r="B91" s="11" t="s">
        <v>68</v>
      </c>
      <c r="C91" s="12">
        <f>(C35+C36+C37)*0.0599999999999999</f>
        <v>0</v>
      </c>
    </row>
    <row r="92" spans="1:3" ht="10.15" customHeight="1">
      <c r="A92" s="10">
        <v>70</v>
      </c>
      <c r="B92" s="11" t="s">
        <v>66</v>
      </c>
      <c r="C92" s="12">
        <f>(C38+C39+C40)*0.05</f>
        <v>0</v>
      </c>
    </row>
    <row r="93" spans="1:3" ht="10.15" customHeight="1">
      <c r="A93" s="10">
        <v>71</v>
      </c>
      <c r="B93" s="11" t="s">
        <v>67</v>
      </c>
      <c r="C93" s="12">
        <f>(C38+C39+C40)*0.025</f>
        <v>0</v>
      </c>
    </row>
    <row r="94" spans="1:3" ht="10.15" customHeight="1">
      <c r="A94" s="10">
        <v>72</v>
      </c>
      <c r="B94" s="11" t="s">
        <v>68</v>
      </c>
      <c r="C94" s="12">
        <f>(C38+C39+C40)*0.0599999999999999</f>
        <v>0</v>
      </c>
    </row>
    <row r="95" spans="1:3" ht="10.15" customHeight="1">
      <c r="A95" s="13">
        <v>73</v>
      </c>
      <c r="B95" s="14" t="s">
        <v>72</v>
      </c>
      <c r="C95" s="12">
        <f>(C44+C45+C46)*0.0299999999999999</f>
        <v>0</v>
      </c>
    </row>
    <row r="96" spans="1:3" ht="10.15" customHeight="1">
      <c r="A96" s="15"/>
      <c r="B96" s="16" t="s">
        <v>75</v>
      </c>
      <c r="C96" s="17">
        <f>SUM(C66:C95)</f>
        <v>0</v>
      </c>
    </row>
    <row r="97" spans="1:3" ht="10.9" customHeight="1">
      <c r="A97" s="18"/>
      <c r="B97" s="19"/>
      <c r="C97" s="20"/>
    </row>
    <row r="98" spans="1:3" ht="11.45" customHeight="1">
      <c r="A98" s="22"/>
      <c r="B98" s="23" t="s">
        <v>76</v>
      </c>
      <c r="C98" s="24">
        <f>SUM(C96,C64,C60,C56)</f>
        <v>0</v>
      </c>
    </row>
    <row r="99" ht="10.9" customHeight="1"/>
    <row r="100" ht="10.15" customHeight="1">
      <c r="B100" s="25" t="s">
        <v>77</v>
      </c>
    </row>
    <row r="101" ht="12" customHeight="1">
      <c r="A101" s="26"/>
    </row>
  </sheetData>
  <mergeCells count="1">
    <mergeCell ref="A10:C10"/>
  </mergeCells>
  <printOptions gridLines="1"/>
  <pageMargins left="0.4000000000000001" right="0.3" top="0.33" bottom="0.57" header="0.3" footer="0.3"/>
  <pageSetup horizontalDpi="600" verticalDpi="600" orientation="portrait" paperSize="9" scale="90"/>
  <headerFooter>
    <oddFooter>&amp;CStrana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 topLeftCell="A1">
      <selection activeCell="C39" sqref="C39"/>
    </sheetView>
  </sheetViews>
  <sheetFormatPr defaultColWidth="9.33203125" defaultRowHeight="9.75" customHeight="1"/>
  <cols>
    <col min="1" max="1" width="12.5" style="1" customWidth="1"/>
    <col min="2" max="2" width="67.83203125" style="1" customWidth="1"/>
    <col min="3" max="3" width="11.83203125" style="1" customWidth="1"/>
    <col min="4" max="257" width="8.83203125" style="1" customWidth="1"/>
  </cols>
  <sheetData>
    <row r="1" spans="1:3" ht="15.6" customHeight="1">
      <c r="A1" s="2" t="s">
        <v>0</v>
      </c>
      <c r="B1" s="3" t="s">
        <v>1</v>
      </c>
      <c r="C1" s="3"/>
    </row>
    <row r="2" spans="1:3" ht="15.6" customHeight="1">
      <c r="A2" s="4"/>
      <c r="B2" s="3" t="s">
        <v>2</v>
      </c>
      <c r="C2" s="3"/>
    </row>
    <row r="3" spans="1:3" ht="15.6" customHeight="1">
      <c r="A3" s="2" t="s">
        <v>3</v>
      </c>
      <c r="B3" s="3" t="s">
        <v>1028</v>
      </c>
      <c r="C3" s="3"/>
    </row>
    <row r="4" spans="1:3" ht="15.6" customHeight="1">
      <c r="A4" s="2" t="s">
        <v>5</v>
      </c>
      <c r="B4" s="5" t="s">
        <v>6</v>
      </c>
      <c r="C4" s="5"/>
    </row>
    <row r="5" spans="1:3" ht="15.6" customHeight="1">
      <c r="A5" s="2" t="s">
        <v>7</v>
      </c>
      <c r="B5" s="5" t="s">
        <v>8</v>
      </c>
      <c r="C5" s="5"/>
    </row>
    <row r="6" spans="1:3" ht="15.6" customHeight="1">
      <c r="A6" s="2" t="s">
        <v>9</v>
      </c>
      <c r="B6" s="5" t="s">
        <v>10</v>
      </c>
      <c r="C6" s="5"/>
    </row>
    <row r="7" spans="1:3" ht="15.6" customHeight="1">
      <c r="A7" s="4"/>
      <c r="B7" s="5" t="s">
        <v>11</v>
      </c>
      <c r="C7" s="5"/>
    </row>
    <row r="8" spans="1:3" ht="15.6" customHeight="1">
      <c r="A8" s="4"/>
      <c r="B8" s="5" t="s">
        <v>12</v>
      </c>
      <c r="C8" s="5"/>
    </row>
    <row r="9" spans="1:3" ht="15.6" customHeight="1">
      <c r="A9" s="4"/>
      <c r="B9" s="5" t="s">
        <v>13</v>
      </c>
      <c r="C9" s="5"/>
    </row>
    <row r="10" spans="1:3" ht="13.9" customHeight="1">
      <c r="A10" s="4"/>
      <c r="B10" s="4"/>
      <c r="C10" s="4"/>
    </row>
    <row r="11" spans="2:3" ht="15.6" customHeight="1">
      <c r="B11" s="27" t="s">
        <v>1029</v>
      </c>
      <c r="C11" s="3"/>
    </row>
    <row r="12" spans="1:2" ht="13.9" customHeight="1">
      <c r="A12" s="4"/>
      <c r="B12" s="4"/>
    </row>
    <row r="13" spans="1:3" ht="15.6" customHeight="1">
      <c r="A13" s="185" t="s">
        <v>14</v>
      </c>
      <c r="B13" s="185"/>
      <c r="C13" s="185"/>
    </row>
    <row r="15" spans="1:3" ht="10.15" customHeight="1">
      <c r="A15" s="6" t="s">
        <v>15</v>
      </c>
      <c r="B15" s="6" t="s">
        <v>16</v>
      </c>
      <c r="C15" s="6" t="s">
        <v>17</v>
      </c>
    </row>
    <row r="16" spans="1:3" ht="10.15" customHeight="1">
      <c r="A16" s="7" t="s">
        <v>18</v>
      </c>
      <c r="B16" s="8" t="s">
        <v>19</v>
      </c>
      <c r="C16" s="9"/>
    </row>
    <row r="17" spans="1:3" ht="10.15" customHeight="1">
      <c r="A17" s="10">
        <v>1</v>
      </c>
      <c r="B17" s="11" t="s">
        <v>80</v>
      </c>
      <c r="C17" s="12">
        <f>SUM('Položky (I)'!H29)</f>
        <v>0</v>
      </c>
    </row>
    <row r="18" spans="1:3" ht="10.15" customHeight="1">
      <c r="A18" s="10">
        <v>2</v>
      </c>
      <c r="B18" s="11" t="s">
        <v>81</v>
      </c>
      <c r="C18" s="12">
        <f>SUM('Položky (I)'!H100)</f>
        <v>0</v>
      </c>
    </row>
    <row r="19" spans="1:3" ht="10.15" customHeight="1">
      <c r="A19" s="10">
        <v>3</v>
      </c>
      <c r="B19" s="11" t="s">
        <v>22</v>
      </c>
      <c r="C19" s="12">
        <f>C18*0.05</f>
        <v>0</v>
      </c>
    </row>
    <row r="20" spans="1:3" ht="10.15" customHeight="1">
      <c r="A20" s="10">
        <v>4</v>
      </c>
      <c r="B20" s="11" t="s">
        <v>82</v>
      </c>
      <c r="C20" s="12">
        <f>SUM('Položky (I)'!H48)</f>
        <v>0</v>
      </c>
    </row>
    <row r="21" spans="1:3" ht="10.15" customHeight="1">
      <c r="A21" s="10">
        <v>5</v>
      </c>
      <c r="B21" s="11" t="s">
        <v>83</v>
      </c>
      <c r="C21" s="12">
        <f>SUM('Položky (I)'!H55)</f>
        <v>0</v>
      </c>
    </row>
    <row r="22" spans="1:3" ht="10.15" customHeight="1">
      <c r="A22" s="10">
        <v>6</v>
      </c>
      <c r="B22" s="11" t="s">
        <v>84</v>
      </c>
      <c r="C22" s="12">
        <f>SUM('Položky (I)'!H101)</f>
        <v>0</v>
      </c>
    </row>
    <row r="23" spans="1:3" ht="10.15" customHeight="1">
      <c r="A23" s="10">
        <v>7</v>
      </c>
      <c r="B23" s="11" t="s">
        <v>22</v>
      </c>
      <c r="C23" s="12">
        <f>C22*0.05</f>
        <v>0</v>
      </c>
    </row>
    <row r="24" spans="1:3" ht="10.15" customHeight="1">
      <c r="A24" s="10">
        <v>8</v>
      </c>
      <c r="B24" s="11" t="s">
        <v>85</v>
      </c>
      <c r="C24" s="12">
        <f>SUM('Položky (I)'!H34)</f>
        <v>0</v>
      </c>
    </row>
    <row r="25" spans="1:3" ht="10.15" customHeight="1">
      <c r="A25" s="10">
        <v>9</v>
      </c>
      <c r="B25" s="11" t="s">
        <v>86</v>
      </c>
      <c r="C25" s="12">
        <f>SUM('Položky (I)'!H60)</f>
        <v>0</v>
      </c>
    </row>
    <row r="26" spans="1:3" ht="10.15" customHeight="1">
      <c r="A26" s="10">
        <v>10</v>
      </c>
      <c r="B26" s="11" t="s">
        <v>1030</v>
      </c>
      <c r="C26" s="12">
        <f>SUM('Položky (I)'!H68)</f>
        <v>0</v>
      </c>
    </row>
    <row r="27" spans="1:3" ht="10.15" customHeight="1">
      <c r="A27" s="10">
        <v>11</v>
      </c>
      <c r="B27" s="11" t="s">
        <v>52</v>
      </c>
      <c r="C27" s="12">
        <f>SUM('Položky (I)'!H102)</f>
        <v>0</v>
      </c>
    </row>
    <row r="28" spans="1:3" ht="10.15" customHeight="1">
      <c r="A28" s="10">
        <v>12</v>
      </c>
      <c r="B28" s="11" t="s">
        <v>22</v>
      </c>
      <c r="C28" s="12">
        <f>C27*0.05</f>
        <v>0</v>
      </c>
    </row>
    <row r="29" spans="1:3" ht="10.15" customHeight="1">
      <c r="A29" s="10">
        <v>13</v>
      </c>
      <c r="B29" s="11" t="s">
        <v>53</v>
      </c>
      <c r="C29" s="12">
        <f>C39*0.0519999999999999</f>
        <v>0</v>
      </c>
    </row>
    <row r="30" spans="1:3" ht="10.15" customHeight="1">
      <c r="A30" s="13">
        <v>14</v>
      </c>
      <c r="B30" s="14" t="s">
        <v>54</v>
      </c>
      <c r="C30" s="12">
        <f>C39*0.01</f>
        <v>0</v>
      </c>
    </row>
    <row r="31" spans="1:3" ht="10.15" customHeight="1">
      <c r="A31" s="15"/>
      <c r="B31" s="16" t="s">
        <v>55</v>
      </c>
      <c r="C31" s="17">
        <f>SUM(C17:C30)</f>
        <v>0</v>
      </c>
    </row>
    <row r="32" spans="1:3" ht="10.15" customHeight="1">
      <c r="A32" s="18"/>
      <c r="B32" s="19"/>
      <c r="C32" s="20"/>
    </row>
    <row r="33" spans="1:3" ht="10.15" customHeight="1">
      <c r="A33" s="7" t="s">
        <v>56</v>
      </c>
      <c r="B33" s="8" t="s">
        <v>57</v>
      </c>
      <c r="C33" s="21"/>
    </row>
    <row r="34" spans="1:3" ht="10.15" customHeight="1">
      <c r="A34" s="13">
        <v>15</v>
      </c>
      <c r="B34" s="14" t="s">
        <v>58</v>
      </c>
      <c r="C34" s="28">
        <f>SUM('Položky (I)'!H112)</f>
        <v>0</v>
      </c>
    </row>
    <row r="35" spans="1:3" ht="10.15" customHeight="1">
      <c r="A35" s="15"/>
      <c r="B35" s="16" t="s">
        <v>59</v>
      </c>
      <c r="C35" s="17">
        <f>SUM(C34)</f>
        <v>0</v>
      </c>
    </row>
    <row r="36" spans="1:3" ht="10.15" customHeight="1">
      <c r="A36" s="18"/>
      <c r="B36" s="19"/>
      <c r="C36" s="20"/>
    </row>
    <row r="37" spans="1:3" ht="10.15" customHeight="1">
      <c r="A37" s="7" t="s">
        <v>60</v>
      </c>
      <c r="B37" s="8" t="s">
        <v>61</v>
      </c>
      <c r="C37" s="21"/>
    </row>
    <row r="38" spans="1:3" ht="10.15" customHeight="1">
      <c r="A38" s="13">
        <v>16</v>
      </c>
      <c r="B38" s="14" t="s">
        <v>62</v>
      </c>
      <c r="C38" s="28">
        <f>SUM('Položky (I)'!H106)</f>
        <v>0</v>
      </c>
    </row>
    <row r="39" spans="1:3" ht="10.15" customHeight="1">
      <c r="A39" s="15"/>
      <c r="B39" s="16" t="s">
        <v>63</v>
      </c>
      <c r="C39" s="17">
        <f>SUM(C38)</f>
        <v>0</v>
      </c>
    </row>
    <row r="40" spans="1:3" ht="10.15" customHeight="1">
      <c r="A40" s="18"/>
      <c r="B40" s="19"/>
      <c r="C40" s="20"/>
    </row>
    <row r="41" spans="1:3" ht="10.15" customHeight="1">
      <c r="A41" s="7" t="s">
        <v>64</v>
      </c>
      <c r="B41" s="8" t="s">
        <v>65</v>
      </c>
      <c r="C41" s="21"/>
    </row>
    <row r="42" spans="1:3" ht="10.15" customHeight="1">
      <c r="A42" s="10">
        <v>17</v>
      </c>
      <c r="B42" s="11" t="s">
        <v>66</v>
      </c>
      <c r="C42" s="12">
        <f>(C17+C18+C19)*0.05</f>
        <v>0</v>
      </c>
    </row>
    <row r="43" spans="1:3" ht="10.15" customHeight="1">
      <c r="A43" s="10">
        <v>18</v>
      </c>
      <c r="B43" s="11" t="s">
        <v>67</v>
      </c>
      <c r="C43" s="12">
        <f>(C17+C18+C19)*0.025</f>
        <v>0</v>
      </c>
    </row>
    <row r="44" spans="1:3" ht="10.15" customHeight="1">
      <c r="A44" s="10">
        <v>19</v>
      </c>
      <c r="B44" s="11" t="s">
        <v>68</v>
      </c>
      <c r="C44" s="12">
        <f>(C17+C18+C19)*0.0599999999999999</f>
        <v>0</v>
      </c>
    </row>
    <row r="45" spans="1:3" ht="10.15" customHeight="1">
      <c r="A45" s="10">
        <v>20</v>
      </c>
      <c r="B45" s="11" t="s">
        <v>72</v>
      </c>
      <c r="C45" s="12">
        <f>(C21+C22+C23)*0.0299999999999999</f>
        <v>0</v>
      </c>
    </row>
    <row r="46" spans="1:3" ht="10.15" customHeight="1">
      <c r="A46" s="10">
        <v>21</v>
      </c>
      <c r="B46" s="11" t="s">
        <v>73</v>
      </c>
      <c r="C46" s="12">
        <f>C26*0.0359999999999999</f>
        <v>0</v>
      </c>
    </row>
    <row r="47" spans="1:3" ht="10.15" customHeight="1">
      <c r="A47" s="13">
        <v>22</v>
      </c>
      <c r="B47" s="14" t="s">
        <v>74</v>
      </c>
      <c r="C47" s="28">
        <f>C26*0.01</f>
        <v>0</v>
      </c>
    </row>
    <row r="48" spans="1:3" ht="10.15" customHeight="1">
      <c r="A48" s="15"/>
      <c r="B48" s="16" t="s">
        <v>75</v>
      </c>
      <c r="C48" s="17">
        <f>SUM(C41:C47)</f>
        <v>0</v>
      </c>
    </row>
    <row r="49" spans="1:3" ht="10.9" customHeight="1">
      <c r="A49" s="18"/>
      <c r="B49" s="19"/>
      <c r="C49" s="20"/>
    </row>
    <row r="50" spans="1:3" ht="11.45" customHeight="1">
      <c r="A50" s="22"/>
      <c r="B50" s="23" t="s">
        <v>76</v>
      </c>
      <c r="C50" s="24">
        <f>SUM(C48,C39,C35,C31)</f>
        <v>0</v>
      </c>
    </row>
    <row r="51" ht="10.9" customHeight="1"/>
    <row r="52" ht="10.15" customHeight="1">
      <c r="B52" s="25" t="s">
        <v>77</v>
      </c>
    </row>
    <row r="53" ht="12" customHeight="1">
      <c r="A53" s="26"/>
    </row>
  </sheetData>
  <mergeCells count="1">
    <mergeCell ref="A13:C13"/>
  </mergeCells>
  <printOptions gridLines="1"/>
  <pageMargins left="0.7" right="0.7" top="0.7874019999999998" bottom="0.7874019999999998" header="0.3" footer="0.3"/>
  <pageSetup horizontalDpi="600" verticalDpi="600" orientation="portrait" paperSize="9" scale="90"/>
  <headerFooter>
    <oddFooter>&amp;CStrana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85" zoomScaleNormal="85" workbookViewId="0" topLeftCell="A1">
      <selection activeCell="E4" sqref="E4"/>
    </sheetView>
  </sheetViews>
  <sheetFormatPr defaultColWidth="9.33203125" defaultRowHeight="9.75" customHeight="1"/>
  <cols>
    <col min="1" max="1" width="6.83203125" style="1" customWidth="1"/>
    <col min="2" max="2" width="3" style="1" customWidth="1"/>
    <col min="3" max="3" width="9.83203125" style="1" customWidth="1"/>
    <col min="4" max="4" width="51.83203125" style="1" customWidth="1"/>
    <col min="5" max="5" width="8.33203125" style="1" customWidth="1"/>
    <col min="6" max="6" width="8" style="1" customWidth="1"/>
    <col min="7" max="7" width="7.16015625" style="1" customWidth="1"/>
    <col min="8" max="8" width="10.33203125" style="1" customWidth="1"/>
    <col min="9" max="257" width="8.83203125" style="1" customWidth="1"/>
  </cols>
  <sheetData>
    <row r="1" spans="2:8" ht="15.6" customHeight="1">
      <c r="B1" s="115"/>
      <c r="C1" s="115"/>
      <c r="D1" s="29" t="s">
        <v>92</v>
      </c>
      <c r="E1" s="115"/>
      <c r="F1" s="115"/>
      <c r="G1" s="115"/>
      <c r="H1" s="115"/>
    </row>
    <row r="2" spans="1:8" ht="20.45" customHeight="1">
      <c r="A2" s="30" t="s">
        <v>93</v>
      </c>
      <c r="B2" s="30" t="s">
        <v>94</v>
      </c>
      <c r="C2" s="30" t="s">
        <v>95</v>
      </c>
      <c r="D2" s="30" t="s">
        <v>16</v>
      </c>
      <c r="E2" s="30" t="s">
        <v>96</v>
      </c>
      <c r="F2" s="30" t="s">
        <v>97</v>
      </c>
      <c r="G2" s="30" t="s">
        <v>98</v>
      </c>
      <c r="H2" s="30" t="s">
        <v>99</v>
      </c>
    </row>
    <row r="3" spans="1:8" ht="10.15" customHeight="1">
      <c r="A3" s="31">
        <v>1</v>
      </c>
      <c r="B3" s="32" t="s">
        <v>1031</v>
      </c>
      <c r="C3" s="33" t="s">
        <v>1032</v>
      </c>
      <c r="D3" s="33" t="s">
        <v>1033</v>
      </c>
      <c r="E3" s="34"/>
      <c r="F3" s="34">
        <v>160</v>
      </c>
      <c r="G3" s="33" t="s">
        <v>122</v>
      </c>
      <c r="H3" s="34">
        <f aca="true" t="shared" si="0" ref="H3:H28">E3*F3</f>
        <v>0</v>
      </c>
    </row>
    <row r="4" spans="1:8" ht="10.15" customHeight="1">
      <c r="A4" s="35">
        <v>2</v>
      </c>
      <c r="B4" s="36" t="s">
        <v>1031</v>
      </c>
      <c r="C4" s="37" t="s">
        <v>101</v>
      </c>
      <c r="D4" s="37" t="s">
        <v>102</v>
      </c>
      <c r="E4" s="38"/>
      <c r="F4" s="38">
        <v>2</v>
      </c>
      <c r="G4" s="37" t="s">
        <v>103</v>
      </c>
      <c r="H4" s="38">
        <f t="shared" si="0"/>
        <v>0</v>
      </c>
    </row>
    <row r="5" spans="1:8" ht="10.15" customHeight="1">
      <c r="A5" s="35">
        <v>3</v>
      </c>
      <c r="B5" s="36" t="s">
        <v>1031</v>
      </c>
      <c r="C5" s="37" t="s">
        <v>104</v>
      </c>
      <c r="D5" s="37" t="s">
        <v>105</v>
      </c>
      <c r="E5" s="38"/>
      <c r="F5" s="38">
        <v>4</v>
      </c>
      <c r="G5" s="37" t="s">
        <v>103</v>
      </c>
      <c r="H5" s="38">
        <f t="shared" si="0"/>
        <v>0</v>
      </c>
    </row>
    <row r="6" spans="1:8" ht="10.15" customHeight="1">
      <c r="A6" s="35">
        <v>4</v>
      </c>
      <c r="B6" s="36" t="s">
        <v>1031</v>
      </c>
      <c r="C6" s="37" t="s">
        <v>106</v>
      </c>
      <c r="D6" s="37" t="s">
        <v>107</v>
      </c>
      <c r="E6" s="38"/>
      <c r="F6" s="38">
        <v>8</v>
      </c>
      <c r="G6" s="37" t="s">
        <v>103</v>
      </c>
      <c r="H6" s="38">
        <f t="shared" si="0"/>
        <v>0</v>
      </c>
    </row>
    <row r="7" spans="1:8" ht="10.15" customHeight="1">
      <c r="A7" s="35">
        <v>5</v>
      </c>
      <c r="B7" s="36" t="s">
        <v>1031</v>
      </c>
      <c r="C7" s="37" t="s">
        <v>110</v>
      </c>
      <c r="D7" s="37" t="s">
        <v>1034</v>
      </c>
      <c r="E7" s="38"/>
      <c r="F7" s="38">
        <v>13</v>
      </c>
      <c r="G7" s="37" t="s">
        <v>103</v>
      </c>
      <c r="H7" s="38">
        <f t="shared" si="0"/>
        <v>0</v>
      </c>
    </row>
    <row r="8" spans="1:8" ht="10.15" customHeight="1">
      <c r="A8" s="35">
        <v>6</v>
      </c>
      <c r="B8" s="36" t="s">
        <v>1031</v>
      </c>
      <c r="C8" s="37" t="s">
        <v>112</v>
      </c>
      <c r="D8" s="37" t="s">
        <v>113</v>
      </c>
      <c r="E8" s="38"/>
      <c r="F8" s="38">
        <v>1</v>
      </c>
      <c r="G8" s="37" t="s">
        <v>103</v>
      </c>
      <c r="H8" s="38">
        <f t="shared" si="0"/>
        <v>0</v>
      </c>
    </row>
    <row r="9" spans="1:8" ht="10.15" customHeight="1">
      <c r="A9" s="35">
        <v>7</v>
      </c>
      <c r="B9" s="36" t="s">
        <v>1031</v>
      </c>
      <c r="C9" s="37" t="s">
        <v>114</v>
      </c>
      <c r="D9" s="37" t="s">
        <v>115</v>
      </c>
      <c r="E9" s="38"/>
      <c r="F9" s="38">
        <v>8</v>
      </c>
      <c r="G9" s="37" t="s">
        <v>103</v>
      </c>
      <c r="H9" s="38">
        <f t="shared" si="0"/>
        <v>0</v>
      </c>
    </row>
    <row r="10" spans="1:8" ht="10.15" customHeight="1">
      <c r="A10" s="35">
        <v>8</v>
      </c>
      <c r="B10" s="36" t="s">
        <v>1031</v>
      </c>
      <c r="C10" s="37" t="s">
        <v>116</v>
      </c>
      <c r="D10" s="37" t="s">
        <v>117</v>
      </c>
      <c r="E10" s="38"/>
      <c r="F10" s="38">
        <v>14</v>
      </c>
      <c r="G10" s="37" t="s">
        <v>103</v>
      </c>
      <c r="H10" s="38">
        <f t="shared" si="0"/>
        <v>0</v>
      </c>
    </row>
    <row r="11" spans="1:8" ht="10.15" customHeight="1">
      <c r="A11" s="35">
        <v>9</v>
      </c>
      <c r="B11" s="36" t="s">
        <v>1031</v>
      </c>
      <c r="C11" s="37" t="s">
        <v>1035</v>
      </c>
      <c r="D11" s="37" t="s">
        <v>1036</v>
      </c>
      <c r="E11" s="38"/>
      <c r="F11" s="38">
        <v>6088.02</v>
      </c>
      <c r="G11" s="37" t="s">
        <v>1037</v>
      </c>
      <c r="H11" s="38">
        <f t="shared" si="0"/>
        <v>0</v>
      </c>
    </row>
    <row r="12" spans="1:8" ht="10.15" customHeight="1">
      <c r="A12" s="35">
        <v>10</v>
      </c>
      <c r="B12" s="36" t="s">
        <v>1031</v>
      </c>
      <c r="C12" s="37" t="s">
        <v>123</v>
      </c>
      <c r="D12" s="37" t="s">
        <v>124</v>
      </c>
      <c r="E12" s="38"/>
      <c r="F12" s="38">
        <v>12</v>
      </c>
      <c r="G12" s="37" t="s">
        <v>103</v>
      </c>
      <c r="H12" s="38">
        <f t="shared" si="0"/>
        <v>0</v>
      </c>
    </row>
    <row r="13" spans="1:8" ht="10.15" customHeight="1">
      <c r="A13" s="35">
        <v>11</v>
      </c>
      <c r="B13" s="36" t="s">
        <v>1031</v>
      </c>
      <c r="C13" s="37" t="s">
        <v>123</v>
      </c>
      <c r="D13" s="37" t="s">
        <v>124</v>
      </c>
      <c r="E13" s="38"/>
      <c r="F13" s="38">
        <v>15</v>
      </c>
      <c r="G13" s="37" t="s">
        <v>103</v>
      </c>
      <c r="H13" s="38">
        <f t="shared" si="0"/>
        <v>0</v>
      </c>
    </row>
    <row r="14" spans="1:8" ht="10.15" customHeight="1">
      <c r="A14" s="35">
        <v>12</v>
      </c>
      <c r="B14" s="36" t="s">
        <v>1031</v>
      </c>
      <c r="C14" s="37" t="s">
        <v>1038</v>
      </c>
      <c r="D14" s="37" t="s">
        <v>1039</v>
      </c>
      <c r="E14" s="38"/>
      <c r="F14" s="38">
        <v>5</v>
      </c>
      <c r="G14" s="37" t="s">
        <v>103</v>
      </c>
      <c r="H14" s="38">
        <f t="shared" si="0"/>
        <v>0</v>
      </c>
    </row>
    <row r="15" spans="1:8" ht="10.15" customHeight="1">
      <c r="A15" s="35">
        <v>13</v>
      </c>
      <c r="B15" s="36" t="s">
        <v>1031</v>
      </c>
      <c r="C15" s="37" t="s">
        <v>1038</v>
      </c>
      <c r="D15" s="37" t="s">
        <v>1039</v>
      </c>
      <c r="E15" s="38"/>
      <c r="F15" s="38">
        <v>5</v>
      </c>
      <c r="G15" s="37" t="s">
        <v>103</v>
      </c>
      <c r="H15" s="38">
        <f t="shared" si="0"/>
        <v>0</v>
      </c>
    </row>
    <row r="16" spans="1:8" ht="10.15" customHeight="1">
      <c r="A16" s="35">
        <v>14</v>
      </c>
      <c r="B16" s="36" t="s">
        <v>1031</v>
      </c>
      <c r="C16" s="37" t="s">
        <v>129</v>
      </c>
      <c r="D16" s="37" t="s">
        <v>130</v>
      </c>
      <c r="E16" s="38"/>
      <c r="F16" s="38">
        <v>1</v>
      </c>
      <c r="G16" s="37" t="s">
        <v>103</v>
      </c>
      <c r="H16" s="38">
        <f t="shared" si="0"/>
        <v>0</v>
      </c>
    </row>
    <row r="17" spans="1:8" ht="10.15" customHeight="1">
      <c r="A17" s="35">
        <v>15</v>
      </c>
      <c r="B17" s="36" t="s">
        <v>1031</v>
      </c>
      <c r="C17" s="37" t="s">
        <v>129</v>
      </c>
      <c r="D17" s="37" t="s">
        <v>130</v>
      </c>
      <c r="E17" s="38"/>
      <c r="F17" s="38">
        <v>1</v>
      </c>
      <c r="G17" s="37" t="s">
        <v>103</v>
      </c>
      <c r="H17" s="38">
        <f t="shared" si="0"/>
        <v>0</v>
      </c>
    </row>
    <row r="18" spans="1:8" ht="10.15" customHeight="1">
      <c r="A18" s="35">
        <v>16</v>
      </c>
      <c r="B18" s="36" t="s">
        <v>1031</v>
      </c>
      <c r="C18" s="37" t="s">
        <v>133</v>
      </c>
      <c r="D18" s="37" t="s">
        <v>134</v>
      </c>
      <c r="E18" s="38"/>
      <c r="F18" s="38">
        <v>3</v>
      </c>
      <c r="G18" s="37" t="s">
        <v>103</v>
      </c>
      <c r="H18" s="38">
        <f t="shared" si="0"/>
        <v>0</v>
      </c>
    </row>
    <row r="19" spans="1:8" ht="10.15" customHeight="1">
      <c r="A19" s="35">
        <v>17</v>
      </c>
      <c r="B19" s="36" t="s">
        <v>1031</v>
      </c>
      <c r="C19" s="37" t="s">
        <v>137</v>
      </c>
      <c r="D19" s="37" t="s">
        <v>138</v>
      </c>
      <c r="E19" s="38"/>
      <c r="F19" s="38">
        <v>1</v>
      </c>
      <c r="G19" s="37" t="s">
        <v>103</v>
      </c>
      <c r="H19" s="38">
        <f t="shared" si="0"/>
        <v>0</v>
      </c>
    </row>
    <row r="20" spans="1:8" ht="10.15" customHeight="1">
      <c r="A20" s="35">
        <v>18</v>
      </c>
      <c r="B20" s="36" t="s">
        <v>1031</v>
      </c>
      <c r="C20" s="37" t="s">
        <v>151</v>
      </c>
      <c r="D20" s="37" t="s">
        <v>152</v>
      </c>
      <c r="E20" s="38"/>
      <c r="F20" s="38">
        <v>7</v>
      </c>
      <c r="G20" s="37" t="s">
        <v>103</v>
      </c>
      <c r="H20" s="38">
        <f t="shared" si="0"/>
        <v>0</v>
      </c>
    </row>
    <row r="21" spans="1:8" ht="10.15" customHeight="1">
      <c r="A21" s="35">
        <v>19</v>
      </c>
      <c r="B21" s="36" t="s">
        <v>1031</v>
      </c>
      <c r="C21" s="37" t="s">
        <v>1040</v>
      </c>
      <c r="D21" s="37" t="s">
        <v>1041</v>
      </c>
      <c r="E21" s="38"/>
      <c r="F21" s="38">
        <v>8</v>
      </c>
      <c r="G21" s="37" t="s">
        <v>103</v>
      </c>
      <c r="H21" s="38">
        <f t="shared" si="0"/>
        <v>0</v>
      </c>
    </row>
    <row r="22" spans="1:8" ht="10.15" customHeight="1">
      <c r="A22" s="35">
        <v>20</v>
      </c>
      <c r="B22" s="36" t="s">
        <v>1031</v>
      </c>
      <c r="C22" s="37" t="s">
        <v>1042</v>
      </c>
      <c r="D22" s="37" t="s">
        <v>1043</v>
      </c>
      <c r="E22" s="38"/>
      <c r="F22" s="38">
        <v>12</v>
      </c>
      <c r="G22" s="37" t="s">
        <v>103</v>
      </c>
      <c r="H22" s="38">
        <f t="shared" si="0"/>
        <v>0</v>
      </c>
    </row>
    <row r="23" spans="1:8" ht="10.15" customHeight="1">
      <c r="A23" s="35">
        <v>21</v>
      </c>
      <c r="B23" s="36" t="s">
        <v>1031</v>
      </c>
      <c r="C23" s="37" t="s">
        <v>191</v>
      </c>
      <c r="D23" s="37" t="s">
        <v>192</v>
      </c>
      <c r="E23" s="38"/>
      <c r="F23" s="38">
        <v>15</v>
      </c>
      <c r="G23" s="37" t="s">
        <v>122</v>
      </c>
      <c r="H23" s="38">
        <f t="shared" si="0"/>
        <v>0</v>
      </c>
    </row>
    <row r="24" spans="1:8" ht="10.15" customHeight="1">
      <c r="A24" s="35">
        <v>22</v>
      </c>
      <c r="B24" s="36" t="s">
        <v>1031</v>
      </c>
      <c r="C24" s="37" t="s">
        <v>193</v>
      </c>
      <c r="D24" s="37" t="s">
        <v>194</v>
      </c>
      <c r="E24" s="38"/>
      <c r="F24" s="38">
        <v>20</v>
      </c>
      <c r="G24" s="37" t="s">
        <v>122</v>
      </c>
      <c r="H24" s="38">
        <f t="shared" si="0"/>
        <v>0</v>
      </c>
    </row>
    <row r="25" spans="1:8" ht="10.15" customHeight="1">
      <c r="A25" s="35">
        <v>23</v>
      </c>
      <c r="B25" s="36" t="s">
        <v>1031</v>
      </c>
      <c r="C25" s="37" t="s">
        <v>199</v>
      </c>
      <c r="D25" s="37" t="s">
        <v>200</v>
      </c>
      <c r="E25" s="38"/>
      <c r="F25" s="38">
        <v>130</v>
      </c>
      <c r="G25" s="37" t="s">
        <v>122</v>
      </c>
      <c r="H25" s="38">
        <f t="shared" si="0"/>
        <v>0</v>
      </c>
    </row>
    <row r="26" spans="1:8" ht="10.15" customHeight="1">
      <c r="A26" s="35">
        <v>24</v>
      </c>
      <c r="B26" s="36" t="s">
        <v>1031</v>
      </c>
      <c r="C26" s="37" t="s">
        <v>1044</v>
      </c>
      <c r="D26" s="37" t="s">
        <v>1045</v>
      </c>
      <c r="E26" s="38"/>
      <c r="F26" s="38">
        <v>190</v>
      </c>
      <c r="G26" s="37" t="s">
        <v>122</v>
      </c>
      <c r="H26" s="38">
        <f t="shared" si="0"/>
        <v>0</v>
      </c>
    </row>
    <row r="27" spans="1:8" ht="10.15" customHeight="1">
      <c r="A27" s="35">
        <v>25</v>
      </c>
      <c r="B27" s="36" t="s">
        <v>1031</v>
      </c>
      <c r="C27" s="37" t="s">
        <v>1046</v>
      </c>
      <c r="D27" s="37" t="s">
        <v>1047</v>
      </c>
      <c r="E27" s="38"/>
      <c r="F27" s="38">
        <v>160</v>
      </c>
      <c r="G27" s="37" t="s">
        <v>122</v>
      </c>
      <c r="H27" s="38">
        <f t="shared" si="0"/>
        <v>0</v>
      </c>
    </row>
    <row r="28" spans="1:8" ht="10.9" customHeight="1">
      <c r="A28" s="39">
        <v>26</v>
      </c>
      <c r="B28" s="40" t="s">
        <v>1031</v>
      </c>
      <c r="C28" s="41" t="s">
        <v>209</v>
      </c>
      <c r="D28" s="41" t="s">
        <v>210</v>
      </c>
      <c r="E28" s="42"/>
      <c r="F28" s="42">
        <v>50</v>
      </c>
      <c r="G28" s="41" t="s">
        <v>103</v>
      </c>
      <c r="H28" s="45">
        <f t="shared" si="0"/>
        <v>0</v>
      </c>
    </row>
    <row r="29" spans="1:8" ht="12.6" customHeight="1">
      <c r="A29" s="43" t="s">
        <v>228</v>
      </c>
      <c r="H29" s="46">
        <f>SUM(H3:H28)</f>
        <v>0</v>
      </c>
    </row>
    <row r="31" spans="2:8" ht="15.6" customHeight="1">
      <c r="B31" s="115"/>
      <c r="C31" s="115"/>
      <c r="D31" s="29" t="s">
        <v>229</v>
      </c>
      <c r="E31" s="115"/>
      <c r="F31" s="115"/>
      <c r="G31" s="115"/>
      <c r="H31" s="115"/>
    </row>
    <row r="32" spans="1:8" ht="20.45" customHeight="1">
      <c r="A32" s="30" t="s">
        <v>93</v>
      </c>
      <c r="B32" s="30" t="s">
        <v>94</v>
      </c>
      <c r="C32" s="30" t="s">
        <v>95</v>
      </c>
      <c r="D32" s="30" t="s">
        <v>16</v>
      </c>
      <c r="E32" s="30" t="s">
        <v>96</v>
      </c>
      <c r="F32" s="30" t="s">
        <v>97</v>
      </c>
      <c r="G32" s="30" t="s">
        <v>98</v>
      </c>
      <c r="H32" s="30" t="s">
        <v>99</v>
      </c>
    </row>
    <row r="33" spans="1:8" ht="10.9" customHeight="1">
      <c r="A33" s="116">
        <v>1</v>
      </c>
      <c r="B33" s="117" t="s">
        <v>1031</v>
      </c>
      <c r="C33" s="118" t="s">
        <v>230</v>
      </c>
      <c r="D33" s="118" t="s">
        <v>1048</v>
      </c>
      <c r="E33" s="119"/>
      <c r="F33" s="119">
        <v>4</v>
      </c>
      <c r="G33" s="118" t="s">
        <v>232</v>
      </c>
      <c r="H33" s="119">
        <f>E33*F33</f>
        <v>0</v>
      </c>
    </row>
    <row r="34" spans="1:8" ht="12.6" customHeight="1">
      <c r="A34" s="43" t="s">
        <v>228</v>
      </c>
      <c r="H34" s="44">
        <f>SUM(H33)</f>
        <v>0</v>
      </c>
    </row>
    <row r="36" spans="2:8" ht="15.6" customHeight="1">
      <c r="B36" s="115"/>
      <c r="C36" s="115"/>
      <c r="D36" s="29" t="s">
        <v>237</v>
      </c>
      <c r="E36" s="115"/>
      <c r="F36" s="115"/>
      <c r="G36" s="115"/>
      <c r="H36" s="115"/>
    </row>
    <row r="37" spans="1:8" ht="20.45" customHeight="1">
      <c r="A37" s="30" t="s">
        <v>93</v>
      </c>
      <c r="B37" s="30" t="s">
        <v>94</v>
      </c>
      <c r="C37" s="30" t="s">
        <v>95</v>
      </c>
      <c r="D37" s="30" t="s">
        <v>16</v>
      </c>
      <c r="E37" s="30" t="s">
        <v>96</v>
      </c>
      <c r="F37" s="30" t="s">
        <v>97</v>
      </c>
      <c r="G37" s="30" t="s">
        <v>98</v>
      </c>
      <c r="H37" s="30" t="s">
        <v>99</v>
      </c>
    </row>
    <row r="38" spans="1:8" ht="10.15" customHeight="1">
      <c r="A38" s="31">
        <v>1</v>
      </c>
      <c r="B38" s="32" t="s">
        <v>1031</v>
      </c>
      <c r="C38" s="33" t="s">
        <v>1049</v>
      </c>
      <c r="D38" s="33" t="s">
        <v>1050</v>
      </c>
      <c r="E38" s="34"/>
      <c r="F38" s="34">
        <v>1</v>
      </c>
      <c r="G38" s="33" t="s">
        <v>103</v>
      </c>
      <c r="H38" s="34">
        <f aca="true" t="shared" si="1" ref="H38:H47">E38*F38</f>
        <v>0</v>
      </c>
    </row>
    <row r="39" spans="1:8" ht="10.15" customHeight="1">
      <c r="A39" s="35">
        <v>2</v>
      </c>
      <c r="B39" s="36" t="s">
        <v>1031</v>
      </c>
      <c r="C39" s="37" t="s">
        <v>1051</v>
      </c>
      <c r="D39" s="37" t="s">
        <v>1052</v>
      </c>
      <c r="E39" s="38"/>
      <c r="F39" s="38">
        <v>2</v>
      </c>
      <c r="G39" s="37" t="s">
        <v>103</v>
      </c>
      <c r="H39" s="38">
        <f t="shared" si="1"/>
        <v>0</v>
      </c>
    </row>
    <row r="40" spans="1:8" ht="10.15" customHeight="1">
      <c r="A40" s="35">
        <v>3</v>
      </c>
      <c r="B40" s="36" t="s">
        <v>1031</v>
      </c>
      <c r="C40" s="37" t="s">
        <v>246</v>
      </c>
      <c r="D40" s="37" t="s">
        <v>247</v>
      </c>
      <c r="E40" s="38"/>
      <c r="F40" s="38">
        <v>2</v>
      </c>
      <c r="G40" s="37" t="s">
        <v>103</v>
      </c>
      <c r="H40" s="38">
        <f t="shared" si="1"/>
        <v>0</v>
      </c>
    </row>
    <row r="41" spans="1:8" ht="10.15" customHeight="1">
      <c r="A41" s="35">
        <v>4</v>
      </c>
      <c r="B41" s="36" t="s">
        <v>1031</v>
      </c>
      <c r="C41" s="37" t="s">
        <v>248</v>
      </c>
      <c r="D41" s="37" t="s">
        <v>249</v>
      </c>
      <c r="E41" s="38"/>
      <c r="F41" s="38">
        <v>4</v>
      </c>
      <c r="G41" s="37" t="s">
        <v>103</v>
      </c>
      <c r="H41" s="38">
        <f t="shared" si="1"/>
        <v>0</v>
      </c>
    </row>
    <row r="42" spans="1:8" ht="10.15" customHeight="1">
      <c r="A42" s="35">
        <v>5</v>
      </c>
      <c r="B42" s="36" t="s">
        <v>1031</v>
      </c>
      <c r="C42" s="37" t="s">
        <v>1053</v>
      </c>
      <c r="D42" s="37" t="s">
        <v>1054</v>
      </c>
      <c r="E42" s="38"/>
      <c r="F42" s="38">
        <v>8</v>
      </c>
      <c r="G42" s="37" t="s">
        <v>103</v>
      </c>
      <c r="H42" s="38">
        <f t="shared" si="1"/>
        <v>0</v>
      </c>
    </row>
    <row r="43" spans="1:8" ht="10.15" customHeight="1">
      <c r="A43" s="35">
        <v>6</v>
      </c>
      <c r="B43" s="36" t="s">
        <v>1031</v>
      </c>
      <c r="C43" s="37" t="s">
        <v>252</v>
      </c>
      <c r="D43" s="37" t="s">
        <v>253</v>
      </c>
      <c r="E43" s="38"/>
      <c r="F43" s="38">
        <v>125</v>
      </c>
      <c r="G43" s="37" t="s">
        <v>122</v>
      </c>
      <c r="H43" s="38">
        <f t="shared" si="1"/>
        <v>0</v>
      </c>
    </row>
    <row r="44" spans="1:8" ht="10.15" customHeight="1">
      <c r="A44" s="35">
        <v>7</v>
      </c>
      <c r="B44" s="36" t="s">
        <v>1031</v>
      </c>
      <c r="C44" s="37" t="s">
        <v>258</v>
      </c>
      <c r="D44" s="37" t="s">
        <v>259</v>
      </c>
      <c r="E44" s="38"/>
      <c r="F44" s="38">
        <v>0.2</v>
      </c>
      <c r="G44" s="37" t="s">
        <v>260</v>
      </c>
      <c r="H44" s="38">
        <f t="shared" si="1"/>
        <v>0</v>
      </c>
    </row>
    <row r="45" spans="1:8" ht="10.15" customHeight="1">
      <c r="A45" s="35">
        <v>8</v>
      </c>
      <c r="B45" s="36" t="s">
        <v>1031</v>
      </c>
      <c r="C45" s="37" t="s">
        <v>261</v>
      </c>
      <c r="D45" s="37" t="s">
        <v>262</v>
      </c>
      <c r="E45" s="38"/>
      <c r="F45" s="38">
        <v>2.4</v>
      </c>
      <c r="G45" s="37" t="s">
        <v>263</v>
      </c>
      <c r="H45" s="38">
        <f t="shared" si="1"/>
        <v>0</v>
      </c>
    </row>
    <row r="46" spans="1:8" ht="10.15" customHeight="1">
      <c r="A46" s="35">
        <v>9</v>
      </c>
      <c r="B46" s="36" t="s">
        <v>1031</v>
      </c>
      <c r="C46" s="37" t="s">
        <v>264</v>
      </c>
      <c r="D46" s="37" t="s">
        <v>265</v>
      </c>
      <c r="E46" s="38"/>
      <c r="F46" s="38">
        <v>0.2</v>
      </c>
      <c r="G46" s="37" t="s">
        <v>260</v>
      </c>
      <c r="H46" s="38">
        <f t="shared" si="1"/>
        <v>0</v>
      </c>
    </row>
    <row r="47" spans="1:8" ht="10.9" customHeight="1">
      <c r="A47" s="39">
        <v>10</v>
      </c>
      <c r="B47" s="40" t="s">
        <v>1031</v>
      </c>
      <c r="C47" s="41" t="s">
        <v>266</v>
      </c>
      <c r="D47" s="41" t="s">
        <v>267</v>
      </c>
      <c r="E47" s="42"/>
      <c r="F47" s="42">
        <v>0.2</v>
      </c>
      <c r="G47" s="41" t="s">
        <v>260</v>
      </c>
      <c r="H47" s="45">
        <f t="shared" si="1"/>
        <v>0</v>
      </c>
    </row>
    <row r="48" spans="1:8" ht="12.6" customHeight="1">
      <c r="A48" s="43" t="s">
        <v>228</v>
      </c>
      <c r="H48" s="46">
        <f>SUM(H38:H47)</f>
        <v>0</v>
      </c>
    </row>
    <row r="50" spans="2:8" ht="15.6" customHeight="1">
      <c r="B50" s="115"/>
      <c r="C50" s="115"/>
      <c r="D50" s="29" t="s">
        <v>268</v>
      </c>
      <c r="E50" s="115"/>
      <c r="F50" s="115"/>
      <c r="G50" s="115"/>
      <c r="H50" s="115"/>
    </row>
    <row r="51" spans="1:8" ht="20.45" customHeight="1">
      <c r="A51" s="30" t="s">
        <v>93</v>
      </c>
      <c r="B51" s="30" t="s">
        <v>94</v>
      </c>
      <c r="C51" s="30" t="s">
        <v>95</v>
      </c>
      <c r="D51" s="30" t="s">
        <v>16</v>
      </c>
      <c r="E51" s="30" t="s">
        <v>96</v>
      </c>
      <c r="F51" s="30" t="s">
        <v>97</v>
      </c>
      <c r="G51" s="30" t="s">
        <v>98</v>
      </c>
      <c r="H51" s="30" t="s">
        <v>99</v>
      </c>
    </row>
    <row r="52" spans="1:8" ht="10.15" customHeight="1">
      <c r="A52" s="31">
        <v>1</v>
      </c>
      <c r="B52" s="32" t="s">
        <v>1031</v>
      </c>
      <c r="C52" s="33" t="s">
        <v>269</v>
      </c>
      <c r="D52" s="33" t="s">
        <v>270</v>
      </c>
      <c r="E52" s="34"/>
      <c r="F52" s="34">
        <v>60</v>
      </c>
      <c r="G52" s="33" t="s">
        <v>232</v>
      </c>
      <c r="H52" s="34">
        <f aca="true" t="shared" si="2" ref="H52:H54">E52*F52</f>
        <v>0</v>
      </c>
    </row>
    <row r="53" spans="1:8" ht="10.15" customHeight="1">
      <c r="A53" s="35">
        <v>2</v>
      </c>
      <c r="B53" s="36" t="s">
        <v>1031</v>
      </c>
      <c r="C53" s="37" t="s">
        <v>271</v>
      </c>
      <c r="D53" s="37" t="s">
        <v>272</v>
      </c>
      <c r="E53" s="38"/>
      <c r="F53" s="38">
        <v>20</v>
      </c>
      <c r="G53" s="37" t="s">
        <v>232</v>
      </c>
      <c r="H53" s="38">
        <f t="shared" si="2"/>
        <v>0</v>
      </c>
    </row>
    <row r="54" spans="1:8" ht="10.9" customHeight="1">
      <c r="A54" s="39">
        <v>3</v>
      </c>
      <c r="B54" s="40" t="s">
        <v>1031</v>
      </c>
      <c r="C54" s="41" t="s">
        <v>273</v>
      </c>
      <c r="D54" s="41" t="s">
        <v>1055</v>
      </c>
      <c r="E54" s="42"/>
      <c r="F54" s="42">
        <v>40</v>
      </c>
      <c r="G54" s="41" t="s">
        <v>232</v>
      </c>
      <c r="H54" s="45">
        <f t="shared" si="2"/>
        <v>0</v>
      </c>
    </row>
    <row r="55" spans="1:8" ht="12.6" customHeight="1">
      <c r="A55" s="43" t="s">
        <v>228</v>
      </c>
      <c r="H55" s="46">
        <f>SUM(H52:H54)</f>
        <v>0</v>
      </c>
    </row>
    <row r="57" spans="2:8" ht="15.6" customHeight="1">
      <c r="B57" s="115"/>
      <c r="C57" s="115"/>
      <c r="D57" s="29" t="s">
        <v>275</v>
      </c>
      <c r="E57" s="115"/>
      <c r="F57" s="115"/>
      <c r="G57" s="115"/>
      <c r="H57" s="115"/>
    </row>
    <row r="58" spans="1:8" ht="20.45" customHeight="1">
      <c r="A58" s="30" t="s">
        <v>93</v>
      </c>
      <c r="B58" s="30" t="s">
        <v>94</v>
      </c>
      <c r="C58" s="30" t="s">
        <v>95</v>
      </c>
      <c r="D58" s="30" t="s">
        <v>16</v>
      </c>
      <c r="E58" s="30" t="s">
        <v>96</v>
      </c>
      <c r="F58" s="30" t="s">
        <v>97</v>
      </c>
      <c r="G58" s="30" t="s">
        <v>98</v>
      </c>
      <c r="H58" s="30" t="s">
        <v>99</v>
      </c>
    </row>
    <row r="59" spans="1:8" ht="10.9" customHeight="1">
      <c r="A59" s="116">
        <v>1</v>
      </c>
      <c r="B59" s="117" t="s">
        <v>1031</v>
      </c>
      <c r="C59" s="118" t="s">
        <v>276</v>
      </c>
      <c r="D59" s="118" t="s">
        <v>279</v>
      </c>
      <c r="E59" s="119"/>
      <c r="F59" s="119">
        <v>12</v>
      </c>
      <c r="G59" s="118" t="s">
        <v>280</v>
      </c>
      <c r="H59" s="119">
        <f>E59*F59</f>
        <v>0</v>
      </c>
    </row>
    <row r="60" spans="1:8" ht="12.6" customHeight="1">
      <c r="A60" s="43" t="s">
        <v>228</v>
      </c>
      <c r="H60" s="44">
        <f>SUM(H59)</f>
        <v>0</v>
      </c>
    </row>
    <row r="62" spans="2:8" ht="15.6" customHeight="1">
      <c r="B62" s="115"/>
      <c r="C62" s="115"/>
      <c r="D62" s="29" t="s">
        <v>1056</v>
      </c>
      <c r="E62" s="115"/>
      <c r="F62" s="115"/>
      <c r="G62" s="115"/>
      <c r="H62" s="115"/>
    </row>
    <row r="63" spans="1:8" ht="20.45" customHeight="1">
      <c r="A63" s="30" t="s">
        <v>93</v>
      </c>
      <c r="B63" s="30" t="s">
        <v>94</v>
      </c>
      <c r="C63" s="30" t="s">
        <v>95</v>
      </c>
      <c r="D63" s="30" t="s">
        <v>16</v>
      </c>
      <c r="E63" s="30" t="s">
        <v>96</v>
      </c>
      <c r="F63" s="30" t="s">
        <v>97</v>
      </c>
      <c r="G63" s="30" t="s">
        <v>98</v>
      </c>
      <c r="H63" s="30" t="s">
        <v>99</v>
      </c>
    </row>
    <row r="64" spans="1:8" ht="10.15" customHeight="1">
      <c r="A64" s="31">
        <v>1</v>
      </c>
      <c r="B64" s="32" t="s">
        <v>1031</v>
      </c>
      <c r="C64" s="33" t="s">
        <v>1057</v>
      </c>
      <c r="D64" s="33" t="s">
        <v>1058</v>
      </c>
      <c r="E64" s="34"/>
      <c r="F64" s="34">
        <v>1</v>
      </c>
      <c r="G64" s="33" t="s">
        <v>103</v>
      </c>
      <c r="H64" s="34">
        <f aca="true" t="shared" si="3" ref="H64:H67">E64*F64</f>
        <v>0</v>
      </c>
    </row>
    <row r="65" spans="1:8" ht="10.15" customHeight="1">
      <c r="A65" s="35">
        <v>2</v>
      </c>
      <c r="B65" s="36" t="s">
        <v>1031</v>
      </c>
      <c r="C65" s="37" t="s">
        <v>338</v>
      </c>
      <c r="D65" s="37" t="s">
        <v>1059</v>
      </c>
      <c r="E65" s="38"/>
      <c r="F65" s="38">
        <v>1</v>
      </c>
      <c r="G65" s="37" t="s">
        <v>103</v>
      </c>
      <c r="H65" s="38">
        <f t="shared" si="3"/>
        <v>0</v>
      </c>
    </row>
    <row r="66" spans="1:8" ht="10.15" customHeight="1">
      <c r="A66" s="35">
        <v>3</v>
      </c>
      <c r="B66" s="36" t="s">
        <v>1031</v>
      </c>
      <c r="C66" s="37" t="s">
        <v>340</v>
      </c>
      <c r="D66" s="37" t="s">
        <v>341</v>
      </c>
      <c r="E66" s="38"/>
      <c r="F66" s="38">
        <v>4</v>
      </c>
      <c r="G66" s="37" t="s">
        <v>103</v>
      </c>
      <c r="H66" s="38">
        <f t="shared" si="3"/>
        <v>0</v>
      </c>
    </row>
    <row r="67" spans="1:8" ht="10.9" customHeight="1">
      <c r="A67" s="39">
        <v>4</v>
      </c>
      <c r="B67" s="40" t="s">
        <v>1031</v>
      </c>
      <c r="C67" s="41" t="s">
        <v>350</v>
      </c>
      <c r="D67" s="41" t="s">
        <v>1060</v>
      </c>
      <c r="E67" s="42"/>
      <c r="F67" s="42">
        <v>1</v>
      </c>
      <c r="G67" s="41" t="s">
        <v>103</v>
      </c>
      <c r="H67" s="45">
        <f t="shared" si="3"/>
        <v>0</v>
      </c>
    </row>
    <row r="68" spans="1:8" ht="12.6" customHeight="1">
      <c r="A68" s="43" t="s">
        <v>228</v>
      </c>
      <c r="H68" s="46">
        <f>SUM(H64:H67)</f>
        <v>0</v>
      </c>
    </row>
    <row r="70" spans="2:8" ht="15.6" customHeight="1">
      <c r="B70" s="115"/>
      <c r="C70" s="115"/>
      <c r="D70" s="29" t="s">
        <v>367</v>
      </c>
      <c r="E70" s="115"/>
      <c r="F70" s="115"/>
      <c r="G70" s="115"/>
      <c r="H70" s="115"/>
    </row>
    <row r="71" spans="1:8" ht="20.45" customHeight="1">
      <c r="A71" s="30" t="s">
        <v>93</v>
      </c>
      <c r="B71" s="30" t="s">
        <v>94</v>
      </c>
      <c r="C71" s="30" t="s">
        <v>95</v>
      </c>
      <c r="D71" s="30" t="s">
        <v>16</v>
      </c>
      <c r="E71" s="30" t="s">
        <v>96</v>
      </c>
      <c r="F71" s="30" t="s">
        <v>97</v>
      </c>
      <c r="G71" s="30" t="s">
        <v>98</v>
      </c>
      <c r="H71" s="30" t="s">
        <v>99</v>
      </c>
    </row>
    <row r="72" spans="1:8" ht="10.15" customHeight="1">
      <c r="A72" s="31">
        <v>1</v>
      </c>
      <c r="B72" s="32" t="s">
        <v>1031</v>
      </c>
      <c r="C72" s="33" t="s">
        <v>370</v>
      </c>
      <c r="D72" s="33" t="s">
        <v>1061</v>
      </c>
      <c r="E72" s="34"/>
      <c r="F72" s="34">
        <v>8</v>
      </c>
      <c r="G72" s="33" t="s">
        <v>103</v>
      </c>
      <c r="H72" s="34">
        <f aca="true" t="shared" si="4" ref="H72:H99">E72*F72</f>
        <v>0</v>
      </c>
    </row>
    <row r="73" spans="1:8" ht="10.15" customHeight="1">
      <c r="A73" s="35">
        <v>2</v>
      </c>
      <c r="B73" s="36" t="s">
        <v>1031</v>
      </c>
      <c r="C73" s="37" t="s">
        <v>372</v>
      </c>
      <c r="D73" s="37" t="s">
        <v>373</v>
      </c>
      <c r="E73" s="38"/>
      <c r="F73" s="38">
        <v>2</v>
      </c>
      <c r="G73" s="37" t="s">
        <v>103</v>
      </c>
      <c r="H73" s="38">
        <f t="shared" si="4"/>
        <v>0</v>
      </c>
    </row>
    <row r="74" spans="1:8" ht="10.15" customHeight="1">
      <c r="A74" s="35">
        <v>3</v>
      </c>
      <c r="B74" s="36" t="s">
        <v>1031</v>
      </c>
      <c r="C74" s="37" t="s">
        <v>376</v>
      </c>
      <c r="D74" s="37" t="s">
        <v>377</v>
      </c>
      <c r="E74" s="38"/>
      <c r="F74" s="38">
        <v>4</v>
      </c>
      <c r="G74" s="37" t="s">
        <v>103</v>
      </c>
      <c r="H74" s="38">
        <f t="shared" si="4"/>
        <v>0</v>
      </c>
    </row>
    <row r="75" spans="1:8" ht="10.15" customHeight="1">
      <c r="A75" s="35">
        <v>4</v>
      </c>
      <c r="B75" s="36" t="s">
        <v>1031</v>
      </c>
      <c r="C75" s="37" t="s">
        <v>1062</v>
      </c>
      <c r="D75" s="37" t="s">
        <v>1063</v>
      </c>
      <c r="E75" s="38"/>
      <c r="F75" s="38">
        <v>13</v>
      </c>
      <c r="G75" s="37" t="s">
        <v>103</v>
      </c>
      <c r="H75" s="38">
        <f t="shared" si="4"/>
        <v>0</v>
      </c>
    </row>
    <row r="76" spans="1:8" ht="10.15" customHeight="1">
      <c r="A76" s="35">
        <v>5</v>
      </c>
      <c r="B76" s="36" t="s">
        <v>1031</v>
      </c>
      <c r="C76" s="37" t="s">
        <v>1064</v>
      </c>
      <c r="D76" s="37" t="s">
        <v>1065</v>
      </c>
      <c r="E76" s="38"/>
      <c r="F76" s="38">
        <v>1</v>
      </c>
      <c r="G76" s="37" t="s">
        <v>316</v>
      </c>
      <c r="H76" s="38">
        <f t="shared" si="4"/>
        <v>0</v>
      </c>
    </row>
    <row r="77" spans="1:8" ht="10.15" customHeight="1">
      <c r="A77" s="35">
        <v>6</v>
      </c>
      <c r="B77" s="36" t="s">
        <v>1031</v>
      </c>
      <c r="C77" s="37" t="s">
        <v>384</v>
      </c>
      <c r="D77" s="37" t="s">
        <v>385</v>
      </c>
      <c r="E77" s="38"/>
      <c r="F77" s="38">
        <v>3</v>
      </c>
      <c r="G77" s="37" t="s">
        <v>103</v>
      </c>
      <c r="H77" s="38">
        <f t="shared" si="4"/>
        <v>0</v>
      </c>
    </row>
    <row r="78" spans="1:8" ht="10.15" customHeight="1">
      <c r="A78" s="35">
        <v>7</v>
      </c>
      <c r="B78" s="36" t="s">
        <v>1031</v>
      </c>
      <c r="C78" s="37" t="s">
        <v>388</v>
      </c>
      <c r="D78" s="37" t="s">
        <v>1066</v>
      </c>
      <c r="E78" s="38"/>
      <c r="F78" s="38">
        <v>1</v>
      </c>
      <c r="G78" s="37" t="s">
        <v>103</v>
      </c>
      <c r="H78" s="38">
        <f t="shared" si="4"/>
        <v>0</v>
      </c>
    </row>
    <row r="79" spans="1:8" ht="10.15" customHeight="1">
      <c r="A79" s="35">
        <v>8</v>
      </c>
      <c r="B79" s="36" t="s">
        <v>1031</v>
      </c>
      <c r="C79" s="37" t="s">
        <v>400</v>
      </c>
      <c r="D79" s="37" t="s">
        <v>401</v>
      </c>
      <c r="E79" s="38"/>
      <c r="F79" s="38">
        <v>7</v>
      </c>
      <c r="G79" s="37" t="s">
        <v>103</v>
      </c>
      <c r="H79" s="38">
        <f t="shared" si="4"/>
        <v>0</v>
      </c>
    </row>
    <row r="80" spans="1:8" ht="10.15" customHeight="1">
      <c r="A80" s="35">
        <v>9</v>
      </c>
      <c r="B80" s="36" t="s">
        <v>1031</v>
      </c>
      <c r="C80" s="37" t="s">
        <v>412</v>
      </c>
      <c r="D80" s="37" t="s">
        <v>413</v>
      </c>
      <c r="E80" s="38"/>
      <c r="F80" s="38">
        <v>6</v>
      </c>
      <c r="G80" s="37" t="s">
        <v>103</v>
      </c>
      <c r="H80" s="38">
        <f t="shared" si="4"/>
        <v>0</v>
      </c>
    </row>
    <row r="81" spans="1:8" ht="10.15" customHeight="1">
      <c r="A81" s="35">
        <v>10</v>
      </c>
      <c r="B81" s="36" t="s">
        <v>1031</v>
      </c>
      <c r="C81" s="37" t="s">
        <v>434</v>
      </c>
      <c r="D81" s="37" t="s">
        <v>435</v>
      </c>
      <c r="E81" s="38"/>
      <c r="F81" s="38">
        <v>15</v>
      </c>
      <c r="G81" s="37" t="s">
        <v>122</v>
      </c>
      <c r="H81" s="38">
        <f t="shared" si="4"/>
        <v>0</v>
      </c>
    </row>
    <row r="82" spans="1:8" ht="10.15" customHeight="1">
      <c r="A82" s="35">
        <v>11</v>
      </c>
      <c r="B82" s="36" t="s">
        <v>1031</v>
      </c>
      <c r="C82" s="37" t="s">
        <v>438</v>
      </c>
      <c r="D82" s="37" t="s">
        <v>439</v>
      </c>
      <c r="E82" s="38"/>
      <c r="F82" s="38">
        <v>20</v>
      </c>
      <c r="G82" s="37" t="s">
        <v>122</v>
      </c>
      <c r="H82" s="38">
        <f t="shared" si="4"/>
        <v>0</v>
      </c>
    </row>
    <row r="83" spans="1:8" ht="10.15" customHeight="1">
      <c r="A83" s="35">
        <v>12</v>
      </c>
      <c r="B83" s="36" t="s">
        <v>1031</v>
      </c>
      <c r="C83" s="37" t="s">
        <v>442</v>
      </c>
      <c r="D83" s="37" t="s">
        <v>443</v>
      </c>
      <c r="E83" s="38"/>
      <c r="F83" s="38">
        <v>130</v>
      </c>
      <c r="G83" s="37" t="s">
        <v>122</v>
      </c>
      <c r="H83" s="38">
        <f t="shared" si="4"/>
        <v>0</v>
      </c>
    </row>
    <row r="84" spans="1:8" ht="10.15" customHeight="1">
      <c r="A84" s="35">
        <v>13</v>
      </c>
      <c r="B84" s="36" t="s">
        <v>1031</v>
      </c>
      <c r="C84" s="37" t="s">
        <v>1067</v>
      </c>
      <c r="D84" s="37" t="s">
        <v>1068</v>
      </c>
      <c r="E84" s="38"/>
      <c r="F84" s="38">
        <v>170</v>
      </c>
      <c r="G84" s="37" t="s">
        <v>122</v>
      </c>
      <c r="H84" s="38">
        <f t="shared" si="4"/>
        <v>0</v>
      </c>
    </row>
    <row r="85" spans="1:8" ht="10.15" customHeight="1">
      <c r="A85" s="35">
        <v>14</v>
      </c>
      <c r="B85" s="36" t="s">
        <v>1031</v>
      </c>
      <c r="C85" s="37" t="s">
        <v>1069</v>
      </c>
      <c r="D85" s="37" t="s">
        <v>1070</v>
      </c>
      <c r="E85" s="38"/>
      <c r="F85" s="38">
        <v>20</v>
      </c>
      <c r="G85" s="37" t="s">
        <v>122</v>
      </c>
      <c r="H85" s="38">
        <f t="shared" si="4"/>
        <v>0</v>
      </c>
    </row>
    <row r="86" spans="1:8" ht="10.15" customHeight="1">
      <c r="A86" s="35">
        <v>15</v>
      </c>
      <c r="B86" s="36" t="s">
        <v>1031</v>
      </c>
      <c r="C86" s="37" t="s">
        <v>1071</v>
      </c>
      <c r="D86" s="37" t="s">
        <v>1072</v>
      </c>
      <c r="E86" s="38"/>
      <c r="F86" s="38">
        <v>160</v>
      </c>
      <c r="G86" s="37" t="s">
        <v>122</v>
      </c>
      <c r="H86" s="38">
        <f t="shared" si="4"/>
        <v>0</v>
      </c>
    </row>
    <row r="87" spans="1:8" ht="10.15" customHeight="1">
      <c r="A87" s="35">
        <v>16</v>
      </c>
      <c r="B87" s="36" t="s">
        <v>1031</v>
      </c>
      <c r="C87" s="37" t="s">
        <v>452</v>
      </c>
      <c r="D87" s="37" t="s">
        <v>453</v>
      </c>
      <c r="E87" s="38"/>
      <c r="F87" s="38">
        <v>50</v>
      </c>
      <c r="G87" s="37" t="s">
        <v>103</v>
      </c>
      <c r="H87" s="38">
        <f t="shared" si="4"/>
        <v>0</v>
      </c>
    </row>
    <row r="88" spans="1:8" ht="10.15" customHeight="1">
      <c r="A88" s="35">
        <v>17</v>
      </c>
      <c r="B88" s="36" t="s">
        <v>1031</v>
      </c>
      <c r="C88" s="37" t="s">
        <v>1073</v>
      </c>
      <c r="D88" s="37" t="s">
        <v>1074</v>
      </c>
      <c r="E88" s="38"/>
      <c r="F88" s="38">
        <v>160</v>
      </c>
      <c r="G88" s="37" t="s">
        <v>458</v>
      </c>
      <c r="H88" s="38">
        <f t="shared" si="4"/>
        <v>0</v>
      </c>
    </row>
    <row r="89" spans="1:8" ht="10.15" customHeight="1">
      <c r="A89" s="35">
        <v>18</v>
      </c>
      <c r="B89" s="36" t="s">
        <v>1031</v>
      </c>
      <c r="C89" s="37" t="s">
        <v>1075</v>
      </c>
      <c r="D89" s="37" t="s">
        <v>1076</v>
      </c>
      <c r="E89" s="38"/>
      <c r="F89" s="38">
        <v>160</v>
      </c>
      <c r="G89" s="37" t="s">
        <v>316</v>
      </c>
      <c r="H89" s="38">
        <f t="shared" si="4"/>
        <v>0</v>
      </c>
    </row>
    <row r="90" spans="1:8" ht="10.15" customHeight="1">
      <c r="A90" s="35">
        <v>19</v>
      </c>
      <c r="B90" s="36" t="s">
        <v>1031</v>
      </c>
      <c r="C90" s="37" t="s">
        <v>1077</v>
      </c>
      <c r="D90" s="37" t="s">
        <v>1078</v>
      </c>
      <c r="E90" s="38"/>
      <c r="F90" s="38">
        <v>1</v>
      </c>
      <c r="G90" s="37" t="s">
        <v>103</v>
      </c>
      <c r="H90" s="38">
        <f t="shared" si="4"/>
        <v>0</v>
      </c>
    </row>
    <row r="91" spans="1:8" ht="10.15" customHeight="1">
      <c r="A91" s="35">
        <v>20</v>
      </c>
      <c r="B91" s="36" t="s">
        <v>1031</v>
      </c>
      <c r="C91" s="37" t="s">
        <v>1079</v>
      </c>
      <c r="D91" s="37" t="s">
        <v>1080</v>
      </c>
      <c r="E91" s="38"/>
      <c r="F91" s="38">
        <v>25</v>
      </c>
      <c r="G91" s="37" t="s">
        <v>103</v>
      </c>
      <c r="H91" s="38">
        <f t="shared" si="4"/>
        <v>0</v>
      </c>
    </row>
    <row r="92" spans="1:8" ht="10.15" customHeight="1">
      <c r="A92" s="35">
        <v>21</v>
      </c>
      <c r="B92" s="36" t="s">
        <v>1031</v>
      </c>
      <c r="C92" s="37" t="s">
        <v>467</v>
      </c>
      <c r="D92" s="37" t="s">
        <v>468</v>
      </c>
      <c r="E92" s="38"/>
      <c r="F92" s="38">
        <v>10</v>
      </c>
      <c r="G92" s="37" t="s">
        <v>469</v>
      </c>
      <c r="H92" s="38">
        <f t="shared" si="4"/>
        <v>0</v>
      </c>
    </row>
    <row r="93" spans="1:8" ht="10.15" customHeight="1">
      <c r="A93" s="35">
        <v>22</v>
      </c>
      <c r="B93" s="36" t="s">
        <v>1031</v>
      </c>
      <c r="C93" s="37" t="s">
        <v>470</v>
      </c>
      <c r="D93" s="37" t="s">
        <v>471</v>
      </c>
      <c r="E93" s="38"/>
      <c r="F93" s="38">
        <v>2</v>
      </c>
      <c r="G93" s="37" t="s">
        <v>103</v>
      </c>
      <c r="H93" s="38">
        <f t="shared" si="4"/>
        <v>0</v>
      </c>
    </row>
    <row r="94" spans="1:8" ht="10.15" customHeight="1">
      <c r="A94" s="35">
        <v>23</v>
      </c>
      <c r="B94" s="36" t="s">
        <v>1031</v>
      </c>
      <c r="C94" s="37" t="s">
        <v>472</v>
      </c>
      <c r="D94" s="37" t="s">
        <v>473</v>
      </c>
      <c r="E94" s="38"/>
      <c r="F94" s="38">
        <v>5</v>
      </c>
      <c r="G94" s="37" t="s">
        <v>103</v>
      </c>
      <c r="H94" s="38">
        <f t="shared" si="4"/>
        <v>0</v>
      </c>
    </row>
    <row r="95" spans="1:8" ht="11.25" customHeight="1">
      <c r="A95" s="35">
        <v>24</v>
      </c>
      <c r="B95" s="36" t="s">
        <v>1031</v>
      </c>
      <c r="C95" s="37" t="s">
        <v>474</v>
      </c>
      <c r="D95" s="37" t="s">
        <v>1081</v>
      </c>
      <c r="E95" s="38"/>
      <c r="F95" s="38">
        <v>1</v>
      </c>
      <c r="G95" s="37" t="s">
        <v>103</v>
      </c>
      <c r="H95" s="38">
        <f t="shared" si="4"/>
        <v>0</v>
      </c>
    </row>
    <row r="96" spans="1:8" ht="11.25" customHeight="1">
      <c r="A96" s="35">
        <v>25</v>
      </c>
      <c r="B96" s="36" t="s">
        <v>1031</v>
      </c>
      <c r="C96" s="37" t="s">
        <v>1082</v>
      </c>
      <c r="D96" s="37" t="s">
        <v>1083</v>
      </c>
      <c r="E96" s="38"/>
      <c r="F96" s="38">
        <v>5</v>
      </c>
      <c r="G96" s="37" t="s">
        <v>103</v>
      </c>
      <c r="H96" s="38">
        <f t="shared" si="4"/>
        <v>0</v>
      </c>
    </row>
    <row r="97" spans="1:8" ht="10.15" customHeight="1">
      <c r="A97" s="35">
        <v>26</v>
      </c>
      <c r="B97" s="36" t="s">
        <v>1031</v>
      </c>
      <c r="C97" s="37" t="s">
        <v>476</v>
      </c>
      <c r="D97" s="37" t="s">
        <v>477</v>
      </c>
      <c r="E97" s="38"/>
      <c r="F97" s="38">
        <v>2</v>
      </c>
      <c r="G97" s="37" t="s">
        <v>103</v>
      </c>
      <c r="H97" s="45">
        <f t="shared" si="4"/>
        <v>0</v>
      </c>
    </row>
    <row r="98" spans="1:8" ht="10.15" customHeight="1">
      <c r="A98" s="35">
        <v>27</v>
      </c>
      <c r="B98" s="36" t="s">
        <v>1031</v>
      </c>
      <c r="C98" s="37" t="s">
        <v>496</v>
      </c>
      <c r="D98" s="37" t="s">
        <v>497</v>
      </c>
      <c r="E98" s="38"/>
      <c r="F98" s="38">
        <v>12</v>
      </c>
      <c r="G98" s="37" t="s">
        <v>103</v>
      </c>
      <c r="H98" s="45">
        <f t="shared" si="4"/>
        <v>0</v>
      </c>
    </row>
    <row r="99" spans="1:8" ht="10.15" customHeight="1">
      <c r="A99" s="39">
        <v>28</v>
      </c>
      <c r="B99" s="40" t="s">
        <v>1031</v>
      </c>
      <c r="C99" s="41" t="s">
        <v>502</v>
      </c>
      <c r="D99" s="41" t="s">
        <v>503</v>
      </c>
      <c r="E99" s="42"/>
      <c r="F99" s="42">
        <v>8</v>
      </c>
      <c r="G99" s="41" t="s">
        <v>103</v>
      </c>
      <c r="H99" s="45">
        <f t="shared" si="4"/>
        <v>0</v>
      </c>
    </row>
    <row r="100" spans="1:8" ht="10.9" customHeight="1">
      <c r="A100" s="43" t="s">
        <v>510</v>
      </c>
      <c r="H100" s="50">
        <f>SUM(H72:H79,H81:H91,H98:H99)</f>
        <v>0</v>
      </c>
    </row>
    <row r="101" spans="1:8" ht="10.15" customHeight="1">
      <c r="A101" s="43" t="s">
        <v>511</v>
      </c>
      <c r="H101" s="49">
        <f>SUM(H95:H97)</f>
        <v>0</v>
      </c>
    </row>
    <row r="102" spans="1:8" ht="10.15" customHeight="1">
      <c r="A102" s="43" t="s">
        <v>512</v>
      </c>
      <c r="H102" s="49">
        <f>SUM(H80,H92:H94)</f>
        <v>0</v>
      </c>
    </row>
    <row r="103" spans="2:8" ht="15.6" customHeight="1">
      <c r="B103" s="115"/>
      <c r="C103" s="115"/>
      <c r="D103" s="29" t="s">
        <v>513</v>
      </c>
      <c r="E103" s="115"/>
      <c r="F103" s="115"/>
      <c r="G103" s="115"/>
      <c r="H103" s="115"/>
    </row>
    <row r="104" spans="1:8" ht="20.45" customHeight="1">
      <c r="A104" s="30" t="s">
        <v>93</v>
      </c>
      <c r="B104" s="30" t="s">
        <v>94</v>
      </c>
      <c r="C104" s="30" t="s">
        <v>95</v>
      </c>
      <c r="D104" s="30" t="s">
        <v>16</v>
      </c>
      <c r="E104" s="30" t="s">
        <v>96</v>
      </c>
      <c r="F104" s="30" t="s">
        <v>97</v>
      </c>
      <c r="G104" s="30" t="s">
        <v>98</v>
      </c>
      <c r="H104" s="30" t="s">
        <v>99</v>
      </c>
    </row>
    <row r="105" spans="1:8" ht="10.9" customHeight="1">
      <c r="A105" s="116">
        <v>1</v>
      </c>
      <c r="B105" s="117" t="s">
        <v>1031</v>
      </c>
      <c r="C105" s="118" t="s">
        <v>1084</v>
      </c>
      <c r="D105" s="118" t="s">
        <v>1085</v>
      </c>
      <c r="E105" s="119">
        <f>SUM('Rozpiska RMS 3.1.3 (I)'!K35)</f>
        <v>0</v>
      </c>
      <c r="F105" s="119">
        <v>1</v>
      </c>
      <c r="G105" s="118" t="s">
        <v>103</v>
      </c>
      <c r="H105" s="119">
        <f>E105*F105</f>
        <v>0</v>
      </c>
    </row>
    <row r="106" spans="1:8" ht="12.6" customHeight="1">
      <c r="A106" s="43" t="s">
        <v>525</v>
      </c>
      <c r="H106" s="44">
        <f>SUM(H105)</f>
        <v>0</v>
      </c>
    </row>
    <row r="108" spans="2:8" ht="15.6" customHeight="1">
      <c r="B108" s="115"/>
      <c r="C108" s="115"/>
      <c r="D108" s="29" t="s">
        <v>526</v>
      </c>
      <c r="E108" s="115"/>
      <c r="F108" s="115"/>
      <c r="G108" s="115"/>
      <c r="H108" s="115"/>
    </row>
    <row r="109" spans="1:8" ht="20.45" customHeight="1">
      <c r="A109" s="30" t="s">
        <v>93</v>
      </c>
      <c r="B109" s="30" t="s">
        <v>94</v>
      </c>
      <c r="C109" s="30" t="s">
        <v>95</v>
      </c>
      <c r="D109" s="30" t="s">
        <v>16</v>
      </c>
      <c r="E109" s="30" t="s">
        <v>96</v>
      </c>
      <c r="F109" s="30" t="s">
        <v>97</v>
      </c>
      <c r="G109" s="30" t="s">
        <v>98</v>
      </c>
      <c r="H109" s="30" t="s">
        <v>99</v>
      </c>
    </row>
    <row r="110" spans="1:8" ht="10.15" customHeight="1">
      <c r="A110" s="31">
        <v>1</v>
      </c>
      <c r="B110" s="32" t="s">
        <v>1031</v>
      </c>
      <c r="C110" s="33" t="s">
        <v>276</v>
      </c>
      <c r="D110" s="33" t="s">
        <v>527</v>
      </c>
      <c r="E110" s="34"/>
      <c r="F110" s="34">
        <v>8</v>
      </c>
      <c r="G110" s="33" t="s">
        <v>528</v>
      </c>
      <c r="H110" s="34">
        <f aca="true" t="shared" si="5" ref="H110:H111">E110*F110</f>
        <v>0</v>
      </c>
    </row>
    <row r="111" spans="1:8" ht="10.9" customHeight="1">
      <c r="A111" s="39">
        <v>2</v>
      </c>
      <c r="B111" s="40" t="s">
        <v>1031</v>
      </c>
      <c r="C111" s="41" t="s">
        <v>529</v>
      </c>
      <c r="D111" s="41" t="s">
        <v>530</v>
      </c>
      <c r="E111" s="42"/>
      <c r="F111" s="42">
        <v>10</v>
      </c>
      <c r="G111" s="41" t="s">
        <v>528</v>
      </c>
      <c r="H111" s="45">
        <f t="shared" si="5"/>
        <v>0</v>
      </c>
    </row>
    <row r="112" spans="1:8" ht="12.6" customHeight="1">
      <c r="A112" s="43" t="s">
        <v>531</v>
      </c>
      <c r="H112" s="46">
        <f>SUM(H110:H111)</f>
        <v>0</v>
      </c>
    </row>
  </sheetData>
  <printOptions gridLines="1"/>
  <pageMargins left="0.38000000000000006" right="0.44000000000000006" top="0.20000000000000004" bottom="0.54" header="0.19000000000000003" footer="0.3"/>
  <pageSetup horizontalDpi="600" verticalDpi="600" orientation="portrait" paperSize="9" scale="90"/>
  <headerFooter>
    <oddFooter>&amp;CStrana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7"/>
  <sheetViews>
    <sheetView workbookViewId="0" topLeftCell="A1">
      <selection activeCell="K35" sqref="K35"/>
    </sheetView>
  </sheetViews>
  <sheetFormatPr defaultColWidth="9.33203125" defaultRowHeight="13.5" customHeight="1"/>
  <cols>
    <col min="1" max="1" width="6.66015625" style="51" customWidth="1"/>
    <col min="2" max="2" width="1.66796875" style="51" customWidth="1"/>
    <col min="3" max="3" width="50.66015625" style="51" customWidth="1"/>
    <col min="4" max="4" width="1.66796875" style="51" customWidth="1"/>
    <col min="5" max="5" width="20.66015625" style="51" customWidth="1"/>
    <col min="6" max="6" width="3.66015625" style="51" customWidth="1"/>
    <col min="7" max="7" width="7.66015625" style="51" customWidth="1"/>
    <col min="8" max="8" width="1.66796875" style="51" customWidth="1"/>
    <col min="9" max="9" width="18.66015625" style="51" customWidth="1"/>
    <col min="10" max="10" width="8.66015625" style="51" customWidth="1"/>
    <col min="11" max="11" width="13.66015625" style="51" customWidth="1"/>
    <col min="12" max="257" width="8.8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ht="14.45" customHeight="1"/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1086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1087</v>
      </c>
      <c r="K26" s="79" t="s">
        <v>567</v>
      </c>
    </row>
    <row r="27" spans="1:11" ht="13.9" customHeight="1">
      <c r="A27" s="80" t="s">
        <v>1088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1089</v>
      </c>
      <c r="C28" s="188"/>
      <c r="D28" s="187" t="s">
        <v>1090</v>
      </c>
      <c r="E28" s="188"/>
      <c r="F28" s="188"/>
      <c r="G28" s="188"/>
      <c r="H28" s="187" t="s">
        <v>1091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1092</v>
      </c>
      <c r="C29" s="188"/>
      <c r="D29" s="187" t="s">
        <v>1093</v>
      </c>
      <c r="E29" s="188"/>
      <c r="F29" s="188"/>
      <c r="G29" s="188"/>
      <c r="H29" s="187" t="s">
        <v>1094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1095</v>
      </c>
      <c r="C30" s="188"/>
      <c r="D30" s="187" t="s">
        <v>1096</v>
      </c>
      <c r="E30" s="188"/>
      <c r="F30" s="188"/>
      <c r="G30" s="188"/>
      <c r="H30" s="187" t="s">
        <v>1097</v>
      </c>
      <c r="I30" s="188"/>
      <c r="J30" s="83" t="s">
        <v>602</v>
      </c>
      <c r="K30" s="84"/>
    </row>
    <row r="31" spans="1:11" ht="25.5" customHeight="1">
      <c r="A31" s="82" t="s">
        <v>582</v>
      </c>
      <c r="B31" s="187" t="s">
        <v>716</v>
      </c>
      <c r="C31" s="188"/>
      <c r="D31" s="187" t="s">
        <v>717</v>
      </c>
      <c r="E31" s="188"/>
      <c r="F31" s="188"/>
      <c r="G31" s="188"/>
      <c r="H31" s="187" t="s">
        <v>718</v>
      </c>
      <c r="I31" s="188"/>
      <c r="J31" s="83" t="s">
        <v>573</v>
      </c>
      <c r="K31" s="84"/>
    </row>
    <row r="32" spans="1:11" ht="25.5" customHeight="1">
      <c r="A32" s="82" t="s">
        <v>586</v>
      </c>
      <c r="B32" s="187" t="s">
        <v>883</v>
      </c>
      <c r="C32" s="188"/>
      <c r="D32" s="187" t="s">
        <v>884</v>
      </c>
      <c r="E32" s="188"/>
      <c r="F32" s="188"/>
      <c r="G32" s="188"/>
      <c r="H32" s="187" t="s">
        <v>885</v>
      </c>
      <c r="I32" s="188"/>
      <c r="J32" s="83" t="s">
        <v>602</v>
      </c>
      <c r="K32" s="84"/>
    </row>
    <row r="33" spans="1:11" ht="25.5" customHeight="1">
      <c r="A33" s="82" t="s">
        <v>590</v>
      </c>
      <c r="B33" s="187" t="s">
        <v>1098</v>
      </c>
      <c r="C33" s="188"/>
      <c r="D33" s="187" t="s">
        <v>1099</v>
      </c>
      <c r="E33" s="188"/>
      <c r="F33" s="188"/>
      <c r="G33" s="188"/>
      <c r="H33" s="187" t="s">
        <v>1100</v>
      </c>
      <c r="I33" s="188"/>
      <c r="J33" s="83" t="s">
        <v>573</v>
      </c>
      <c r="K33" s="84"/>
    </row>
    <row r="34" spans="1:11" ht="25.5" customHeight="1">
      <c r="A34" s="82" t="s">
        <v>594</v>
      </c>
      <c r="B34" s="187" t="s">
        <v>901</v>
      </c>
      <c r="C34" s="188"/>
      <c r="D34" s="187" t="s">
        <v>902</v>
      </c>
      <c r="E34" s="188"/>
      <c r="F34" s="188"/>
      <c r="G34" s="188"/>
      <c r="H34" s="187" t="s">
        <v>903</v>
      </c>
      <c r="I34" s="188"/>
      <c r="J34" s="85" t="s">
        <v>602</v>
      </c>
      <c r="K34" s="84"/>
    </row>
    <row r="35" spans="1:11" ht="14.45" customHeight="1">
      <c r="A35" s="86"/>
      <c r="B35" s="87" t="s">
        <v>775</v>
      </c>
      <c r="C35" s="88"/>
      <c r="D35" s="88"/>
      <c r="E35" s="88"/>
      <c r="F35" s="88"/>
      <c r="G35" s="88"/>
      <c r="H35" s="88"/>
      <c r="I35" s="88"/>
      <c r="J35" s="88"/>
      <c r="K35" s="89">
        <f>SUM(K28:K34)</f>
        <v>0</v>
      </c>
    </row>
    <row r="37" ht="13.9" customHeight="1">
      <c r="A37" s="51" t="s">
        <v>276</v>
      </c>
    </row>
  </sheetData>
  <mergeCells count="24"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B29:C29"/>
    <mergeCell ref="D29:G29"/>
    <mergeCell ref="H29:I29"/>
    <mergeCell ref="B30:C30"/>
    <mergeCell ref="D30:G30"/>
    <mergeCell ref="H30:I30"/>
    <mergeCell ref="B26:C26"/>
    <mergeCell ref="D26:G26"/>
    <mergeCell ref="H26:I26"/>
    <mergeCell ref="B28:C28"/>
    <mergeCell ref="D28:G28"/>
    <mergeCell ref="H28:I28"/>
  </mergeCells>
  <printOptions gridLines="1"/>
  <pageMargins left="0.9400000000000001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C42" sqref="C42"/>
    </sheetView>
  </sheetViews>
  <sheetFormatPr defaultColWidth="9.33203125" defaultRowHeight="9.75" customHeight="1"/>
  <cols>
    <col min="1" max="1" width="14.66015625" style="1" customWidth="1"/>
    <col min="2" max="2" width="66.16015625" style="1" customWidth="1"/>
    <col min="3" max="3" width="17.16015625" style="1" customWidth="1"/>
    <col min="4" max="257" width="9.33203125" style="1" customWidth="1"/>
  </cols>
  <sheetData>
    <row r="1" spans="1:3" ht="15.6" customHeight="1">
      <c r="A1" s="2" t="s">
        <v>0</v>
      </c>
      <c r="B1" s="3" t="s">
        <v>1101</v>
      </c>
      <c r="C1" s="3"/>
    </row>
    <row r="2" spans="1:3" ht="15.6" customHeight="1">
      <c r="A2" s="2" t="s">
        <v>3</v>
      </c>
      <c r="B2" s="3" t="s">
        <v>78</v>
      </c>
      <c r="C2" s="3"/>
    </row>
    <row r="3" spans="1:3" ht="15.6" customHeight="1">
      <c r="A3" s="2" t="s">
        <v>5</v>
      </c>
      <c r="B3" s="5" t="s">
        <v>6</v>
      </c>
      <c r="C3" s="5"/>
    </row>
    <row r="4" spans="1:3" ht="15.6" customHeight="1">
      <c r="A4" s="2" t="s">
        <v>7</v>
      </c>
      <c r="B4" s="5" t="s">
        <v>8</v>
      </c>
      <c r="C4" s="5"/>
    </row>
    <row r="5" spans="1:3" ht="15.6" customHeight="1">
      <c r="A5" s="2" t="s">
        <v>9</v>
      </c>
      <c r="B5" s="5" t="s">
        <v>10</v>
      </c>
      <c r="C5" s="5"/>
    </row>
    <row r="6" spans="1:3" ht="15.6" customHeight="1">
      <c r="A6" s="4"/>
      <c r="B6" s="5" t="s">
        <v>11</v>
      </c>
      <c r="C6" s="5"/>
    </row>
    <row r="7" spans="1:3" ht="15.6" customHeight="1">
      <c r="A7" s="4"/>
      <c r="B7" s="5" t="s">
        <v>12</v>
      </c>
      <c r="C7" s="5"/>
    </row>
    <row r="8" spans="1:3" ht="15.6" customHeight="1">
      <c r="A8" s="4"/>
      <c r="B8" s="5" t="s">
        <v>13</v>
      </c>
      <c r="C8" s="5"/>
    </row>
    <row r="9" spans="1:3" ht="13.9" customHeight="1">
      <c r="A9" s="4"/>
      <c r="B9" s="4"/>
      <c r="C9" s="4"/>
    </row>
    <row r="10" spans="2:3" ht="15.6" customHeight="1">
      <c r="B10" s="27" t="s">
        <v>1102</v>
      </c>
      <c r="C10" s="3"/>
    </row>
    <row r="11" spans="1:2" ht="13.9" customHeight="1">
      <c r="A11" s="4"/>
      <c r="B11" s="4"/>
    </row>
    <row r="12" spans="1:3" ht="15.6" customHeight="1">
      <c r="A12" s="185" t="s">
        <v>14</v>
      </c>
      <c r="B12" s="185"/>
      <c r="C12" s="185"/>
    </row>
    <row r="14" spans="1:3" ht="10.15" customHeight="1">
      <c r="A14" s="6" t="s">
        <v>15</v>
      </c>
      <c r="B14" s="6" t="s">
        <v>16</v>
      </c>
      <c r="C14" s="6" t="s">
        <v>17</v>
      </c>
    </row>
    <row r="15" spans="1:3" ht="10.15" customHeight="1">
      <c r="A15" s="7" t="s">
        <v>18</v>
      </c>
      <c r="B15" s="8" t="s">
        <v>19</v>
      </c>
      <c r="C15" s="9"/>
    </row>
    <row r="16" spans="1:3" ht="10.15" customHeight="1">
      <c r="A16" s="10">
        <v>1</v>
      </c>
      <c r="B16" s="11" t="s">
        <v>80</v>
      </c>
      <c r="C16" s="12">
        <f>SUM('Položky (J)'!H50)</f>
        <v>0</v>
      </c>
    </row>
    <row r="17" spans="1:3" ht="10.15" customHeight="1">
      <c r="A17" s="10">
        <v>2</v>
      </c>
      <c r="B17" s="11" t="s">
        <v>81</v>
      </c>
      <c r="C17" s="12">
        <f>SUM('Položky (J)'!H231)</f>
        <v>0</v>
      </c>
    </row>
    <row r="18" spans="1:3" ht="10.15" customHeight="1">
      <c r="A18" s="10">
        <v>3</v>
      </c>
      <c r="B18" s="11" t="s">
        <v>22</v>
      </c>
      <c r="C18" s="12">
        <f>C17*0.05</f>
        <v>0</v>
      </c>
    </row>
    <row r="19" spans="1:3" ht="10.15" customHeight="1">
      <c r="A19" s="10">
        <v>4</v>
      </c>
      <c r="B19" s="11" t="s">
        <v>1103</v>
      </c>
      <c r="C19" s="12">
        <f>SUM('Položky (J)'!H64)</f>
        <v>0</v>
      </c>
    </row>
    <row r="20" spans="1:3" ht="10.15" customHeight="1">
      <c r="A20" s="10">
        <v>5</v>
      </c>
      <c r="B20" s="11" t="s">
        <v>1104</v>
      </c>
      <c r="C20" s="12">
        <f>SUM('Položky (J)'!H232)</f>
        <v>0</v>
      </c>
    </row>
    <row r="21" spans="1:3" ht="10.15" customHeight="1">
      <c r="A21" s="10">
        <v>6</v>
      </c>
      <c r="B21" s="11" t="s">
        <v>22</v>
      </c>
      <c r="C21" s="12">
        <f>C20*0.05</f>
        <v>0</v>
      </c>
    </row>
    <row r="22" spans="1:3" ht="10.15" customHeight="1">
      <c r="A22" s="10">
        <v>7</v>
      </c>
      <c r="B22" s="11" t="s">
        <v>82</v>
      </c>
      <c r="C22" s="12">
        <f>SUM('Položky (J)'!H90)</f>
        <v>0</v>
      </c>
    </row>
    <row r="23" spans="1:3" ht="10.15" customHeight="1">
      <c r="A23" s="10">
        <v>8</v>
      </c>
      <c r="B23" s="11" t="s">
        <v>83</v>
      </c>
      <c r="C23" s="12">
        <f>SUM('Položky (J)'!H98)</f>
        <v>0</v>
      </c>
    </row>
    <row r="24" spans="1:3" ht="10.15" customHeight="1">
      <c r="A24" s="10">
        <v>9</v>
      </c>
      <c r="B24" s="11" t="s">
        <v>84</v>
      </c>
      <c r="C24" s="12">
        <f>SUM('Položky (J)'!H233)</f>
        <v>0</v>
      </c>
    </row>
    <row r="25" spans="1:3" ht="10.15" customHeight="1">
      <c r="A25" s="10">
        <v>10</v>
      </c>
      <c r="B25" s="11" t="s">
        <v>22</v>
      </c>
      <c r="C25" s="12">
        <f>C24*0.05</f>
        <v>0</v>
      </c>
    </row>
    <row r="26" spans="1:3" ht="10.15" customHeight="1">
      <c r="A26" s="10">
        <v>11</v>
      </c>
      <c r="B26" s="11" t="s">
        <v>85</v>
      </c>
      <c r="C26" s="12">
        <f>SUM('Položky (J)'!H72)</f>
        <v>0</v>
      </c>
    </row>
    <row r="27" spans="1:3" ht="10.15" customHeight="1">
      <c r="A27" s="10">
        <v>12</v>
      </c>
      <c r="B27" s="11" t="s">
        <v>86</v>
      </c>
      <c r="C27" s="12">
        <f>SUM('Položky (J)'!H104)</f>
        <v>0</v>
      </c>
    </row>
    <row r="28" spans="1:3" ht="10.15" customHeight="1">
      <c r="A28" s="10">
        <v>13</v>
      </c>
      <c r="B28" s="11" t="s">
        <v>1105</v>
      </c>
      <c r="C28" s="12">
        <f>SUM('Položky (J)'!H140)</f>
        <v>0</v>
      </c>
    </row>
    <row r="29" spans="1:3" ht="10.15" customHeight="1">
      <c r="A29" s="10">
        <v>14</v>
      </c>
      <c r="B29" s="11" t="s">
        <v>1106</v>
      </c>
      <c r="C29" s="12">
        <f>SUM('Položky (J)'!H156)</f>
        <v>0</v>
      </c>
    </row>
    <row r="30" spans="1:3" ht="10.15" customHeight="1">
      <c r="A30" s="10">
        <v>15</v>
      </c>
      <c r="B30" s="11" t="s">
        <v>52</v>
      </c>
      <c r="C30" s="12">
        <f>SUM('Položky (J)'!H234)</f>
        <v>0</v>
      </c>
    </row>
    <row r="31" spans="1:3" ht="10.15" customHeight="1">
      <c r="A31" s="10">
        <v>16</v>
      </c>
      <c r="B31" s="11" t="s">
        <v>22</v>
      </c>
      <c r="C31" s="12">
        <f>C30*0.05</f>
        <v>0</v>
      </c>
    </row>
    <row r="32" spans="1:3" ht="10.15" customHeight="1">
      <c r="A32" s="10">
        <v>17</v>
      </c>
      <c r="B32" s="11" t="s">
        <v>53</v>
      </c>
      <c r="C32" s="12">
        <f>C42*0.0519999999999999</f>
        <v>0</v>
      </c>
    </row>
    <row r="33" spans="1:3" ht="10.15" customHeight="1">
      <c r="A33" s="13">
        <v>18</v>
      </c>
      <c r="B33" s="14" t="s">
        <v>54</v>
      </c>
      <c r="C33" s="28">
        <f>C42*0.01</f>
        <v>0</v>
      </c>
    </row>
    <row r="34" spans="1:3" ht="10.15" customHeight="1">
      <c r="A34" s="15"/>
      <c r="B34" s="16" t="s">
        <v>55</v>
      </c>
      <c r="C34" s="17">
        <f>SUM(C16:C33)</f>
        <v>0</v>
      </c>
    </row>
    <row r="35" spans="1:3" ht="10.15" customHeight="1">
      <c r="A35" s="18"/>
      <c r="B35" s="19"/>
      <c r="C35" s="20"/>
    </row>
    <row r="36" spans="1:3" ht="10.15" customHeight="1">
      <c r="A36" s="7" t="s">
        <v>56</v>
      </c>
      <c r="B36" s="8" t="s">
        <v>57</v>
      </c>
      <c r="C36" s="21"/>
    </row>
    <row r="37" spans="1:3" ht="10.15" customHeight="1">
      <c r="A37" s="13">
        <v>19</v>
      </c>
      <c r="B37" s="14" t="s">
        <v>58</v>
      </c>
      <c r="C37" s="28">
        <f>SUM('Položky (J)'!H247)</f>
        <v>0</v>
      </c>
    </row>
    <row r="38" spans="1:3" ht="10.15" customHeight="1">
      <c r="A38" s="15"/>
      <c r="B38" s="16" t="s">
        <v>59</v>
      </c>
      <c r="C38" s="17">
        <f>SUM(C37)</f>
        <v>0</v>
      </c>
    </row>
    <row r="39" spans="1:3" ht="10.15" customHeight="1">
      <c r="A39" s="18"/>
      <c r="B39" s="19"/>
      <c r="C39" s="20"/>
    </row>
    <row r="40" spans="1:3" ht="10.15" customHeight="1">
      <c r="A40" s="7" t="s">
        <v>60</v>
      </c>
      <c r="B40" s="8" t="s">
        <v>61</v>
      </c>
      <c r="C40" s="21"/>
    </row>
    <row r="41" spans="1:3" ht="10.15" customHeight="1">
      <c r="A41" s="13">
        <v>20</v>
      </c>
      <c r="B41" s="14" t="s">
        <v>62</v>
      </c>
      <c r="C41" s="28">
        <f>SUM('Položky (J)'!H241)</f>
        <v>0</v>
      </c>
    </row>
    <row r="42" spans="1:3" ht="10.15" customHeight="1">
      <c r="A42" s="15"/>
      <c r="B42" s="16" t="s">
        <v>63</v>
      </c>
      <c r="C42" s="17">
        <f>SUM(C41)</f>
        <v>0</v>
      </c>
    </row>
    <row r="43" spans="1:3" ht="10.15" customHeight="1">
      <c r="A43" s="18"/>
      <c r="B43" s="19"/>
      <c r="C43" s="20"/>
    </row>
    <row r="44" spans="1:3" ht="10.15" customHeight="1">
      <c r="A44" s="7" t="s">
        <v>64</v>
      </c>
      <c r="B44" s="8" t="s">
        <v>65</v>
      </c>
      <c r="C44" s="21"/>
    </row>
    <row r="45" spans="1:3" ht="10.15" customHeight="1">
      <c r="A45" s="10">
        <v>21</v>
      </c>
      <c r="B45" s="11" t="s">
        <v>66</v>
      </c>
      <c r="C45" s="12">
        <f>(C16+C17+C18)*0.05</f>
        <v>0</v>
      </c>
    </row>
    <row r="46" spans="1:3" ht="10.15" customHeight="1">
      <c r="A46" s="10">
        <v>22</v>
      </c>
      <c r="B46" s="11" t="s">
        <v>67</v>
      </c>
      <c r="C46" s="12">
        <f>(C16+C17+C18)*0.025</f>
        <v>0</v>
      </c>
    </row>
    <row r="47" spans="1:3" ht="10.15" customHeight="1">
      <c r="A47" s="10">
        <v>23</v>
      </c>
      <c r="B47" s="11" t="s">
        <v>68</v>
      </c>
      <c r="C47" s="12">
        <f>(C16+C17+C18)*0.0599999999999999</f>
        <v>0</v>
      </c>
    </row>
    <row r="48" spans="1:3" ht="10.15" customHeight="1">
      <c r="A48" s="10">
        <v>24</v>
      </c>
      <c r="B48" s="11" t="s">
        <v>69</v>
      </c>
      <c r="C48" s="12">
        <f>(C19+C20+C21)*0.05</f>
        <v>0</v>
      </c>
    </row>
    <row r="49" spans="1:3" ht="10.15" customHeight="1">
      <c r="A49" s="10">
        <v>25</v>
      </c>
      <c r="B49" s="11" t="s">
        <v>70</v>
      </c>
      <c r="C49" s="12">
        <f>(C19+C20+C21)*0.025</f>
        <v>0</v>
      </c>
    </row>
    <row r="50" spans="1:3" ht="10.15" customHeight="1">
      <c r="A50" s="10">
        <v>26</v>
      </c>
      <c r="B50" s="11" t="s">
        <v>71</v>
      </c>
      <c r="C50" s="12">
        <f>(C19+C20+C21)*0.0599999999999999</f>
        <v>0</v>
      </c>
    </row>
    <row r="51" spans="1:3" ht="10.15" customHeight="1">
      <c r="A51" s="10">
        <v>27</v>
      </c>
      <c r="B51" s="11" t="s">
        <v>72</v>
      </c>
      <c r="C51" s="12">
        <f>(C23+C24+C25)*0.0299999999999999</f>
        <v>0</v>
      </c>
    </row>
    <row r="52" spans="1:3" ht="10.15" customHeight="1">
      <c r="A52" s="10">
        <v>28</v>
      </c>
      <c r="B52" s="11" t="s">
        <v>73</v>
      </c>
      <c r="C52" s="12">
        <f>C28*0.0359999999999999</f>
        <v>0</v>
      </c>
    </row>
    <row r="53" spans="1:3" ht="10.15" customHeight="1">
      <c r="A53" s="10">
        <v>29</v>
      </c>
      <c r="B53" s="11" t="s">
        <v>74</v>
      </c>
      <c r="C53" s="12">
        <f>C28*0.01</f>
        <v>0</v>
      </c>
    </row>
    <row r="54" spans="1:3" ht="10.15" customHeight="1">
      <c r="A54" s="13">
        <v>30</v>
      </c>
      <c r="B54" s="14" t="s">
        <v>73</v>
      </c>
      <c r="C54" s="28">
        <f>C29*0.0359999999999999</f>
        <v>0</v>
      </c>
    </row>
    <row r="55" spans="1:3" ht="10.15" customHeight="1">
      <c r="A55" s="15"/>
      <c r="B55" s="16" t="s">
        <v>75</v>
      </c>
      <c r="C55" s="17">
        <f>SUM(C45:C54)</f>
        <v>0</v>
      </c>
    </row>
    <row r="56" spans="1:3" ht="10.9" customHeight="1">
      <c r="A56" s="18"/>
      <c r="B56" s="19"/>
      <c r="C56" s="20"/>
    </row>
    <row r="57" spans="1:3" ht="11.45" customHeight="1">
      <c r="A57" s="22"/>
      <c r="B57" s="23" t="s">
        <v>76</v>
      </c>
      <c r="C57" s="24">
        <f>SUM(C34,C38,C42,C55)</f>
        <v>0</v>
      </c>
    </row>
    <row r="58" ht="10.9" customHeight="1"/>
    <row r="59" ht="10.15" customHeight="1">
      <c r="B59" s="25" t="s">
        <v>77</v>
      </c>
    </row>
    <row r="60" ht="12" customHeight="1">
      <c r="A60" s="26"/>
    </row>
  </sheetData>
  <mergeCells count="1">
    <mergeCell ref="A12:C12"/>
  </mergeCells>
  <printOptions gridLines="1"/>
  <pageMargins left="0.4600000000000001" right="0.5500000000000002" top="0.7874019999999998" bottom="0.7874019999999998" header="0.3" footer="0.3"/>
  <pageSetup horizontalDpi="600" verticalDpi="600" orientation="portrait" paperSize="9" scale="90"/>
  <headerFooter>
    <oddFooter>&amp;CStrana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workbookViewId="0" topLeftCell="A1">
      <selection activeCell="E27" sqref="E27"/>
    </sheetView>
  </sheetViews>
  <sheetFormatPr defaultColWidth="9.33203125" defaultRowHeight="9.75" customHeight="1"/>
  <cols>
    <col min="1" max="1" width="8.5" style="1" customWidth="1"/>
    <col min="2" max="2" width="4.83203125" style="1" customWidth="1"/>
    <col min="3" max="3" width="11.33203125" style="1" customWidth="1"/>
    <col min="4" max="4" width="44.5" style="1" customWidth="1"/>
    <col min="5" max="5" width="10.16015625" style="1" customWidth="1"/>
    <col min="6" max="6" width="9.66015625" style="1" customWidth="1"/>
    <col min="7" max="7" width="7.83203125" style="1" customWidth="1"/>
    <col min="8" max="8" width="10.5" style="1" customWidth="1"/>
    <col min="9" max="257" width="9.33203125" style="1" customWidth="1"/>
  </cols>
  <sheetData>
    <row r="1" spans="2:8" ht="15.6" customHeight="1">
      <c r="B1" s="29"/>
      <c r="C1" s="29"/>
      <c r="D1" s="29" t="s">
        <v>92</v>
      </c>
      <c r="E1" s="29"/>
      <c r="F1" s="29"/>
      <c r="G1" s="29"/>
      <c r="H1" s="29"/>
    </row>
    <row r="2" spans="1:8" ht="20.45" customHeight="1">
      <c r="A2" s="30" t="s">
        <v>93</v>
      </c>
      <c r="B2" s="30" t="s">
        <v>94</v>
      </c>
      <c r="C2" s="30" t="s">
        <v>95</v>
      </c>
      <c r="D2" s="30" t="s">
        <v>16</v>
      </c>
      <c r="E2" s="30" t="s">
        <v>96</v>
      </c>
      <c r="F2" s="30" t="s">
        <v>97</v>
      </c>
      <c r="G2" s="30" t="s">
        <v>98</v>
      </c>
      <c r="H2" s="30" t="s">
        <v>99</v>
      </c>
    </row>
    <row r="3" spans="1:8" ht="10.15" customHeight="1">
      <c r="A3" s="31">
        <v>1</v>
      </c>
      <c r="B3" s="32" t="s">
        <v>1107</v>
      </c>
      <c r="C3" s="33" t="s">
        <v>101</v>
      </c>
      <c r="D3" s="33" t="s">
        <v>102</v>
      </c>
      <c r="E3" s="34"/>
      <c r="F3" s="34">
        <v>47</v>
      </c>
      <c r="G3" s="33" t="s">
        <v>103</v>
      </c>
      <c r="H3" s="34">
        <f aca="true" t="shared" si="0" ref="H3:H49">E3*F3</f>
        <v>0</v>
      </c>
    </row>
    <row r="4" spans="1:8" ht="10.15" customHeight="1">
      <c r="A4" s="35">
        <v>2</v>
      </c>
      <c r="B4" s="36" t="s">
        <v>1107</v>
      </c>
      <c r="C4" s="37" t="s">
        <v>104</v>
      </c>
      <c r="D4" s="37" t="s">
        <v>105</v>
      </c>
      <c r="E4" s="38"/>
      <c r="F4" s="38">
        <v>43</v>
      </c>
      <c r="G4" s="37" t="s">
        <v>103</v>
      </c>
      <c r="H4" s="38">
        <f t="shared" si="0"/>
        <v>0</v>
      </c>
    </row>
    <row r="5" spans="1:8" ht="10.15" customHeight="1">
      <c r="A5" s="35">
        <v>3</v>
      </c>
      <c r="B5" s="36" t="s">
        <v>1107</v>
      </c>
      <c r="C5" s="37" t="s">
        <v>106</v>
      </c>
      <c r="D5" s="37" t="s">
        <v>107</v>
      </c>
      <c r="E5" s="38"/>
      <c r="F5" s="38">
        <v>10</v>
      </c>
      <c r="G5" s="37" t="s">
        <v>103</v>
      </c>
      <c r="H5" s="38">
        <f t="shared" si="0"/>
        <v>0</v>
      </c>
    </row>
    <row r="6" spans="1:8" ht="10.15" customHeight="1">
      <c r="A6" s="35">
        <v>4</v>
      </c>
      <c r="B6" s="36" t="s">
        <v>1107</v>
      </c>
      <c r="C6" s="37" t="s">
        <v>108</v>
      </c>
      <c r="D6" s="37" t="s">
        <v>109</v>
      </c>
      <c r="E6" s="38"/>
      <c r="F6" s="38">
        <v>2</v>
      </c>
      <c r="G6" s="37" t="s">
        <v>103</v>
      </c>
      <c r="H6" s="38">
        <f t="shared" si="0"/>
        <v>0</v>
      </c>
    </row>
    <row r="7" spans="1:8" ht="10.15" customHeight="1">
      <c r="A7" s="35">
        <v>5</v>
      </c>
      <c r="B7" s="36" t="s">
        <v>1107</v>
      </c>
      <c r="C7" s="37" t="s">
        <v>114</v>
      </c>
      <c r="D7" s="37" t="s">
        <v>115</v>
      </c>
      <c r="E7" s="38"/>
      <c r="F7" s="38">
        <v>29</v>
      </c>
      <c r="G7" s="37" t="s">
        <v>103</v>
      </c>
      <c r="H7" s="38">
        <f t="shared" si="0"/>
        <v>0</v>
      </c>
    </row>
    <row r="8" spans="1:8" ht="10.15" customHeight="1">
      <c r="A8" s="35">
        <v>6</v>
      </c>
      <c r="B8" s="36" t="s">
        <v>1107</v>
      </c>
      <c r="C8" s="37" t="s">
        <v>116</v>
      </c>
      <c r="D8" s="37" t="s">
        <v>117</v>
      </c>
      <c r="E8" s="38"/>
      <c r="F8" s="38">
        <v>1</v>
      </c>
      <c r="G8" s="37" t="s">
        <v>103</v>
      </c>
      <c r="H8" s="38">
        <f t="shared" si="0"/>
        <v>0</v>
      </c>
    </row>
    <row r="9" spans="1:8" ht="10.15" customHeight="1">
      <c r="A9" s="35">
        <v>7</v>
      </c>
      <c r="B9" s="36" t="s">
        <v>1107</v>
      </c>
      <c r="C9" s="37" t="s">
        <v>118</v>
      </c>
      <c r="D9" s="37" t="s">
        <v>119</v>
      </c>
      <c r="E9" s="38"/>
      <c r="F9" s="38">
        <v>500</v>
      </c>
      <c r="G9" s="37" t="s">
        <v>103</v>
      </c>
      <c r="H9" s="38">
        <f t="shared" si="0"/>
        <v>0</v>
      </c>
    </row>
    <row r="10" spans="1:8" ht="10.15" customHeight="1">
      <c r="A10" s="35">
        <v>8</v>
      </c>
      <c r="B10" s="36" t="s">
        <v>1107</v>
      </c>
      <c r="C10" s="37" t="s">
        <v>120</v>
      </c>
      <c r="D10" s="37" t="s">
        <v>121</v>
      </c>
      <c r="E10" s="38"/>
      <c r="F10" s="38">
        <v>50</v>
      </c>
      <c r="G10" s="37" t="s">
        <v>122</v>
      </c>
      <c r="H10" s="38">
        <f t="shared" si="0"/>
        <v>0</v>
      </c>
    </row>
    <row r="11" spans="1:8" ht="10.15" customHeight="1">
      <c r="A11" s="35">
        <v>9</v>
      </c>
      <c r="B11" s="36" t="s">
        <v>1107</v>
      </c>
      <c r="C11" s="37" t="s">
        <v>123</v>
      </c>
      <c r="D11" s="37" t="s">
        <v>124</v>
      </c>
      <c r="E11" s="38"/>
      <c r="F11" s="38">
        <v>221</v>
      </c>
      <c r="G11" s="37" t="s">
        <v>103</v>
      </c>
      <c r="H11" s="38">
        <f t="shared" si="0"/>
        <v>0</v>
      </c>
    </row>
    <row r="12" spans="1:8" ht="10.15" customHeight="1">
      <c r="A12" s="35">
        <v>10</v>
      </c>
      <c r="B12" s="36" t="s">
        <v>1107</v>
      </c>
      <c r="C12" s="37" t="s">
        <v>1038</v>
      </c>
      <c r="D12" s="37" t="s">
        <v>1039</v>
      </c>
      <c r="E12" s="38"/>
      <c r="F12" s="38">
        <v>45</v>
      </c>
      <c r="G12" s="37" t="s">
        <v>103</v>
      </c>
      <c r="H12" s="38">
        <f t="shared" si="0"/>
        <v>0</v>
      </c>
    </row>
    <row r="13" spans="1:8" ht="10.15" customHeight="1">
      <c r="A13" s="35">
        <v>11</v>
      </c>
      <c r="B13" s="36" t="s">
        <v>1107</v>
      </c>
      <c r="C13" s="37" t="s">
        <v>125</v>
      </c>
      <c r="D13" s="37" t="s">
        <v>126</v>
      </c>
      <c r="E13" s="38"/>
      <c r="F13" s="38">
        <v>5</v>
      </c>
      <c r="G13" s="37" t="s">
        <v>103</v>
      </c>
      <c r="H13" s="38">
        <f t="shared" si="0"/>
        <v>0</v>
      </c>
    </row>
    <row r="14" spans="1:8" ht="10.15" customHeight="1">
      <c r="A14" s="35">
        <v>12</v>
      </c>
      <c r="B14" s="36" t="s">
        <v>1107</v>
      </c>
      <c r="C14" s="37" t="s">
        <v>127</v>
      </c>
      <c r="D14" s="37" t="s">
        <v>128</v>
      </c>
      <c r="E14" s="38"/>
      <c r="F14" s="38">
        <v>12</v>
      </c>
      <c r="G14" s="37" t="s">
        <v>103</v>
      </c>
      <c r="H14" s="38">
        <f t="shared" si="0"/>
        <v>0</v>
      </c>
    </row>
    <row r="15" spans="1:8" ht="10.15" customHeight="1">
      <c r="A15" s="35">
        <v>13</v>
      </c>
      <c r="B15" s="36" t="s">
        <v>1107</v>
      </c>
      <c r="C15" s="37" t="s">
        <v>1108</v>
      </c>
      <c r="D15" s="37" t="s">
        <v>1109</v>
      </c>
      <c r="E15" s="38"/>
      <c r="F15" s="38">
        <v>1</v>
      </c>
      <c r="G15" s="37" t="s">
        <v>103</v>
      </c>
      <c r="H15" s="38">
        <f t="shared" si="0"/>
        <v>0</v>
      </c>
    </row>
    <row r="16" spans="1:8" ht="10.15" customHeight="1">
      <c r="A16" s="35">
        <v>14</v>
      </c>
      <c r="B16" s="36" t="s">
        <v>1107</v>
      </c>
      <c r="C16" s="37" t="s">
        <v>133</v>
      </c>
      <c r="D16" s="37" t="s">
        <v>134</v>
      </c>
      <c r="E16" s="38"/>
      <c r="F16" s="38">
        <v>23</v>
      </c>
      <c r="G16" s="37" t="s">
        <v>103</v>
      </c>
      <c r="H16" s="38">
        <f t="shared" si="0"/>
        <v>0</v>
      </c>
    </row>
    <row r="17" spans="1:8" ht="10.15" customHeight="1">
      <c r="A17" s="35">
        <v>15</v>
      </c>
      <c r="B17" s="36" t="s">
        <v>1107</v>
      </c>
      <c r="C17" s="37" t="s">
        <v>135</v>
      </c>
      <c r="D17" s="37" t="s">
        <v>136</v>
      </c>
      <c r="E17" s="38"/>
      <c r="F17" s="38">
        <v>3</v>
      </c>
      <c r="G17" s="37" t="s">
        <v>103</v>
      </c>
      <c r="H17" s="38">
        <f t="shared" si="0"/>
        <v>0</v>
      </c>
    </row>
    <row r="18" spans="1:8" ht="10.15" customHeight="1">
      <c r="A18" s="35">
        <v>16</v>
      </c>
      <c r="B18" s="36" t="s">
        <v>1107</v>
      </c>
      <c r="C18" s="37" t="s">
        <v>137</v>
      </c>
      <c r="D18" s="37" t="s">
        <v>138</v>
      </c>
      <c r="E18" s="38"/>
      <c r="F18" s="38">
        <v>4</v>
      </c>
      <c r="G18" s="37" t="s">
        <v>103</v>
      </c>
      <c r="H18" s="38">
        <f t="shared" si="0"/>
        <v>0</v>
      </c>
    </row>
    <row r="19" spans="1:8" ht="10.15" customHeight="1">
      <c r="A19" s="35">
        <v>17</v>
      </c>
      <c r="B19" s="36" t="s">
        <v>1107</v>
      </c>
      <c r="C19" s="37" t="s">
        <v>1110</v>
      </c>
      <c r="D19" s="37" t="s">
        <v>1111</v>
      </c>
      <c r="E19" s="38"/>
      <c r="F19" s="38">
        <v>2</v>
      </c>
      <c r="G19" s="37" t="s">
        <v>103</v>
      </c>
      <c r="H19" s="38">
        <f t="shared" si="0"/>
        <v>0</v>
      </c>
    </row>
    <row r="20" spans="1:8" ht="10.15" customHeight="1">
      <c r="A20" s="35">
        <v>18</v>
      </c>
      <c r="B20" s="36" t="s">
        <v>1107</v>
      </c>
      <c r="C20" s="37" t="s">
        <v>1112</v>
      </c>
      <c r="D20" s="37" t="s">
        <v>1113</v>
      </c>
      <c r="E20" s="38"/>
      <c r="F20" s="38">
        <v>4</v>
      </c>
      <c r="G20" s="37" t="s">
        <v>103</v>
      </c>
      <c r="H20" s="38">
        <f t="shared" si="0"/>
        <v>0</v>
      </c>
    </row>
    <row r="21" spans="1:8" ht="10.15" customHeight="1">
      <c r="A21" s="35">
        <v>19</v>
      </c>
      <c r="B21" s="36" t="s">
        <v>1107</v>
      </c>
      <c r="C21" s="37" t="s">
        <v>147</v>
      </c>
      <c r="D21" s="37" t="s">
        <v>148</v>
      </c>
      <c r="E21" s="38"/>
      <c r="F21" s="38">
        <v>1</v>
      </c>
      <c r="G21" s="37" t="s">
        <v>103</v>
      </c>
      <c r="H21" s="38">
        <f t="shared" si="0"/>
        <v>0</v>
      </c>
    </row>
    <row r="22" spans="1:8" ht="10.15" customHeight="1">
      <c r="A22" s="35">
        <v>20</v>
      </c>
      <c r="B22" s="36" t="s">
        <v>1107</v>
      </c>
      <c r="C22" s="37" t="s">
        <v>1114</v>
      </c>
      <c r="D22" s="37" t="s">
        <v>1115</v>
      </c>
      <c r="E22" s="38"/>
      <c r="F22" s="38">
        <v>1</v>
      </c>
      <c r="G22" s="37" t="s">
        <v>103</v>
      </c>
      <c r="H22" s="38">
        <f t="shared" si="0"/>
        <v>0</v>
      </c>
    </row>
    <row r="23" spans="1:8" ht="10.15" customHeight="1">
      <c r="A23" s="35">
        <v>21</v>
      </c>
      <c r="B23" s="36" t="s">
        <v>1107</v>
      </c>
      <c r="C23" s="37" t="s">
        <v>1116</v>
      </c>
      <c r="D23" s="37" t="s">
        <v>1117</v>
      </c>
      <c r="E23" s="38"/>
      <c r="F23" s="38">
        <v>2</v>
      </c>
      <c r="G23" s="37" t="s">
        <v>103</v>
      </c>
      <c r="H23" s="38">
        <f t="shared" si="0"/>
        <v>0</v>
      </c>
    </row>
    <row r="24" spans="1:8" ht="10.15" customHeight="1">
      <c r="A24" s="35">
        <v>22</v>
      </c>
      <c r="B24" s="36" t="s">
        <v>1107</v>
      </c>
      <c r="C24" s="37" t="s">
        <v>149</v>
      </c>
      <c r="D24" s="37" t="s">
        <v>150</v>
      </c>
      <c r="E24" s="38"/>
      <c r="F24" s="38">
        <v>36</v>
      </c>
      <c r="G24" s="37" t="s">
        <v>103</v>
      </c>
      <c r="H24" s="38">
        <f t="shared" si="0"/>
        <v>0</v>
      </c>
    </row>
    <row r="25" spans="1:8" ht="10.15" customHeight="1">
      <c r="A25" s="35">
        <v>23</v>
      </c>
      <c r="B25" s="36" t="s">
        <v>1107</v>
      </c>
      <c r="C25" s="37" t="s">
        <v>151</v>
      </c>
      <c r="D25" s="37" t="s">
        <v>152</v>
      </c>
      <c r="E25" s="38"/>
      <c r="F25" s="38">
        <v>5</v>
      </c>
      <c r="G25" s="37" t="s">
        <v>103</v>
      </c>
      <c r="H25" s="38">
        <f t="shared" si="0"/>
        <v>0</v>
      </c>
    </row>
    <row r="26" spans="1:8" ht="10.15" customHeight="1">
      <c r="A26" s="35">
        <v>24</v>
      </c>
      <c r="B26" s="36" t="s">
        <v>1107</v>
      </c>
      <c r="C26" s="37" t="s">
        <v>153</v>
      </c>
      <c r="D26" s="37" t="s">
        <v>154</v>
      </c>
      <c r="E26" s="38"/>
      <c r="F26" s="38">
        <v>42</v>
      </c>
      <c r="G26" s="37" t="s">
        <v>103</v>
      </c>
      <c r="H26" s="38">
        <f t="shared" si="0"/>
        <v>0</v>
      </c>
    </row>
    <row r="27" spans="1:8" ht="10.15" customHeight="1">
      <c r="A27" s="35">
        <v>25</v>
      </c>
      <c r="B27" s="36" t="s">
        <v>1107</v>
      </c>
      <c r="C27" s="37" t="s">
        <v>155</v>
      </c>
      <c r="D27" s="37" t="s">
        <v>156</v>
      </c>
      <c r="E27" s="38"/>
      <c r="F27" s="38">
        <v>6</v>
      </c>
      <c r="G27" s="37" t="s">
        <v>103</v>
      </c>
      <c r="H27" s="38">
        <f t="shared" si="0"/>
        <v>0</v>
      </c>
    </row>
    <row r="28" spans="1:8" ht="10.15" customHeight="1">
      <c r="A28" s="35">
        <v>26</v>
      </c>
      <c r="B28" s="36" t="s">
        <v>1107</v>
      </c>
      <c r="C28" s="37" t="s">
        <v>157</v>
      </c>
      <c r="D28" s="37" t="s">
        <v>158</v>
      </c>
      <c r="E28" s="38"/>
      <c r="F28" s="38">
        <v>1</v>
      </c>
      <c r="G28" s="37" t="s">
        <v>103</v>
      </c>
      <c r="H28" s="38">
        <f t="shared" si="0"/>
        <v>0</v>
      </c>
    </row>
    <row r="29" spans="1:8" ht="10.15" customHeight="1">
      <c r="A29" s="35">
        <v>27</v>
      </c>
      <c r="B29" s="36" t="s">
        <v>1107</v>
      </c>
      <c r="C29" s="37" t="s">
        <v>1118</v>
      </c>
      <c r="D29" s="37" t="s">
        <v>1119</v>
      </c>
      <c r="E29" s="38"/>
      <c r="F29" s="38">
        <v>1</v>
      </c>
      <c r="G29" s="37" t="s">
        <v>103</v>
      </c>
      <c r="H29" s="38">
        <f t="shared" si="0"/>
        <v>0</v>
      </c>
    </row>
    <row r="30" spans="1:8" ht="10.15" customHeight="1">
      <c r="A30" s="35">
        <v>28</v>
      </c>
      <c r="B30" s="36" t="s">
        <v>1107</v>
      </c>
      <c r="C30" s="37" t="s">
        <v>165</v>
      </c>
      <c r="D30" s="37" t="s">
        <v>166</v>
      </c>
      <c r="E30" s="38"/>
      <c r="F30" s="38">
        <v>9</v>
      </c>
      <c r="G30" s="37" t="s">
        <v>103</v>
      </c>
      <c r="H30" s="38">
        <f t="shared" si="0"/>
        <v>0</v>
      </c>
    </row>
    <row r="31" spans="1:8" ht="10.15" customHeight="1">
      <c r="A31" s="35">
        <v>29</v>
      </c>
      <c r="B31" s="36" t="s">
        <v>1107</v>
      </c>
      <c r="C31" s="37" t="s">
        <v>167</v>
      </c>
      <c r="D31" s="37" t="s">
        <v>168</v>
      </c>
      <c r="E31" s="38"/>
      <c r="F31" s="38">
        <v>3</v>
      </c>
      <c r="G31" s="37" t="s">
        <v>103</v>
      </c>
      <c r="H31" s="38">
        <f t="shared" si="0"/>
        <v>0</v>
      </c>
    </row>
    <row r="32" spans="1:8" ht="10.15" customHeight="1">
      <c r="A32" s="35">
        <v>30</v>
      </c>
      <c r="B32" s="36" t="s">
        <v>1107</v>
      </c>
      <c r="C32" s="37" t="s">
        <v>167</v>
      </c>
      <c r="D32" s="37" t="s">
        <v>1120</v>
      </c>
      <c r="E32" s="38"/>
      <c r="F32" s="38">
        <v>40</v>
      </c>
      <c r="G32" s="37" t="s">
        <v>103</v>
      </c>
      <c r="H32" s="38">
        <f t="shared" si="0"/>
        <v>0</v>
      </c>
    </row>
    <row r="33" spans="1:8" ht="10.15" customHeight="1">
      <c r="A33" s="35">
        <v>31</v>
      </c>
      <c r="B33" s="36" t="s">
        <v>1107</v>
      </c>
      <c r="C33" s="37" t="s">
        <v>171</v>
      </c>
      <c r="D33" s="37" t="s">
        <v>172</v>
      </c>
      <c r="E33" s="38"/>
      <c r="F33" s="38">
        <v>6</v>
      </c>
      <c r="G33" s="37" t="s">
        <v>103</v>
      </c>
      <c r="H33" s="38">
        <f t="shared" si="0"/>
        <v>0</v>
      </c>
    </row>
    <row r="34" spans="1:8" ht="10.15" customHeight="1">
      <c r="A34" s="35">
        <v>32</v>
      </c>
      <c r="B34" s="36" t="s">
        <v>1107</v>
      </c>
      <c r="C34" s="37" t="s">
        <v>173</v>
      </c>
      <c r="D34" s="37" t="s">
        <v>174</v>
      </c>
      <c r="E34" s="38"/>
      <c r="F34" s="38">
        <v>6</v>
      </c>
      <c r="G34" s="37" t="s">
        <v>103</v>
      </c>
      <c r="H34" s="38">
        <f t="shared" si="0"/>
        <v>0</v>
      </c>
    </row>
    <row r="35" spans="1:8" ht="10.15" customHeight="1">
      <c r="A35" s="35">
        <v>33</v>
      </c>
      <c r="B35" s="36" t="s">
        <v>1107</v>
      </c>
      <c r="C35" s="37" t="s">
        <v>175</v>
      </c>
      <c r="D35" s="37" t="s">
        <v>176</v>
      </c>
      <c r="E35" s="38"/>
      <c r="F35" s="38">
        <v>35</v>
      </c>
      <c r="G35" s="37" t="s">
        <v>103</v>
      </c>
      <c r="H35" s="38">
        <f t="shared" si="0"/>
        <v>0</v>
      </c>
    </row>
    <row r="36" spans="1:8" ht="10.15" customHeight="1">
      <c r="A36" s="35">
        <v>34</v>
      </c>
      <c r="B36" s="36" t="s">
        <v>1107</v>
      </c>
      <c r="C36" s="37" t="s">
        <v>177</v>
      </c>
      <c r="D36" s="37" t="s">
        <v>178</v>
      </c>
      <c r="E36" s="38"/>
      <c r="F36" s="38">
        <v>4</v>
      </c>
      <c r="G36" s="37" t="s">
        <v>103</v>
      </c>
      <c r="H36" s="38">
        <f t="shared" si="0"/>
        <v>0</v>
      </c>
    </row>
    <row r="37" spans="1:8" ht="10.15" customHeight="1">
      <c r="A37" s="35">
        <v>35</v>
      </c>
      <c r="B37" s="36" t="s">
        <v>1107</v>
      </c>
      <c r="C37" s="37" t="s">
        <v>1121</v>
      </c>
      <c r="D37" s="37" t="s">
        <v>1122</v>
      </c>
      <c r="E37" s="38"/>
      <c r="F37" s="38">
        <v>100</v>
      </c>
      <c r="G37" s="37" t="s">
        <v>122</v>
      </c>
      <c r="H37" s="38">
        <f t="shared" si="0"/>
        <v>0</v>
      </c>
    </row>
    <row r="38" spans="1:8" ht="10.15" customHeight="1">
      <c r="A38" s="35">
        <v>36</v>
      </c>
      <c r="B38" s="36" t="s">
        <v>1107</v>
      </c>
      <c r="C38" s="37" t="s">
        <v>183</v>
      </c>
      <c r="D38" s="37" t="s">
        <v>184</v>
      </c>
      <c r="E38" s="38"/>
      <c r="F38" s="38">
        <v>38</v>
      </c>
      <c r="G38" s="37" t="s">
        <v>122</v>
      </c>
      <c r="H38" s="38">
        <f t="shared" si="0"/>
        <v>0</v>
      </c>
    </row>
    <row r="39" spans="1:8" ht="10.15" customHeight="1">
      <c r="A39" s="35">
        <v>37</v>
      </c>
      <c r="B39" s="36" t="s">
        <v>1107</v>
      </c>
      <c r="C39" s="37" t="s">
        <v>189</v>
      </c>
      <c r="D39" s="37" t="s">
        <v>190</v>
      </c>
      <c r="E39" s="38"/>
      <c r="F39" s="38">
        <v>4</v>
      </c>
      <c r="G39" s="37" t="s">
        <v>103</v>
      </c>
      <c r="H39" s="38">
        <f t="shared" si="0"/>
        <v>0</v>
      </c>
    </row>
    <row r="40" spans="1:8" ht="10.15" customHeight="1">
      <c r="A40" s="35">
        <v>38</v>
      </c>
      <c r="B40" s="36" t="s">
        <v>1107</v>
      </c>
      <c r="C40" s="37" t="s">
        <v>191</v>
      </c>
      <c r="D40" s="37" t="s">
        <v>192</v>
      </c>
      <c r="E40" s="38"/>
      <c r="F40" s="38">
        <v>900</v>
      </c>
      <c r="G40" s="37" t="s">
        <v>122</v>
      </c>
      <c r="H40" s="38">
        <f t="shared" si="0"/>
        <v>0</v>
      </c>
    </row>
    <row r="41" spans="1:8" ht="10.15" customHeight="1">
      <c r="A41" s="35">
        <v>39</v>
      </c>
      <c r="B41" s="36" t="s">
        <v>1107</v>
      </c>
      <c r="C41" s="37" t="s">
        <v>193</v>
      </c>
      <c r="D41" s="37" t="s">
        <v>194</v>
      </c>
      <c r="E41" s="38"/>
      <c r="F41" s="38">
        <v>410</v>
      </c>
      <c r="G41" s="37" t="s">
        <v>122</v>
      </c>
      <c r="H41" s="38">
        <f t="shared" si="0"/>
        <v>0</v>
      </c>
    </row>
    <row r="42" spans="1:8" ht="10.15" customHeight="1">
      <c r="A42" s="35">
        <v>40</v>
      </c>
      <c r="B42" s="36" t="s">
        <v>1107</v>
      </c>
      <c r="C42" s="37" t="s">
        <v>195</v>
      </c>
      <c r="D42" s="37" t="s">
        <v>196</v>
      </c>
      <c r="E42" s="38"/>
      <c r="F42" s="38">
        <v>70</v>
      </c>
      <c r="G42" s="37" t="s">
        <v>122</v>
      </c>
      <c r="H42" s="38">
        <f t="shared" si="0"/>
        <v>0</v>
      </c>
    </row>
    <row r="43" spans="1:8" ht="10.15" customHeight="1">
      <c r="A43" s="35">
        <v>41</v>
      </c>
      <c r="B43" s="36" t="s">
        <v>1107</v>
      </c>
      <c r="C43" s="37" t="s">
        <v>1123</v>
      </c>
      <c r="D43" s="37" t="s">
        <v>1124</v>
      </c>
      <c r="E43" s="38"/>
      <c r="F43" s="38">
        <v>50</v>
      </c>
      <c r="G43" s="37" t="s">
        <v>122</v>
      </c>
      <c r="H43" s="38">
        <f t="shared" si="0"/>
        <v>0</v>
      </c>
    </row>
    <row r="44" spans="1:8" ht="10.15" customHeight="1">
      <c r="A44" s="35">
        <v>42</v>
      </c>
      <c r="B44" s="36" t="s">
        <v>1107</v>
      </c>
      <c r="C44" s="37" t="s">
        <v>199</v>
      </c>
      <c r="D44" s="37" t="s">
        <v>200</v>
      </c>
      <c r="E44" s="38"/>
      <c r="F44" s="38">
        <v>43</v>
      </c>
      <c r="G44" s="37" t="s">
        <v>122</v>
      </c>
      <c r="H44" s="38">
        <f t="shared" si="0"/>
        <v>0</v>
      </c>
    </row>
    <row r="45" spans="1:8" ht="10.15" customHeight="1">
      <c r="A45" s="35">
        <v>43</v>
      </c>
      <c r="B45" s="36" t="s">
        <v>1107</v>
      </c>
      <c r="C45" s="37" t="s">
        <v>201</v>
      </c>
      <c r="D45" s="37" t="s">
        <v>202</v>
      </c>
      <c r="E45" s="38"/>
      <c r="F45" s="38">
        <v>180</v>
      </c>
      <c r="G45" s="37" t="s">
        <v>122</v>
      </c>
      <c r="H45" s="38">
        <f t="shared" si="0"/>
        <v>0</v>
      </c>
    </row>
    <row r="46" spans="1:8" ht="10.15" customHeight="1">
      <c r="A46" s="35">
        <v>44</v>
      </c>
      <c r="B46" s="36" t="s">
        <v>1107</v>
      </c>
      <c r="C46" s="37" t="s">
        <v>203</v>
      </c>
      <c r="D46" s="37" t="s">
        <v>204</v>
      </c>
      <c r="E46" s="38"/>
      <c r="F46" s="38">
        <v>125</v>
      </c>
      <c r="G46" s="37" t="s">
        <v>122</v>
      </c>
      <c r="H46" s="38">
        <f t="shared" si="0"/>
        <v>0</v>
      </c>
    </row>
    <row r="47" spans="1:8" ht="10.15" customHeight="1">
      <c r="A47" s="35">
        <v>45</v>
      </c>
      <c r="B47" s="36" t="s">
        <v>1107</v>
      </c>
      <c r="C47" s="37" t="s">
        <v>1125</v>
      </c>
      <c r="D47" s="37" t="s">
        <v>1126</v>
      </c>
      <c r="E47" s="38"/>
      <c r="F47" s="38">
        <v>200</v>
      </c>
      <c r="G47" s="37" t="s">
        <v>122</v>
      </c>
      <c r="H47" s="38">
        <f t="shared" si="0"/>
        <v>0</v>
      </c>
    </row>
    <row r="48" spans="1:8" ht="10.15" customHeight="1">
      <c r="A48" s="35">
        <v>46</v>
      </c>
      <c r="B48" s="36" t="s">
        <v>1107</v>
      </c>
      <c r="C48" s="37" t="s">
        <v>209</v>
      </c>
      <c r="D48" s="37" t="s">
        <v>210</v>
      </c>
      <c r="E48" s="38"/>
      <c r="F48" s="38">
        <v>1000</v>
      </c>
      <c r="G48" s="37" t="s">
        <v>103</v>
      </c>
      <c r="H48" s="38">
        <f t="shared" si="0"/>
        <v>0</v>
      </c>
    </row>
    <row r="49" spans="1:8" ht="10.9" customHeight="1">
      <c r="A49" s="39">
        <v>47</v>
      </c>
      <c r="B49" s="40" t="s">
        <v>1107</v>
      </c>
      <c r="C49" s="41" t="s">
        <v>219</v>
      </c>
      <c r="D49" s="41" t="s">
        <v>220</v>
      </c>
      <c r="E49" s="42"/>
      <c r="F49" s="42">
        <v>1</v>
      </c>
      <c r="G49" s="41" t="s">
        <v>103</v>
      </c>
      <c r="H49" s="45">
        <f t="shared" si="0"/>
        <v>0</v>
      </c>
    </row>
    <row r="50" spans="1:8" ht="12.6" customHeight="1">
      <c r="A50" s="43" t="s">
        <v>228</v>
      </c>
      <c r="H50" s="46">
        <f>SUM(H3:H49)</f>
        <v>0</v>
      </c>
    </row>
    <row r="52" spans="2:8" ht="15.6" customHeight="1">
      <c r="B52" s="29"/>
      <c r="C52" s="29"/>
      <c r="D52" s="29" t="s">
        <v>1127</v>
      </c>
      <c r="E52" s="29"/>
      <c r="F52" s="29"/>
      <c r="G52" s="29"/>
      <c r="H52" s="29"/>
    </row>
    <row r="53" spans="1:8" ht="20.45" customHeight="1">
      <c r="A53" s="30" t="s">
        <v>93</v>
      </c>
      <c r="B53" s="30" t="s">
        <v>94</v>
      </c>
      <c r="C53" s="30" t="s">
        <v>95</v>
      </c>
      <c r="D53" s="30" t="s">
        <v>16</v>
      </c>
      <c r="E53" s="30" t="s">
        <v>96</v>
      </c>
      <c r="F53" s="30" t="s">
        <v>97</v>
      </c>
      <c r="G53" s="30" t="s">
        <v>98</v>
      </c>
      <c r="H53" s="30" t="s">
        <v>99</v>
      </c>
    </row>
    <row r="54" spans="1:8" ht="10.15" customHeight="1">
      <c r="A54" s="31">
        <v>1</v>
      </c>
      <c r="B54" s="32" t="s">
        <v>1107</v>
      </c>
      <c r="C54" s="33" t="s">
        <v>1128</v>
      </c>
      <c r="D54" s="33" t="s">
        <v>1129</v>
      </c>
      <c r="E54" s="34"/>
      <c r="F54" s="34">
        <v>4</v>
      </c>
      <c r="G54" s="33" t="s">
        <v>103</v>
      </c>
      <c r="H54" s="34">
        <f aca="true" t="shared" si="1" ref="H54:H63">E54*F54</f>
        <v>0</v>
      </c>
    </row>
    <row r="55" spans="1:8" ht="10.15" customHeight="1">
      <c r="A55" s="35">
        <v>2</v>
      </c>
      <c r="B55" s="36" t="s">
        <v>1107</v>
      </c>
      <c r="C55" s="37" t="s">
        <v>1130</v>
      </c>
      <c r="D55" s="37" t="s">
        <v>1131</v>
      </c>
      <c r="E55" s="38"/>
      <c r="F55" s="38">
        <v>1</v>
      </c>
      <c r="G55" s="37" t="s">
        <v>103</v>
      </c>
      <c r="H55" s="38">
        <f t="shared" si="1"/>
        <v>0</v>
      </c>
    </row>
    <row r="56" spans="1:8" ht="10.15" customHeight="1">
      <c r="A56" s="35">
        <v>3</v>
      </c>
      <c r="B56" s="36" t="s">
        <v>1107</v>
      </c>
      <c r="C56" s="37" t="s">
        <v>1132</v>
      </c>
      <c r="D56" s="37" t="s">
        <v>1133</v>
      </c>
      <c r="E56" s="38"/>
      <c r="F56" s="38">
        <v>105</v>
      </c>
      <c r="G56" s="37" t="s">
        <v>122</v>
      </c>
      <c r="H56" s="38">
        <f t="shared" si="1"/>
        <v>0</v>
      </c>
    </row>
    <row r="57" spans="1:8" ht="10.15" customHeight="1">
      <c r="A57" s="35">
        <v>4</v>
      </c>
      <c r="B57" s="36" t="s">
        <v>1107</v>
      </c>
      <c r="C57" s="37" t="s">
        <v>1134</v>
      </c>
      <c r="D57" s="37" t="s">
        <v>1135</v>
      </c>
      <c r="E57" s="38"/>
      <c r="F57" s="38">
        <v>12</v>
      </c>
      <c r="G57" s="37" t="s">
        <v>122</v>
      </c>
      <c r="H57" s="38">
        <f t="shared" si="1"/>
        <v>0</v>
      </c>
    </row>
    <row r="58" spans="1:8" ht="10.15" customHeight="1">
      <c r="A58" s="35">
        <v>5</v>
      </c>
      <c r="B58" s="36" t="s">
        <v>1107</v>
      </c>
      <c r="C58" s="37" t="s">
        <v>1136</v>
      </c>
      <c r="D58" s="37" t="s">
        <v>1137</v>
      </c>
      <c r="E58" s="38"/>
      <c r="F58" s="38">
        <v>170</v>
      </c>
      <c r="G58" s="37" t="s">
        <v>122</v>
      </c>
      <c r="H58" s="38">
        <f t="shared" si="1"/>
        <v>0</v>
      </c>
    </row>
    <row r="59" spans="1:8" ht="10.15" customHeight="1">
      <c r="A59" s="35">
        <v>6</v>
      </c>
      <c r="B59" s="36" t="s">
        <v>1107</v>
      </c>
      <c r="C59" s="37" t="s">
        <v>1138</v>
      </c>
      <c r="D59" s="37" t="s">
        <v>1139</v>
      </c>
      <c r="E59" s="38"/>
      <c r="F59" s="38">
        <v>2</v>
      </c>
      <c r="G59" s="37" t="s">
        <v>103</v>
      </c>
      <c r="H59" s="38">
        <f t="shared" si="1"/>
        <v>0</v>
      </c>
    </row>
    <row r="60" spans="1:8" ht="10.15" customHeight="1">
      <c r="A60" s="35">
        <v>7</v>
      </c>
      <c r="B60" s="36" t="s">
        <v>1107</v>
      </c>
      <c r="C60" s="37" t="s">
        <v>1140</v>
      </c>
      <c r="D60" s="37" t="s">
        <v>1141</v>
      </c>
      <c r="E60" s="38"/>
      <c r="F60" s="38">
        <v>2</v>
      </c>
      <c r="G60" s="37" t="s">
        <v>103</v>
      </c>
      <c r="H60" s="38">
        <f t="shared" si="1"/>
        <v>0</v>
      </c>
    </row>
    <row r="61" spans="1:8" ht="10.15" customHeight="1">
      <c r="A61" s="35">
        <v>8</v>
      </c>
      <c r="B61" s="36" t="s">
        <v>1107</v>
      </c>
      <c r="C61" s="37" t="s">
        <v>1142</v>
      </c>
      <c r="D61" s="37" t="s">
        <v>1143</v>
      </c>
      <c r="E61" s="38"/>
      <c r="F61" s="38">
        <v>225</v>
      </c>
      <c r="G61" s="37" t="s">
        <v>122</v>
      </c>
      <c r="H61" s="38">
        <f t="shared" si="1"/>
        <v>0</v>
      </c>
    </row>
    <row r="62" spans="1:8" ht="10.15" customHeight="1">
      <c r="A62" s="35">
        <v>9</v>
      </c>
      <c r="B62" s="36" t="s">
        <v>1107</v>
      </c>
      <c r="C62" s="37" t="s">
        <v>1144</v>
      </c>
      <c r="D62" s="37" t="s">
        <v>1145</v>
      </c>
      <c r="E62" s="38"/>
      <c r="F62" s="38">
        <v>1</v>
      </c>
      <c r="G62" s="37" t="s">
        <v>103</v>
      </c>
      <c r="H62" s="38">
        <f t="shared" si="1"/>
        <v>0</v>
      </c>
    </row>
    <row r="63" spans="1:8" ht="10.9" customHeight="1">
      <c r="A63" s="39">
        <v>10</v>
      </c>
      <c r="B63" s="40" t="s">
        <v>1107</v>
      </c>
      <c r="C63" s="41" t="s">
        <v>1146</v>
      </c>
      <c r="D63" s="41" t="s">
        <v>1147</v>
      </c>
      <c r="E63" s="42"/>
      <c r="F63" s="42">
        <v>1</v>
      </c>
      <c r="G63" s="41" t="s">
        <v>103</v>
      </c>
      <c r="H63" s="45">
        <f t="shared" si="1"/>
        <v>0</v>
      </c>
    </row>
    <row r="64" spans="1:8" ht="12.6" customHeight="1">
      <c r="A64" s="43" t="s">
        <v>228</v>
      </c>
      <c r="H64" s="46">
        <f>SUM(H54:H63)</f>
        <v>0</v>
      </c>
    </row>
    <row r="65" spans="1:8" ht="12" customHeight="1">
      <c r="A65" s="43"/>
      <c r="H65" s="44"/>
    </row>
    <row r="67" spans="1:8" ht="15.6" customHeight="1">
      <c r="A67" s="29" t="s">
        <v>229</v>
      </c>
      <c r="B67" s="29"/>
      <c r="C67" s="29"/>
      <c r="D67" s="29"/>
      <c r="E67" s="29"/>
      <c r="F67" s="29"/>
      <c r="G67" s="29"/>
      <c r="H67" s="29"/>
    </row>
    <row r="68" spans="1:8" ht="20.45" customHeight="1">
      <c r="A68" s="30" t="s">
        <v>93</v>
      </c>
      <c r="B68" s="30" t="s">
        <v>94</v>
      </c>
      <c r="C68" s="30" t="s">
        <v>95</v>
      </c>
      <c r="D68" s="30" t="s">
        <v>16</v>
      </c>
      <c r="E68" s="30" t="s">
        <v>96</v>
      </c>
      <c r="F68" s="30" t="s">
        <v>97</v>
      </c>
      <c r="G68" s="30" t="s">
        <v>98</v>
      </c>
      <c r="H68" s="30" t="s">
        <v>99</v>
      </c>
    </row>
    <row r="69" spans="1:8" ht="10.15" customHeight="1">
      <c r="A69" s="31">
        <v>1</v>
      </c>
      <c r="B69" s="32" t="s">
        <v>1107</v>
      </c>
      <c r="C69" s="33" t="s">
        <v>230</v>
      </c>
      <c r="D69" s="33" t="s">
        <v>231</v>
      </c>
      <c r="E69" s="34"/>
      <c r="F69" s="34">
        <v>29</v>
      </c>
      <c r="G69" s="33" t="s">
        <v>232</v>
      </c>
      <c r="H69" s="34">
        <f aca="true" t="shared" si="2" ref="H69:H71">E69*F69</f>
        <v>0</v>
      </c>
    </row>
    <row r="70" spans="1:8" ht="10.15" customHeight="1">
      <c r="A70" s="35">
        <v>2</v>
      </c>
      <c r="B70" s="36" t="s">
        <v>1107</v>
      </c>
      <c r="C70" s="37" t="s">
        <v>233</v>
      </c>
      <c r="D70" s="37" t="s">
        <v>234</v>
      </c>
      <c r="E70" s="38"/>
      <c r="F70" s="38">
        <v>31</v>
      </c>
      <c r="G70" s="37" t="s">
        <v>232</v>
      </c>
      <c r="H70" s="38">
        <f t="shared" si="2"/>
        <v>0</v>
      </c>
    </row>
    <row r="71" spans="1:8" ht="10.9" customHeight="1">
      <c r="A71" s="39">
        <v>3</v>
      </c>
      <c r="B71" s="40" t="s">
        <v>1107</v>
      </c>
      <c r="C71" s="41" t="s">
        <v>235</v>
      </c>
      <c r="D71" s="41" t="s">
        <v>236</v>
      </c>
      <c r="E71" s="42"/>
      <c r="F71" s="42">
        <v>311</v>
      </c>
      <c r="G71" s="41" t="s">
        <v>232</v>
      </c>
      <c r="H71" s="45">
        <f t="shared" si="2"/>
        <v>0</v>
      </c>
    </row>
    <row r="72" spans="1:8" ht="12.6" customHeight="1">
      <c r="A72" s="43" t="s">
        <v>228</v>
      </c>
      <c r="H72" s="46">
        <f>SUM(H69:H71)</f>
        <v>0</v>
      </c>
    </row>
    <row r="74" spans="2:8" ht="15.6" customHeight="1">
      <c r="B74" s="29"/>
      <c r="C74" s="29"/>
      <c r="D74" s="29" t="s">
        <v>237</v>
      </c>
      <c r="E74" s="29"/>
      <c r="F74" s="29"/>
      <c r="G74" s="29"/>
      <c r="H74" s="29"/>
    </row>
    <row r="75" spans="1:8" ht="20.45" customHeight="1">
      <c r="A75" s="30" t="s">
        <v>93</v>
      </c>
      <c r="B75" s="30" t="s">
        <v>94</v>
      </c>
      <c r="C75" s="30" t="s">
        <v>95</v>
      </c>
      <c r="D75" s="30" t="s">
        <v>16</v>
      </c>
      <c r="E75" s="30" t="s">
        <v>96</v>
      </c>
      <c r="F75" s="30" t="s">
        <v>97</v>
      </c>
      <c r="G75" s="30" t="s">
        <v>98</v>
      </c>
      <c r="H75" s="30" t="s">
        <v>99</v>
      </c>
    </row>
    <row r="76" spans="1:8" ht="10.15" customHeight="1">
      <c r="A76" s="31">
        <v>1</v>
      </c>
      <c r="B76" s="32" t="s">
        <v>1107</v>
      </c>
      <c r="C76" s="33" t="s">
        <v>1148</v>
      </c>
      <c r="D76" s="33" t="s">
        <v>1149</v>
      </c>
      <c r="E76" s="34"/>
      <c r="F76" s="34">
        <v>44</v>
      </c>
      <c r="G76" s="33" t="s">
        <v>103</v>
      </c>
      <c r="H76" s="34">
        <f aca="true" t="shared" si="3" ref="H76:H89">E76*F76</f>
        <v>0</v>
      </c>
    </row>
    <row r="77" spans="1:8" ht="10.15" customHeight="1">
      <c r="A77" s="35">
        <v>2</v>
      </c>
      <c r="B77" s="36" t="s">
        <v>1107</v>
      </c>
      <c r="C77" s="37" t="s">
        <v>1150</v>
      </c>
      <c r="D77" s="37" t="s">
        <v>1151</v>
      </c>
      <c r="E77" s="38"/>
      <c r="F77" s="38">
        <v>3</v>
      </c>
      <c r="G77" s="37" t="s">
        <v>103</v>
      </c>
      <c r="H77" s="38">
        <f t="shared" si="3"/>
        <v>0</v>
      </c>
    </row>
    <row r="78" spans="1:8" ht="10.15" customHeight="1">
      <c r="A78" s="35">
        <v>3</v>
      </c>
      <c r="B78" s="36" t="s">
        <v>1107</v>
      </c>
      <c r="C78" s="37" t="s">
        <v>1152</v>
      </c>
      <c r="D78" s="37" t="s">
        <v>1153</v>
      </c>
      <c r="E78" s="38"/>
      <c r="F78" s="38">
        <v>4</v>
      </c>
      <c r="G78" s="37" t="s">
        <v>103</v>
      </c>
      <c r="H78" s="38">
        <f t="shared" si="3"/>
        <v>0</v>
      </c>
    </row>
    <row r="79" spans="1:8" ht="10.15" customHeight="1">
      <c r="A79" s="35">
        <v>4</v>
      </c>
      <c r="B79" s="36" t="s">
        <v>1107</v>
      </c>
      <c r="C79" s="37" t="s">
        <v>244</v>
      </c>
      <c r="D79" s="37" t="s">
        <v>245</v>
      </c>
      <c r="E79" s="38"/>
      <c r="F79" s="38">
        <v>2</v>
      </c>
      <c r="G79" s="37" t="s">
        <v>103</v>
      </c>
      <c r="H79" s="38">
        <f t="shared" si="3"/>
        <v>0</v>
      </c>
    </row>
    <row r="80" spans="1:8" ht="10.15" customHeight="1">
      <c r="A80" s="35">
        <v>5</v>
      </c>
      <c r="B80" s="36" t="s">
        <v>1107</v>
      </c>
      <c r="C80" s="37" t="s">
        <v>246</v>
      </c>
      <c r="D80" s="37" t="s">
        <v>247</v>
      </c>
      <c r="E80" s="38"/>
      <c r="F80" s="38">
        <v>66</v>
      </c>
      <c r="G80" s="37" t="s">
        <v>103</v>
      </c>
      <c r="H80" s="38">
        <f t="shared" si="3"/>
        <v>0</v>
      </c>
    </row>
    <row r="81" spans="1:8" ht="10.15" customHeight="1">
      <c r="A81" s="35">
        <v>6</v>
      </c>
      <c r="B81" s="36" t="s">
        <v>1107</v>
      </c>
      <c r="C81" s="37" t="s">
        <v>248</v>
      </c>
      <c r="D81" s="37" t="s">
        <v>249</v>
      </c>
      <c r="E81" s="38"/>
      <c r="F81" s="38">
        <v>34</v>
      </c>
      <c r="G81" s="37" t="s">
        <v>103</v>
      </c>
      <c r="H81" s="38">
        <f t="shared" si="3"/>
        <v>0</v>
      </c>
    </row>
    <row r="82" spans="1:8" ht="10.15" customHeight="1">
      <c r="A82" s="35">
        <v>7</v>
      </c>
      <c r="B82" s="36" t="s">
        <v>1107</v>
      </c>
      <c r="C82" s="37" t="s">
        <v>250</v>
      </c>
      <c r="D82" s="37" t="s">
        <v>251</v>
      </c>
      <c r="E82" s="38"/>
      <c r="F82" s="38">
        <v>1</v>
      </c>
      <c r="G82" s="37" t="s">
        <v>103</v>
      </c>
      <c r="H82" s="38">
        <f t="shared" si="3"/>
        <v>0</v>
      </c>
    </row>
    <row r="83" spans="1:8" ht="10.15" customHeight="1">
      <c r="A83" s="35">
        <v>8</v>
      </c>
      <c r="B83" s="36" t="s">
        <v>1107</v>
      </c>
      <c r="C83" s="37" t="s">
        <v>252</v>
      </c>
      <c r="D83" s="37" t="s">
        <v>253</v>
      </c>
      <c r="E83" s="38"/>
      <c r="F83" s="38">
        <v>408</v>
      </c>
      <c r="G83" s="37" t="s">
        <v>122</v>
      </c>
      <c r="H83" s="38">
        <f t="shared" si="3"/>
        <v>0</v>
      </c>
    </row>
    <row r="84" spans="1:8" ht="10.15" customHeight="1">
      <c r="A84" s="35">
        <v>9</v>
      </c>
      <c r="B84" s="36" t="s">
        <v>1107</v>
      </c>
      <c r="C84" s="37" t="s">
        <v>254</v>
      </c>
      <c r="D84" s="37" t="s">
        <v>255</v>
      </c>
      <c r="E84" s="38"/>
      <c r="F84" s="38">
        <v>166</v>
      </c>
      <c r="G84" s="37" t="s">
        <v>122</v>
      </c>
      <c r="H84" s="38">
        <f t="shared" si="3"/>
        <v>0</v>
      </c>
    </row>
    <row r="85" spans="1:8" ht="10.15" customHeight="1">
      <c r="A85" s="35">
        <v>10</v>
      </c>
      <c r="B85" s="36" t="s">
        <v>1107</v>
      </c>
      <c r="C85" s="37" t="s">
        <v>256</v>
      </c>
      <c r="D85" s="37" t="s">
        <v>257</v>
      </c>
      <c r="E85" s="38"/>
      <c r="F85" s="38">
        <v>160</v>
      </c>
      <c r="G85" s="37" t="s">
        <v>122</v>
      </c>
      <c r="H85" s="45">
        <f t="shared" si="3"/>
        <v>0</v>
      </c>
    </row>
    <row r="86" spans="1:8" ht="10.15" customHeight="1">
      <c r="A86" s="35">
        <v>11</v>
      </c>
      <c r="B86" s="36" t="s">
        <v>1107</v>
      </c>
      <c r="C86" s="37" t="s">
        <v>258</v>
      </c>
      <c r="D86" s="37" t="s">
        <v>259</v>
      </c>
      <c r="E86" s="38"/>
      <c r="F86" s="38">
        <v>1.55</v>
      </c>
      <c r="G86" s="37" t="s">
        <v>260</v>
      </c>
      <c r="H86" s="45">
        <f t="shared" si="3"/>
        <v>0</v>
      </c>
    </row>
    <row r="87" spans="1:8" ht="10.15" customHeight="1">
      <c r="A87" s="35">
        <v>12</v>
      </c>
      <c r="B87" s="36" t="s">
        <v>1107</v>
      </c>
      <c r="C87" s="37" t="s">
        <v>261</v>
      </c>
      <c r="D87" s="37" t="s">
        <v>262</v>
      </c>
      <c r="E87" s="38"/>
      <c r="F87" s="38">
        <v>18.5</v>
      </c>
      <c r="G87" s="37" t="s">
        <v>263</v>
      </c>
      <c r="H87" s="45">
        <f t="shared" si="3"/>
        <v>0</v>
      </c>
    </row>
    <row r="88" spans="1:8" ht="10.15" customHeight="1">
      <c r="A88" s="35">
        <v>13</v>
      </c>
      <c r="B88" s="36" t="s">
        <v>1107</v>
      </c>
      <c r="C88" s="37" t="s">
        <v>264</v>
      </c>
      <c r="D88" s="37" t="s">
        <v>265</v>
      </c>
      <c r="E88" s="38"/>
      <c r="F88" s="38">
        <v>1.55</v>
      </c>
      <c r="G88" s="37" t="s">
        <v>260</v>
      </c>
      <c r="H88" s="45">
        <f t="shared" si="3"/>
        <v>0</v>
      </c>
    </row>
    <row r="89" spans="1:8" ht="10.9" customHeight="1">
      <c r="A89" s="39">
        <v>14</v>
      </c>
      <c r="B89" s="40" t="s">
        <v>1107</v>
      </c>
      <c r="C89" s="41" t="s">
        <v>266</v>
      </c>
      <c r="D89" s="41" t="s">
        <v>267</v>
      </c>
      <c r="E89" s="42"/>
      <c r="F89" s="42">
        <v>1.55</v>
      </c>
      <c r="G89" s="41" t="s">
        <v>260</v>
      </c>
      <c r="H89" s="45">
        <f t="shared" si="3"/>
        <v>0</v>
      </c>
    </row>
    <row r="90" spans="1:8" ht="12.6" customHeight="1">
      <c r="A90" s="43" t="s">
        <v>228</v>
      </c>
      <c r="H90" s="46">
        <f>SUM(H76:H89)</f>
        <v>0</v>
      </c>
    </row>
    <row r="92" spans="1:8" ht="15.6" customHeight="1">
      <c r="A92" s="29" t="s">
        <v>268</v>
      </c>
      <c r="B92" s="29"/>
      <c r="C92" s="29"/>
      <c r="D92" s="29"/>
      <c r="E92" s="29"/>
      <c r="F92" s="29"/>
      <c r="G92" s="29"/>
      <c r="H92" s="29"/>
    </row>
    <row r="93" spans="1:8" ht="20.45" customHeight="1">
      <c r="A93" s="30" t="s">
        <v>93</v>
      </c>
      <c r="B93" s="30" t="s">
        <v>94</v>
      </c>
      <c r="C93" s="30" t="s">
        <v>95</v>
      </c>
      <c r="D93" s="30" t="s">
        <v>16</v>
      </c>
      <c r="E93" s="30" t="s">
        <v>96</v>
      </c>
      <c r="F93" s="30" t="s">
        <v>97</v>
      </c>
      <c r="G93" s="30" t="s">
        <v>98</v>
      </c>
      <c r="H93" s="30" t="s">
        <v>99</v>
      </c>
    </row>
    <row r="94" spans="1:8" ht="10.15" customHeight="1">
      <c r="A94" s="31">
        <v>1</v>
      </c>
      <c r="B94" s="32" t="s">
        <v>1107</v>
      </c>
      <c r="C94" s="33" t="s">
        <v>1154</v>
      </c>
      <c r="D94" s="33" t="s">
        <v>1155</v>
      </c>
      <c r="E94" s="34"/>
      <c r="F94" s="34">
        <v>2</v>
      </c>
      <c r="G94" s="33" t="s">
        <v>232</v>
      </c>
      <c r="H94" s="34">
        <f aca="true" t="shared" si="4" ref="H94:H97">E94*F94</f>
        <v>0</v>
      </c>
    </row>
    <row r="95" spans="1:8" ht="10.15" customHeight="1">
      <c r="A95" s="35">
        <v>2</v>
      </c>
      <c r="B95" s="36" t="s">
        <v>1107</v>
      </c>
      <c r="C95" s="37" t="s">
        <v>269</v>
      </c>
      <c r="D95" s="37" t="s">
        <v>270</v>
      </c>
      <c r="E95" s="38"/>
      <c r="F95" s="38">
        <v>756</v>
      </c>
      <c r="G95" s="37" t="s">
        <v>232</v>
      </c>
      <c r="H95" s="38">
        <f t="shared" si="4"/>
        <v>0</v>
      </c>
    </row>
    <row r="96" spans="1:8" ht="10.15" customHeight="1">
      <c r="A96" s="35">
        <v>3</v>
      </c>
      <c r="B96" s="36" t="s">
        <v>1107</v>
      </c>
      <c r="C96" s="37" t="s">
        <v>271</v>
      </c>
      <c r="D96" s="37" t="s">
        <v>272</v>
      </c>
      <c r="E96" s="38"/>
      <c r="F96" s="38">
        <v>756</v>
      </c>
      <c r="G96" s="37" t="s">
        <v>232</v>
      </c>
      <c r="H96" s="38">
        <f t="shared" si="4"/>
        <v>0</v>
      </c>
    </row>
    <row r="97" spans="1:8" ht="11.25" customHeight="1">
      <c r="A97" s="120">
        <v>4</v>
      </c>
      <c r="B97" s="121" t="s">
        <v>1107</v>
      </c>
      <c r="C97" s="41" t="s">
        <v>273</v>
      </c>
      <c r="D97" s="41" t="s">
        <v>1156</v>
      </c>
      <c r="E97" s="122"/>
      <c r="F97" s="122">
        <v>1386</v>
      </c>
      <c r="G97" s="41" t="s">
        <v>232</v>
      </c>
      <c r="H97" s="45">
        <f t="shared" si="4"/>
        <v>0</v>
      </c>
    </row>
    <row r="98" spans="1:8" ht="12.6" customHeight="1">
      <c r="A98" s="43" t="s">
        <v>228</v>
      </c>
      <c r="H98" s="46">
        <f>SUM(H94:H97)</f>
        <v>0</v>
      </c>
    </row>
    <row r="100" spans="2:8" ht="15.6" customHeight="1">
      <c r="B100" s="29"/>
      <c r="C100" s="29"/>
      <c r="D100" s="29" t="s">
        <v>275</v>
      </c>
      <c r="E100" s="29"/>
      <c r="F100" s="29"/>
      <c r="G100" s="29"/>
      <c r="H100" s="29"/>
    </row>
    <row r="101" spans="1:8" ht="20.45" customHeight="1">
      <c r="A101" s="30" t="s">
        <v>93</v>
      </c>
      <c r="B101" s="30" t="s">
        <v>94</v>
      </c>
      <c r="C101" s="30" t="s">
        <v>95</v>
      </c>
      <c r="D101" s="30" t="s">
        <v>16</v>
      </c>
      <c r="E101" s="30" t="s">
        <v>96</v>
      </c>
      <c r="F101" s="30" t="s">
        <v>97</v>
      </c>
      <c r="G101" s="30" t="s">
        <v>98</v>
      </c>
      <c r="H101" s="30" t="s">
        <v>99</v>
      </c>
    </row>
    <row r="102" spans="1:8" ht="10.15" customHeight="1">
      <c r="A102" s="31">
        <v>1</v>
      </c>
      <c r="B102" s="32" t="s">
        <v>1107</v>
      </c>
      <c r="C102" s="33" t="s">
        <v>276</v>
      </c>
      <c r="D102" s="33" t="s">
        <v>277</v>
      </c>
      <c r="E102" s="34"/>
      <c r="F102" s="34">
        <v>14</v>
      </c>
      <c r="G102" s="33" t="s">
        <v>278</v>
      </c>
      <c r="H102" s="34">
        <f aca="true" t="shared" si="5" ref="H102:H103">E102*F102</f>
        <v>0</v>
      </c>
    </row>
    <row r="103" spans="1:8" ht="10.9" customHeight="1">
      <c r="A103" s="39">
        <v>2</v>
      </c>
      <c r="B103" s="40" t="s">
        <v>1107</v>
      </c>
      <c r="C103" s="41" t="s">
        <v>276</v>
      </c>
      <c r="D103" s="41" t="s">
        <v>279</v>
      </c>
      <c r="E103" s="42"/>
      <c r="F103" s="42">
        <v>36</v>
      </c>
      <c r="G103" s="41" t="s">
        <v>280</v>
      </c>
      <c r="H103" s="45">
        <f t="shared" si="5"/>
        <v>0</v>
      </c>
    </row>
    <row r="104" spans="1:8" ht="12.6" customHeight="1">
      <c r="A104" s="43" t="s">
        <v>228</v>
      </c>
      <c r="H104" s="46">
        <f>SUM(H102:H103)</f>
        <v>0</v>
      </c>
    </row>
    <row r="106" spans="2:8" ht="15.6" customHeight="1">
      <c r="B106" s="29"/>
      <c r="C106" s="29"/>
      <c r="D106" s="29" t="s">
        <v>1157</v>
      </c>
      <c r="E106" s="29"/>
      <c r="F106" s="29"/>
      <c r="G106" s="29"/>
      <c r="H106" s="29"/>
    </row>
    <row r="107" spans="1:8" ht="20.45" customHeight="1">
      <c r="A107" s="30" t="s">
        <v>93</v>
      </c>
      <c r="B107" s="30" t="s">
        <v>94</v>
      </c>
      <c r="C107" s="30" t="s">
        <v>95</v>
      </c>
      <c r="D107" s="30" t="s">
        <v>16</v>
      </c>
      <c r="E107" s="30" t="s">
        <v>96</v>
      </c>
      <c r="F107" s="30" t="s">
        <v>97</v>
      </c>
      <c r="G107" s="30" t="s">
        <v>98</v>
      </c>
      <c r="H107" s="30" t="s">
        <v>99</v>
      </c>
    </row>
    <row r="108" spans="1:8" ht="10.15" customHeight="1">
      <c r="A108" s="31">
        <v>1</v>
      </c>
      <c r="B108" s="32" t="s">
        <v>1107</v>
      </c>
      <c r="C108" s="33" t="s">
        <v>282</v>
      </c>
      <c r="D108" s="33" t="s">
        <v>283</v>
      </c>
      <c r="E108" s="34"/>
      <c r="F108" s="34">
        <v>1</v>
      </c>
      <c r="G108" s="33" t="s">
        <v>103</v>
      </c>
      <c r="H108" s="34">
        <f aca="true" t="shared" si="6" ref="H108:H139">E108*F108</f>
        <v>0</v>
      </c>
    </row>
    <row r="109" spans="1:8" ht="10.15" customHeight="1">
      <c r="A109" s="35">
        <v>2</v>
      </c>
      <c r="B109" s="36" t="s">
        <v>1107</v>
      </c>
      <c r="C109" s="37" t="s">
        <v>284</v>
      </c>
      <c r="D109" s="37" t="s">
        <v>285</v>
      </c>
      <c r="E109" s="38"/>
      <c r="F109" s="38">
        <v>1</v>
      </c>
      <c r="G109" s="37" t="s">
        <v>103</v>
      </c>
      <c r="H109" s="38">
        <f t="shared" si="6"/>
        <v>0</v>
      </c>
    </row>
    <row r="110" spans="1:8" ht="10.15" customHeight="1">
      <c r="A110" s="35">
        <v>3</v>
      </c>
      <c r="B110" s="36" t="s">
        <v>1107</v>
      </c>
      <c r="C110" s="37" t="s">
        <v>286</v>
      </c>
      <c r="D110" s="37" t="s">
        <v>287</v>
      </c>
      <c r="E110" s="38"/>
      <c r="F110" s="38">
        <v>50</v>
      </c>
      <c r="G110" s="37" t="s">
        <v>103</v>
      </c>
      <c r="H110" s="38">
        <f t="shared" si="6"/>
        <v>0</v>
      </c>
    </row>
    <row r="111" spans="1:8" ht="10.15" customHeight="1">
      <c r="A111" s="35">
        <v>4</v>
      </c>
      <c r="B111" s="36" t="s">
        <v>1107</v>
      </c>
      <c r="C111" s="37" t="s">
        <v>320</v>
      </c>
      <c r="D111" s="37" t="s">
        <v>1158</v>
      </c>
      <c r="E111" s="38"/>
      <c r="F111" s="38">
        <v>3</v>
      </c>
      <c r="G111" s="37" t="s">
        <v>103</v>
      </c>
      <c r="H111" s="38">
        <f t="shared" si="6"/>
        <v>0</v>
      </c>
    </row>
    <row r="112" spans="1:8" ht="10.15" customHeight="1">
      <c r="A112" s="35">
        <v>5</v>
      </c>
      <c r="B112" s="36" t="s">
        <v>1107</v>
      </c>
      <c r="C112" s="37" t="s">
        <v>288</v>
      </c>
      <c r="D112" s="37" t="s">
        <v>289</v>
      </c>
      <c r="E112" s="38"/>
      <c r="F112" s="38">
        <v>250</v>
      </c>
      <c r="G112" s="37" t="s">
        <v>103</v>
      </c>
      <c r="H112" s="38">
        <f t="shared" si="6"/>
        <v>0</v>
      </c>
    </row>
    <row r="113" spans="1:8" ht="10.15" customHeight="1">
      <c r="A113" s="35">
        <v>6</v>
      </c>
      <c r="B113" s="36" t="s">
        <v>1107</v>
      </c>
      <c r="C113" s="37" t="s">
        <v>322</v>
      </c>
      <c r="D113" s="37" t="s">
        <v>1159</v>
      </c>
      <c r="E113" s="38"/>
      <c r="F113" s="38">
        <v>2</v>
      </c>
      <c r="G113" s="37" t="s">
        <v>103</v>
      </c>
      <c r="H113" s="38">
        <f t="shared" si="6"/>
        <v>0</v>
      </c>
    </row>
    <row r="114" spans="1:8" ht="10.15" customHeight="1">
      <c r="A114" s="35">
        <v>7</v>
      </c>
      <c r="B114" s="36" t="s">
        <v>1107</v>
      </c>
      <c r="C114" s="37" t="s">
        <v>1160</v>
      </c>
      <c r="D114" s="37" t="s">
        <v>1161</v>
      </c>
      <c r="E114" s="38"/>
      <c r="F114" s="38">
        <v>1</v>
      </c>
      <c r="G114" s="37" t="s">
        <v>103</v>
      </c>
      <c r="H114" s="38">
        <f t="shared" si="6"/>
        <v>0</v>
      </c>
    </row>
    <row r="115" spans="1:8" ht="11.25" customHeight="1">
      <c r="A115" s="35">
        <v>8</v>
      </c>
      <c r="B115" s="36" t="s">
        <v>1107</v>
      </c>
      <c r="C115" s="37" t="s">
        <v>325</v>
      </c>
      <c r="D115" s="37" t="s">
        <v>326</v>
      </c>
      <c r="E115" s="38"/>
      <c r="F115" s="38">
        <v>1</v>
      </c>
      <c r="G115" s="37" t="s">
        <v>103</v>
      </c>
      <c r="H115" s="38">
        <f t="shared" si="6"/>
        <v>0</v>
      </c>
    </row>
    <row r="116" spans="1:8" ht="10.15" customHeight="1">
      <c r="A116" s="35">
        <v>9</v>
      </c>
      <c r="B116" s="36" t="s">
        <v>1107</v>
      </c>
      <c r="C116" s="37" t="s">
        <v>327</v>
      </c>
      <c r="D116" s="37" t="s">
        <v>328</v>
      </c>
      <c r="E116" s="38"/>
      <c r="F116" s="38">
        <v>1</v>
      </c>
      <c r="G116" s="37" t="s">
        <v>103</v>
      </c>
      <c r="H116" s="38">
        <f t="shared" si="6"/>
        <v>0</v>
      </c>
    </row>
    <row r="117" spans="1:8" ht="10.15" customHeight="1">
      <c r="A117" s="35">
        <v>10</v>
      </c>
      <c r="B117" s="36" t="s">
        <v>1107</v>
      </c>
      <c r="C117" s="37" t="s">
        <v>296</v>
      </c>
      <c r="D117" s="37" t="s">
        <v>297</v>
      </c>
      <c r="E117" s="38"/>
      <c r="F117" s="38">
        <v>12</v>
      </c>
      <c r="G117" s="37" t="s">
        <v>103</v>
      </c>
      <c r="H117" s="38">
        <f t="shared" si="6"/>
        <v>0</v>
      </c>
    </row>
    <row r="118" spans="1:8" ht="10.15" customHeight="1">
      <c r="A118" s="35">
        <v>11</v>
      </c>
      <c r="B118" s="36" t="s">
        <v>1107</v>
      </c>
      <c r="C118" s="37" t="s">
        <v>340</v>
      </c>
      <c r="D118" s="37" t="s">
        <v>359</v>
      </c>
      <c r="E118" s="38"/>
      <c r="F118" s="38">
        <v>7</v>
      </c>
      <c r="G118" s="37" t="s">
        <v>103</v>
      </c>
      <c r="H118" s="38">
        <f t="shared" si="6"/>
        <v>0</v>
      </c>
    </row>
    <row r="119" spans="1:8" ht="10.15" customHeight="1">
      <c r="A119" s="35">
        <v>12</v>
      </c>
      <c r="B119" s="36" t="s">
        <v>1107</v>
      </c>
      <c r="C119" s="37" t="s">
        <v>342</v>
      </c>
      <c r="D119" s="37" t="s">
        <v>343</v>
      </c>
      <c r="E119" s="38"/>
      <c r="F119" s="38">
        <v>16</v>
      </c>
      <c r="G119" s="37" t="s">
        <v>103</v>
      </c>
      <c r="H119" s="38">
        <f t="shared" si="6"/>
        <v>0</v>
      </c>
    </row>
    <row r="120" spans="1:8" ht="10.15" customHeight="1">
      <c r="A120" s="35">
        <v>13</v>
      </c>
      <c r="B120" s="36" t="s">
        <v>1107</v>
      </c>
      <c r="C120" s="37" t="s">
        <v>298</v>
      </c>
      <c r="D120" s="37" t="s">
        <v>299</v>
      </c>
      <c r="E120" s="38"/>
      <c r="F120" s="38">
        <v>2</v>
      </c>
      <c r="G120" s="37" t="s">
        <v>103</v>
      </c>
      <c r="H120" s="38">
        <f t="shared" si="6"/>
        <v>0</v>
      </c>
    </row>
    <row r="121" spans="1:8" ht="10.15" customHeight="1">
      <c r="A121" s="35">
        <v>14</v>
      </c>
      <c r="B121" s="36" t="s">
        <v>1107</v>
      </c>
      <c r="C121" s="37" t="s">
        <v>1162</v>
      </c>
      <c r="D121" s="37" t="s">
        <v>1163</v>
      </c>
      <c r="E121" s="38"/>
      <c r="F121" s="38">
        <v>1</v>
      </c>
      <c r="G121" s="37" t="s">
        <v>103</v>
      </c>
      <c r="H121" s="38">
        <f t="shared" si="6"/>
        <v>0</v>
      </c>
    </row>
    <row r="122" spans="1:8" ht="10.15" customHeight="1">
      <c r="A122" s="35">
        <v>15</v>
      </c>
      <c r="B122" s="36" t="s">
        <v>1107</v>
      </c>
      <c r="C122" s="37" t="s">
        <v>360</v>
      </c>
      <c r="D122" s="37" t="s">
        <v>361</v>
      </c>
      <c r="E122" s="38"/>
      <c r="F122" s="38">
        <v>6</v>
      </c>
      <c r="G122" s="37" t="s">
        <v>103</v>
      </c>
      <c r="H122" s="38">
        <f t="shared" si="6"/>
        <v>0</v>
      </c>
    </row>
    <row r="123" spans="1:8" ht="10.15" customHeight="1">
      <c r="A123" s="35">
        <v>16</v>
      </c>
      <c r="B123" s="36" t="s">
        <v>1107</v>
      </c>
      <c r="C123" s="37" t="s">
        <v>344</v>
      </c>
      <c r="D123" s="37" t="s">
        <v>345</v>
      </c>
      <c r="E123" s="38"/>
      <c r="F123" s="38">
        <v>2</v>
      </c>
      <c r="G123" s="37" t="s">
        <v>103</v>
      </c>
      <c r="H123" s="38">
        <f t="shared" si="6"/>
        <v>0</v>
      </c>
    </row>
    <row r="124" spans="1:8" ht="10.15" customHeight="1">
      <c r="A124" s="35">
        <v>17</v>
      </c>
      <c r="B124" s="36" t="s">
        <v>1107</v>
      </c>
      <c r="C124" s="37" t="s">
        <v>1164</v>
      </c>
      <c r="D124" s="37" t="s">
        <v>1165</v>
      </c>
      <c r="E124" s="38"/>
      <c r="F124" s="38">
        <v>1</v>
      </c>
      <c r="G124" s="37" t="s">
        <v>103</v>
      </c>
      <c r="H124" s="38">
        <f t="shared" si="6"/>
        <v>0</v>
      </c>
    </row>
    <row r="125" spans="1:8" ht="10.15" customHeight="1">
      <c r="A125" s="35">
        <v>18</v>
      </c>
      <c r="B125" s="36" t="s">
        <v>1107</v>
      </c>
      <c r="C125" s="37" t="s">
        <v>365</v>
      </c>
      <c r="D125" s="37" t="s">
        <v>366</v>
      </c>
      <c r="E125" s="38"/>
      <c r="F125" s="38">
        <v>1</v>
      </c>
      <c r="G125" s="37" t="s">
        <v>103</v>
      </c>
      <c r="H125" s="38">
        <f t="shared" si="6"/>
        <v>0</v>
      </c>
    </row>
    <row r="126" spans="1:8" ht="10.15" customHeight="1">
      <c r="A126" s="35">
        <v>19</v>
      </c>
      <c r="B126" s="36" t="s">
        <v>1107</v>
      </c>
      <c r="C126" s="37" t="s">
        <v>346</v>
      </c>
      <c r="D126" s="37" t="s">
        <v>347</v>
      </c>
      <c r="E126" s="38"/>
      <c r="F126" s="38">
        <v>89</v>
      </c>
      <c r="G126" s="37" t="s">
        <v>103</v>
      </c>
      <c r="H126" s="38">
        <f t="shared" si="6"/>
        <v>0</v>
      </c>
    </row>
    <row r="127" spans="1:8" ht="10.15" customHeight="1">
      <c r="A127" s="35">
        <v>20</v>
      </c>
      <c r="B127" s="36" t="s">
        <v>1107</v>
      </c>
      <c r="C127" s="37" t="s">
        <v>348</v>
      </c>
      <c r="D127" s="37" t="s">
        <v>349</v>
      </c>
      <c r="E127" s="38"/>
      <c r="F127" s="38">
        <v>3</v>
      </c>
      <c r="G127" s="37" t="s">
        <v>103</v>
      </c>
      <c r="H127" s="38">
        <f t="shared" si="6"/>
        <v>0</v>
      </c>
    </row>
    <row r="128" spans="1:8" ht="10.15" customHeight="1">
      <c r="A128" s="35">
        <v>21</v>
      </c>
      <c r="B128" s="36" t="s">
        <v>1107</v>
      </c>
      <c r="C128" s="37" t="s">
        <v>306</v>
      </c>
      <c r="D128" s="37" t="s">
        <v>307</v>
      </c>
      <c r="E128" s="38"/>
      <c r="F128" s="38">
        <v>160</v>
      </c>
      <c r="G128" s="37" t="s">
        <v>103</v>
      </c>
      <c r="H128" s="38">
        <f t="shared" si="6"/>
        <v>0</v>
      </c>
    </row>
    <row r="129" spans="1:8" ht="10.15" customHeight="1">
      <c r="A129" s="35">
        <v>22</v>
      </c>
      <c r="B129" s="36" t="s">
        <v>1107</v>
      </c>
      <c r="C129" s="37" t="s">
        <v>308</v>
      </c>
      <c r="D129" s="37" t="s">
        <v>309</v>
      </c>
      <c r="E129" s="38"/>
      <c r="F129" s="38">
        <v>3</v>
      </c>
      <c r="G129" s="37" t="s">
        <v>103</v>
      </c>
      <c r="H129" s="38">
        <f t="shared" si="6"/>
        <v>0</v>
      </c>
    </row>
    <row r="130" spans="1:8" ht="10.15" customHeight="1">
      <c r="A130" s="35">
        <v>23</v>
      </c>
      <c r="B130" s="36" t="s">
        <v>1107</v>
      </c>
      <c r="C130" s="37" t="s">
        <v>1166</v>
      </c>
      <c r="D130" s="37" t="s">
        <v>1167</v>
      </c>
      <c r="E130" s="38"/>
      <c r="F130" s="38">
        <v>1</v>
      </c>
      <c r="G130" s="37" t="s">
        <v>103</v>
      </c>
      <c r="H130" s="38">
        <f t="shared" si="6"/>
        <v>0</v>
      </c>
    </row>
    <row r="131" spans="1:8" ht="10.15" customHeight="1">
      <c r="A131" s="35">
        <v>24</v>
      </c>
      <c r="B131" s="36" t="s">
        <v>1107</v>
      </c>
      <c r="C131" s="37" t="s">
        <v>310</v>
      </c>
      <c r="D131" s="37" t="s">
        <v>311</v>
      </c>
      <c r="E131" s="38"/>
      <c r="F131" s="38">
        <v>44</v>
      </c>
      <c r="G131" s="37" t="s">
        <v>103</v>
      </c>
      <c r="H131" s="38">
        <f t="shared" si="6"/>
        <v>0</v>
      </c>
    </row>
    <row r="132" spans="1:8" ht="10.15" customHeight="1">
      <c r="A132" s="35">
        <v>25</v>
      </c>
      <c r="B132" s="36" t="s">
        <v>1107</v>
      </c>
      <c r="C132" s="37" t="s">
        <v>1168</v>
      </c>
      <c r="D132" s="37" t="s">
        <v>1169</v>
      </c>
      <c r="E132" s="38"/>
      <c r="F132" s="38">
        <v>6</v>
      </c>
      <c r="G132" s="37" t="s">
        <v>122</v>
      </c>
      <c r="H132" s="38">
        <f t="shared" si="6"/>
        <v>0</v>
      </c>
    </row>
    <row r="133" spans="1:8" ht="10.15" customHeight="1">
      <c r="A133" s="35">
        <v>26</v>
      </c>
      <c r="B133" s="36" t="s">
        <v>1107</v>
      </c>
      <c r="C133" s="37" t="s">
        <v>1170</v>
      </c>
      <c r="D133" s="37" t="s">
        <v>1171</v>
      </c>
      <c r="E133" s="38"/>
      <c r="F133" s="38">
        <v>1</v>
      </c>
      <c r="G133" s="37" t="s">
        <v>103</v>
      </c>
      <c r="H133" s="38">
        <f t="shared" si="6"/>
        <v>0</v>
      </c>
    </row>
    <row r="134" spans="1:8" ht="10.15" customHeight="1">
      <c r="A134" s="35">
        <v>27</v>
      </c>
      <c r="B134" s="36" t="s">
        <v>1107</v>
      </c>
      <c r="C134" s="37" t="s">
        <v>1172</v>
      </c>
      <c r="D134" s="37" t="s">
        <v>1173</v>
      </c>
      <c r="E134" s="38"/>
      <c r="F134" s="38">
        <v>1</v>
      </c>
      <c r="G134" s="37" t="s">
        <v>103</v>
      </c>
      <c r="H134" s="38">
        <f t="shared" si="6"/>
        <v>0</v>
      </c>
    </row>
    <row r="135" spans="1:8" ht="10.15" customHeight="1">
      <c r="A135" s="35">
        <v>28</v>
      </c>
      <c r="B135" s="36" t="s">
        <v>1107</v>
      </c>
      <c r="C135" s="37" t="s">
        <v>314</v>
      </c>
      <c r="D135" s="37" t="s">
        <v>315</v>
      </c>
      <c r="E135" s="38"/>
      <c r="F135" s="38">
        <v>12</v>
      </c>
      <c r="G135" s="37" t="s">
        <v>316</v>
      </c>
      <c r="H135" s="38">
        <f t="shared" si="6"/>
        <v>0</v>
      </c>
    </row>
    <row r="136" spans="1:8" ht="10.15" customHeight="1">
      <c r="A136" s="35">
        <v>29</v>
      </c>
      <c r="B136" s="36" t="s">
        <v>1107</v>
      </c>
      <c r="C136" s="37" t="s">
        <v>352</v>
      </c>
      <c r="D136" s="37" t="s">
        <v>353</v>
      </c>
      <c r="E136" s="38"/>
      <c r="F136" s="38">
        <v>182</v>
      </c>
      <c r="G136" s="37" t="s">
        <v>103</v>
      </c>
      <c r="H136" s="38">
        <f t="shared" si="6"/>
        <v>0</v>
      </c>
    </row>
    <row r="137" spans="1:8" ht="10.15" customHeight="1">
      <c r="A137" s="35">
        <v>30</v>
      </c>
      <c r="B137" s="36" t="s">
        <v>1107</v>
      </c>
      <c r="C137" s="37" t="s">
        <v>317</v>
      </c>
      <c r="D137" s="37" t="s">
        <v>318</v>
      </c>
      <c r="E137" s="38"/>
      <c r="F137" s="38">
        <v>48</v>
      </c>
      <c r="G137" s="37" t="s">
        <v>103</v>
      </c>
      <c r="H137" s="38">
        <f t="shared" si="6"/>
        <v>0</v>
      </c>
    </row>
    <row r="138" spans="1:8" ht="10.15" customHeight="1">
      <c r="A138" s="35">
        <v>31</v>
      </c>
      <c r="B138" s="36" t="s">
        <v>1107</v>
      </c>
      <c r="C138" s="37" t="s">
        <v>356</v>
      </c>
      <c r="D138" s="37" t="s">
        <v>357</v>
      </c>
      <c r="E138" s="38"/>
      <c r="F138" s="38">
        <v>14</v>
      </c>
      <c r="G138" s="37" t="s">
        <v>103</v>
      </c>
      <c r="H138" s="38">
        <f t="shared" si="6"/>
        <v>0</v>
      </c>
    </row>
    <row r="139" spans="1:8" ht="10.9" customHeight="1">
      <c r="A139" s="39">
        <v>32</v>
      </c>
      <c r="B139" s="40" t="s">
        <v>1107</v>
      </c>
      <c r="C139" s="41" t="s">
        <v>1174</v>
      </c>
      <c r="D139" s="41" t="s">
        <v>1175</v>
      </c>
      <c r="E139" s="42"/>
      <c r="F139" s="42">
        <v>6</v>
      </c>
      <c r="G139" s="41" t="s">
        <v>103</v>
      </c>
      <c r="H139" s="45">
        <f t="shared" si="6"/>
        <v>0</v>
      </c>
    </row>
    <row r="140" spans="1:8" ht="12.6" customHeight="1">
      <c r="A140" s="43" t="s">
        <v>228</v>
      </c>
      <c r="H140" s="46">
        <f>SUM(H108:H139)</f>
        <v>0</v>
      </c>
    </row>
    <row r="142" spans="2:8" ht="15.6" customHeight="1">
      <c r="B142" s="29"/>
      <c r="C142" s="29"/>
      <c r="D142" s="29" t="s">
        <v>1176</v>
      </c>
      <c r="E142" s="29"/>
      <c r="F142" s="29"/>
      <c r="G142" s="29"/>
      <c r="H142" s="29"/>
    </row>
    <row r="143" spans="1:8" ht="20.45" customHeight="1">
      <c r="A143" s="30" t="s">
        <v>93</v>
      </c>
      <c r="B143" s="30" t="s">
        <v>94</v>
      </c>
      <c r="C143" s="30" t="s">
        <v>95</v>
      </c>
      <c r="D143" s="30" t="s">
        <v>16</v>
      </c>
      <c r="E143" s="30" t="s">
        <v>96</v>
      </c>
      <c r="F143" s="30" t="s">
        <v>97</v>
      </c>
      <c r="G143" s="30" t="s">
        <v>98</v>
      </c>
      <c r="H143" s="30" t="s">
        <v>99</v>
      </c>
    </row>
    <row r="144" spans="1:8" ht="10.15" customHeight="1">
      <c r="A144" s="31">
        <v>1</v>
      </c>
      <c r="B144" s="32" t="s">
        <v>1107</v>
      </c>
      <c r="C144" s="33" t="s">
        <v>1177</v>
      </c>
      <c r="D144" s="33" t="s">
        <v>1178</v>
      </c>
      <c r="E144" s="34"/>
      <c r="F144" s="34">
        <v>1</v>
      </c>
      <c r="G144" s="33" t="s">
        <v>103</v>
      </c>
      <c r="H144" s="34">
        <f aca="true" t="shared" si="7" ref="H144:H155">E144*F144</f>
        <v>0</v>
      </c>
    </row>
    <row r="145" spans="1:8" ht="10.15" customHeight="1">
      <c r="A145" s="35">
        <v>2</v>
      </c>
      <c r="B145" s="36" t="s">
        <v>1107</v>
      </c>
      <c r="C145" s="37" t="s">
        <v>286</v>
      </c>
      <c r="D145" s="37" t="s">
        <v>287</v>
      </c>
      <c r="E145" s="38"/>
      <c r="F145" s="38">
        <v>16</v>
      </c>
      <c r="G145" s="37" t="s">
        <v>103</v>
      </c>
      <c r="H145" s="38">
        <f t="shared" si="7"/>
        <v>0</v>
      </c>
    </row>
    <row r="146" spans="1:8" ht="10.15" customHeight="1">
      <c r="A146" s="35">
        <v>3</v>
      </c>
      <c r="B146" s="36" t="s">
        <v>1107</v>
      </c>
      <c r="C146" s="37" t="s">
        <v>294</v>
      </c>
      <c r="D146" s="37" t="s">
        <v>295</v>
      </c>
      <c r="E146" s="38"/>
      <c r="F146" s="38">
        <v>1</v>
      </c>
      <c r="G146" s="37" t="s">
        <v>103</v>
      </c>
      <c r="H146" s="38">
        <f t="shared" si="7"/>
        <v>0</v>
      </c>
    </row>
    <row r="147" spans="1:8" ht="10.15" customHeight="1">
      <c r="A147" s="35">
        <v>4</v>
      </c>
      <c r="B147" s="36" t="s">
        <v>1107</v>
      </c>
      <c r="C147" s="37" t="s">
        <v>338</v>
      </c>
      <c r="D147" s="37" t="s">
        <v>1179</v>
      </c>
      <c r="E147" s="38"/>
      <c r="F147" s="38">
        <v>1</v>
      </c>
      <c r="G147" s="37" t="s">
        <v>103</v>
      </c>
      <c r="H147" s="38">
        <f t="shared" si="7"/>
        <v>0</v>
      </c>
    </row>
    <row r="148" spans="1:8" ht="10.15" customHeight="1">
      <c r="A148" s="35">
        <v>5</v>
      </c>
      <c r="B148" s="36" t="s">
        <v>1107</v>
      </c>
      <c r="C148" s="37" t="s">
        <v>296</v>
      </c>
      <c r="D148" s="37" t="s">
        <v>297</v>
      </c>
      <c r="E148" s="38"/>
      <c r="F148" s="38">
        <v>2</v>
      </c>
      <c r="G148" s="37" t="s">
        <v>103</v>
      </c>
      <c r="H148" s="38">
        <f t="shared" si="7"/>
        <v>0</v>
      </c>
    </row>
    <row r="149" spans="1:8" ht="10.15" customHeight="1">
      <c r="A149" s="35">
        <v>6</v>
      </c>
      <c r="B149" s="36" t="s">
        <v>1107</v>
      </c>
      <c r="C149" s="37" t="s">
        <v>296</v>
      </c>
      <c r="D149" s="37" t="s">
        <v>297</v>
      </c>
      <c r="E149" s="38"/>
      <c r="F149" s="38">
        <v>8</v>
      </c>
      <c r="G149" s="37" t="s">
        <v>103</v>
      </c>
      <c r="H149" s="38">
        <f t="shared" si="7"/>
        <v>0</v>
      </c>
    </row>
    <row r="150" spans="1:8" ht="10.15" customHeight="1">
      <c r="A150" s="35">
        <v>7</v>
      </c>
      <c r="B150" s="36" t="s">
        <v>1107</v>
      </c>
      <c r="C150" s="37" t="s">
        <v>340</v>
      </c>
      <c r="D150" s="37" t="s">
        <v>359</v>
      </c>
      <c r="E150" s="38"/>
      <c r="F150" s="38">
        <v>2</v>
      </c>
      <c r="G150" s="37" t="s">
        <v>103</v>
      </c>
      <c r="H150" s="38">
        <f t="shared" si="7"/>
        <v>0</v>
      </c>
    </row>
    <row r="151" spans="1:8" ht="10.15" customHeight="1">
      <c r="A151" s="35">
        <v>8</v>
      </c>
      <c r="B151" s="36" t="s">
        <v>1107</v>
      </c>
      <c r="C151" s="37" t="s">
        <v>342</v>
      </c>
      <c r="D151" s="37" t="s">
        <v>343</v>
      </c>
      <c r="E151" s="38"/>
      <c r="F151" s="38">
        <v>1</v>
      </c>
      <c r="G151" s="37" t="s">
        <v>103</v>
      </c>
      <c r="H151" s="38">
        <f t="shared" si="7"/>
        <v>0</v>
      </c>
    </row>
    <row r="152" spans="1:8" ht="10.15" customHeight="1">
      <c r="A152" s="35">
        <v>9</v>
      </c>
      <c r="B152" s="36" t="s">
        <v>1107</v>
      </c>
      <c r="C152" s="37" t="s">
        <v>360</v>
      </c>
      <c r="D152" s="37" t="s">
        <v>361</v>
      </c>
      <c r="E152" s="38"/>
      <c r="F152" s="38">
        <v>1</v>
      </c>
      <c r="G152" s="37" t="s">
        <v>103</v>
      </c>
      <c r="H152" s="38">
        <f t="shared" si="7"/>
        <v>0</v>
      </c>
    </row>
    <row r="153" spans="1:8" ht="10.15" customHeight="1">
      <c r="A153" s="35">
        <v>10</v>
      </c>
      <c r="B153" s="36" t="s">
        <v>1107</v>
      </c>
      <c r="C153" s="37" t="s">
        <v>344</v>
      </c>
      <c r="D153" s="37" t="s">
        <v>345</v>
      </c>
      <c r="E153" s="38"/>
      <c r="F153" s="38">
        <v>1</v>
      </c>
      <c r="G153" s="37" t="s">
        <v>103</v>
      </c>
      <c r="H153" s="38">
        <f t="shared" si="7"/>
        <v>0</v>
      </c>
    </row>
    <row r="154" spans="1:8" ht="10.15" customHeight="1">
      <c r="A154" s="35">
        <v>11</v>
      </c>
      <c r="B154" s="36" t="s">
        <v>1107</v>
      </c>
      <c r="C154" s="37" t="s">
        <v>350</v>
      </c>
      <c r="D154" s="37" t="s">
        <v>351</v>
      </c>
      <c r="E154" s="38"/>
      <c r="F154" s="38">
        <v>1</v>
      </c>
      <c r="G154" s="37" t="s">
        <v>103</v>
      </c>
      <c r="H154" s="38">
        <f t="shared" si="7"/>
        <v>0</v>
      </c>
    </row>
    <row r="155" spans="1:8" ht="10.9" customHeight="1">
      <c r="A155" s="39">
        <v>12</v>
      </c>
      <c r="B155" s="40" t="s">
        <v>1107</v>
      </c>
      <c r="C155" s="41" t="s">
        <v>317</v>
      </c>
      <c r="D155" s="41" t="s">
        <v>318</v>
      </c>
      <c r="E155" s="42"/>
      <c r="F155" s="42">
        <v>12</v>
      </c>
      <c r="G155" s="41" t="s">
        <v>103</v>
      </c>
      <c r="H155" s="45">
        <f t="shared" si="7"/>
        <v>0</v>
      </c>
    </row>
    <row r="156" spans="1:8" ht="12.6" customHeight="1">
      <c r="A156" s="43" t="s">
        <v>228</v>
      </c>
      <c r="H156" s="46">
        <f>SUM(H144:H155)</f>
        <v>0</v>
      </c>
    </row>
    <row r="158" spans="2:8" ht="15.6" customHeight="1">
      <c r="B158" s="29"/>
      <c r="C158" s="29"/>
      <c r="D158" s="29" t="s">
        <v>367</v>
      </c>
      <c r="E158" s="29"/>
      <c r="F158" s="29"/>
      <c r="G158" s="29"/>
      <c r="H158" s="29"/>
    </row>
    <row r="159" spans="1:8" ht="20.45" customHeight="1">
      <c r="A159" s="30" t="s">
        <v>93</v>
      </c>
      <c r="B159" s="30" t="s">
        <v>94</v>
      </c>
      <c r="C159" s="30" t="s">
        <v>95</v>
      </c>
      <c r="D159" s="30" t="s">
        <v>16</v>
      </c>
      <c r="E159" s="30" t="s">
        <v>96</v>
      </c>
      <c r="F159" s="30" t="s">
        <v>97</v>
      </c>
      <c r="G159" s="30" t="s">
        <v>98</v>
      </c>
      <c r="H159" s="30" t="s">
        <v>99</v>
      </c>
    </row>
    <row r="160" spans="1:8" ht="10.15" customHeight="1">
      <c r="A160" s="31">
        <v>1</v>
      </c>
      <c r="B160" s="32" t="s">
        <v>1107</v>
      </c>
      <c r="C160" s="33" t="s">
        <v>370</v>
      </c>
      <c r="D160" s="33" t="s">
        <v>371</v>
      </c>
      <c r="E160" s="34"/>
      <c r="F160" s="34">
        <v>10</v>
      </c>
      <c r="G160" s="33" t="s">
        <v>103</v>
      </c>
      <c r="H160" s="34">
        <f aca="true" t="shared" si="8" ref="H160:H223">E160*F160</f>
        <v>0</v>
      </c>
    </row>
    <row r="161" spans="1:8" ht="10.15" customHeight="1">
      <c r="A161" s="35">
        <v>2</v>
      </c>
      <c r="B161" s="36" t="s">
        <v>1107</v>
      </c>
      <c r="C161" s="37" t="s">
        <v>372</v>
      </c>
      <c r="D161" s="37" t="s">
        <v>373</v>
      </c>
      <c r="E161" s="38"/>
      <c r="F161" s="38">
        <v>27</v>
      </c>
      <c r="G161" s="37" t="s">
        <v>103</v>
      </c>
      <c r="H161" s="38">
        <f t="shared" si="8"/>
        <v>0</v>
      </c>
    </row>
    <row r="162" spans="1:8" ht="10.15" customHeight="1">
      <c r="A162" s="35">
        <v>3</v>
      </c>
      <c r="B162" s="36" t="s">
        <v>1107</v>
      </c>
      <c r="C162" s="37" t="s">
        <v>372</v>
      </c>
      <c r="D162" s="37" t="s">
        <v>373</v>
      </c>
      <c r="E162" s="38"/>
      <c r="F162" s="38">
        <v>4</v>
      </c>
      <c r="G162" s="37" t="s">
        <v>103</v>
      </c>
      <c r="H162" s="38">
        <f t="shared" si="8"/>
        <v>0</v>
      </c>
    </row>
    <row r="163" spans="1:8" ht="10.15" customHeight="1">
      <c r="A163" s="35">
        <v>4</v>
      </c>
      <c r="B163" s="36" t="s">
        <v>1107</v>
      </c>
      <c r="C163" s="37" t="s">
        <v>1180</v>
      </c>
      <c r="D163" s="37" t="s">
        <v>1181</v>
      </c>
      <c r="E163" s="38"/>
      <c r="F163" s="38">
        <v>1</v>
      </c>
      <c r="G163" s="37" t="s">
        <v>103</v>
      </c>
      <c r="H163" s="38">
        <f t="shared" si="8"/>
        <v>0</v>
      </c>
    </row>
    <row r="164" spans="1:8" ht="10.15" customHeight="1">
      <c r="A164" s="35">
        <v>5</v>
      </c>
      <c r="B164" s="36" t="s">
        <v>1107</v>
      </c>
      <c r="C164" s="37" t="s">
        <v>374</v>
      </c>
      <c r="D164" s="37" t="s">
        <v>375</v>
      </c>
      <c r="E164" s="38"/>
      <c r="F164" s="38">
        <v>19</v>
      </c>
      <c r="G164" s="37" t="s">
        <v>103</v>
      </c>
      <c r="H164" s="38">
        <f t="shared" si="8"/>
        <v>0</v>
      </c>
    </row>
    <row r="165" spans="1:8" ht="10.15" customHeight="1">
      <c r="A165" s="35">
        <v>6</v>
      </c>
      <c r="B165" s="36" t="s">
        <v>1107</v>
      </c>
      <c r="C165" s="37" t="s">
        <v>376</v>
      </c>
      <c r="D165" s="37" t="s">
        <v>377</v>
      </c>
      <c r="E165" s="38"/>
      <c r="F165" s="38">
        <v>24</v>
      </c>
      <c r="G165" s="37" t="s">
        <v>103</v>
      </c>
      <c r="H165" s="38">
        <f t="shared" si="8"/>
        <v>0</v>
      </c>
    </row>
    <row r="166" spans="1:8" ht="10.15" customHeight="1">
      <c r="A166" s="35">
        <v>7</v>
      </c>
      <c r="B166" s="36" t="s">
        <v>1107</v>
      </c>
      <c r="C166" s="37" t="s">
        <v>378</v>
      </c>
      <c r="D166" s="37" t="s">
        <v>1182</v>
      </c>
      <c r="E166" s="38"/>
      <c r="F166" s="38">
        <v>4</v>
      </c>
      <c r="G166" s="37" t="s">
        <v>103</v>
      </c>
      <c r="H166" s="38">
        <f t="shared" si="8"/>
        <v>0</v>
      </c>
    </row>
    <row r="167" spans="1:8" ht="10.15" customHeight="1">
      <c r="A167" s="35">
        <v>8</v>
      </c>
      <c r="B167" s="36" t="s">
        <v>1107</v>
      </c>
      <c r="C167" s="37" t="s">
        <v>380</v>
      </c>
      <c r="D167" s="37" t="s">
        <v>381</v>
      </c>
      <c r="E167" s="38"/>
      <c r="F167" s="38">
        <v>1</v>
      </c>
      <c r="G167" s="37" t="s">
        <v>103</v>
      </c>
      <c r="H167" s="38">
        <f t="shared" si="8"/>
        <v>0</v>
      </c>
    </row>
    <row r="168" spans="1:8" ht="20.45" customHeight="1">
      <c r="A168" s="35">
        <v>9</v>
      </c>
      <c r="B168" s="36" t="s">
        <v>1107</v>
      </c>
      <c r="C168" s="37" t="s">
        <v>1183</v>
      </c>
      <c r="D168" s="37" t="s">
        <v>1184</v>
      </c>
      <c r="E168" s="38"/>
      <c r="F168" s="38">
        <v>1</v>
      </c>
      <c r="G168" s="37" t="s">
        <v>15</v>
      </c>
      <c r="H168" s="38">
        <f t="shared" si="8"/>
        <v>0</v>
      </c>
    </row>
    <row r="169" spans="1:8" ht="10.15" customHeight="1">
      <c r="A169" s="35">
        <v>10</v>
      </c>
      <c r="B169" s="36" t="s">
        <v>1107</v>
      </c>
      <c r="C169" s="37" t="s">
        <v>384</v>
      </c>
      <c r="D169" s="37" t="s">
        <v>385</v>
      </c>
      <c r="E169" s="38"/>
      <c r="F169" s="38">
        <v>4</v>
      </c>
      <c r="G169" s="37" t="s">
        <v>103</v>
      </c>
      <c r="H169" s="38">
        <f t="shared" si="8"/>
        <v>0</v>
      </c>
    </row>
    <row r="170" spans="1:8" ht="10.15" customHeight="1">
      <c r="A170" s="35">
        <v>11</v>
      </c>
      <c r="B170" s="36" t="s">
        <v>1107</v>
      </c>
      <c r="C170" s="37" t="s">
        <v>1185</v>
      </c>
      <c r="D170" s="37" t="s">
        <v>1186</v>
      </c>
      <c r="E170" s="38"/>
      <c r="F170" s="38">
        <v>1</v>
      </c>
      <c r="G170" s="37" t="s">
        <v>103</v>
      </c>
      <c r="H170" s="38">
        <f t="shared" si="8"/>
        <v>0</v>
      </c>
    </row>
    <row r="171" spans="1:8" ht="11.25" customHeight="1">
      <c r="A171" s="35">
        <v>12</v>
      </c>
      <c r="B171" s="36" t="s">
        <v>1107</v>
      </c>
      <c r="C171" s="37" t="s">
        <v>1187</v>
      </c>
      <c r="D171" s="37" t="s">
        <v>1188</v>
      </c>
      <c r="E171" s="38"/>
      <c r="F171" s="38">
        <v>1</v>
      </c>
      <c r="G171" s="37" t="s">
        <v>316</v>
      </c>
      <c r="H171" s="38">
        <f t="shared" si="8"/>
        <v>0</v>
      </c>
    </row>
    <row r="172" spans="1:8" ht="11.25" customHeight="1">
      <c r="A172" s="35">
        <v>13</v>
      </c>
      <c r="B172" s="36" t="s">
        <v>1107</v>
      </c>
      <c r="C172" s="37" t="s">
        <v>394</v>
      </c>
      <c r="D172" s="37" t="s">
        <v>395</v>
      </c>
      <c r="E172" s="38"/>
      <c r="F172" s="38">
        <v>23</v>
      </c>
      <c r="G172" s="37" t="s">
        <v>103</v>
      </c>
      <c r="H172" s="38">
        <f t="shared" si="8"/>
        <v>0</v>
      </c>
    </row>
    <row r="173" spans="1:8" ht="10.15" customHeight="1">
      <c r="A173" s="35">
        <v>14</v>
      </c>
      <c r="B173" s="36" t="s">
        <v>1107</v>
      </c>
      <c r="C173" s="37" t="s">
        <v>1189</v>
      </c>
      <c r="D173" s="37" t="s">
        <v>1190</v>
      </c>
      <c r="E173" s="38"/>
      <c r="F173" s="38">
        <v>2</v>
      </c>
      <c r="G173" s="37" t="s">
        <v>103</v>
      </c>
      <c r="H173" s="38">
        <f t="shared" si="8"/>
        <v>0</v>
      </c>
    </row>
    <row r="174" spans="1:8" ht="10.15" customHeight="1">
      <c r="A174" s="35">
        <v>15</v>
      </c>
      <c r="B174" s="36" t="s">
        <v>1107</v>
      </c>
      <c r="C174" s="37" t="s">
        <v>396</v>
      </c>
      <c r="D174" s="37" t="s">
        <v>397</v>
      </c>
      <c r="E174" s="38"/>
      <c r="F174" s="38">
        <v>7</v>
      </c>
      <c r="G174" s="37" t="s">
        <v>103</v>
      </c>
      <c r="H174" s="38">
        <f t="shared" si="8"/>
        <v>0</v>
      </c>
    </row>
    <row r="175" spans="1:8" ht="11.25" customHeight="1">
      <c r="A175" s="35">
        <v>16</v>
      </c>
      <c r="B175" s="36" t="s">
        <v>1107</v>
      </c>
      <c r="C175" s="37" t="s">
        <v>398</v>
      </c>
      <c r="D175" s="37" t="s">
        <v>399</v>
      </c>
      <c r="E175" s="38"/>
      <c r="F175" s="38">
        <v>15</v>
      </c>
      <c r="G175" s="37" t="s">
        <v>103</v>
      </c>
      <c r="H175" s="38">
        <f t="shared" si="8"/>
        <v>0</v>
      </c>
    </row>
    <row r="176" spans="1:8" ht="10.15" customHeight="1">
      <c r="A176" s="35">
        <v>17</v>
      </c>
      <c r="B176" s="36" t="s">
        <v>1107</v>
      </c>
      <c r="C176" s="37" t="s">
        <v>400</v>
      </c>
      <c r="D176" s="37" t="s">
        <v>401</v>
      </c>
      <c r="E176" s="38"/>
      <c r="F176" s="38">
        <v>5</v>
      </c>
      <c r="G176" s="37" t="s">
        <v>103</v>
      </c>
      <c r="H176" s="38">
        <f t="shared" si="8"/>
        <v>0</v>
      </c>
    </row>
    <row r="177" spans="1:8" ht="10.15" customHeight="1">
      <c r="A177" s="35">
        <v>18</v>
      </c>
      <c r="B177" s="36" t="s">
        <v>1107</v>
      </c>
      <c r="C177" s="37" t="s">
        <v>402</v>
      </c>
      <c r="D177" s="37" t="s">
        <v>403</v>
      </c>
      <c r="E177" s="38"/>
      <c r="F177" s="38">
        <v>2</v>
      </c>
      <c r="G177" s="37" t="s">
        <v>103</v>
      </c>
      <c r="H177" s="38">
        <f t="shared" si="8"/>
        <v>0</v>
      </c>
    </row>
    <row r="178" spans="1:8" ht="10.15" customHeight="1">
      <c r="A178" s="35">
        <v>19</v>
      </c>
      <c r="B178" s="36" t="s">
        <v>1107</v>
      </c>
      <c r="C178" s="37" t="s">
        <v>1191</v>
      </c>
      <c r="D178" s="37" t="s">
        <v>1192</v>
      </c>
      <c r="E178" s="38"/>
      <c r="F178" s="38">
        <v>2</v>
      </c>
      <c r="G178" s="37" t="s">
        <v>103</v>
      </c>
      <c r="H178" s="38">
        <f t="shared" si="8"/>
        <v>0</v>
      </c>
    </row>
    <row r="179" spans="1:8" ht="10.15" customHeight="1">
      <c r="A179" s="35">
        <v>20</v>
      </c>
      <c r="B179" s="36" t="s">
        <v>1107</v>
      </c>
      <c r="C179" s="37" t="s">
        <v>1193</v>
      </c>
      <c r="D179" s="37" t="s">
        <v>1194</v>
      </c>
      <c r="E179" s="38"/>
      <c r="F179" s="38">
        <v>3</v>
      </c>
      <c r="G179" s="37" t="s">
        <v>316</v>
      </c>
      <c r="H179" s="38">
        <f t="shared" si="8"/>
        <v>0</v>
      </c>
    </row>
    <row r="180" spans="1:8" ht="10.15" customHeight="1">
      <c r="A180" s="35">
        <v>21</v>
      </c>
      <c r="B180" s="36" t="s">
        <v>1107</v>
      </c>
      <c r="C180" s="37" t="s">
        <v>1195</v>
      </c>
      <c r="D180" s="37" t="s">
        <v>1196</v>
      </c>
      <c r="E180" s="38"/>
      <c r="F180" s="38">
        <v>1</v>
      </c>
      <c r="G180" s="37" t="s">
        <v>316</v>
      </c>
      <c r="H180" s="38">
        <f t="shared" si="8"/>
        <v>0</v>
      </c>
    </row>
    <row r="181" spans="1:8" ht="10.15" customHeight="1">
      <c r="A181" s="35">
        <v>22</v>
      </c>
      <c r="B181" s="36" t="s">
        <v>1107</v>
      </c>
      <c r="C181" s="37" t="s">
        <v>1197</v>
      </c>
      <c r="D181" s="37" t="s">
        <v>1198</v>
      </c>
      <c r="E181" s="38"/>
      <c r="F181" s="38">
        <v>1</v>
      </c>
      <c r="G181" s="37" t="s">
        <v>316</v>
      </c>
      <c r="H181" s="38">
        <f t="shared" si="8"/>
        <v>0</v>
      </c>
    </row>
    <row r="182" spans="1:8" ht="10.15" customHeight="1">
      <c r="A182" s="35">
        <v>23</v>
      </c>
      <c r="B182" s="36" t="s">
        <v>1107</v>
      </c>
      <c r="C182" s="37" t="s">
        <v>1199</v>
      </c>
      <c r="D182" s="37" t="s">
        <v>1200</v>
      </c>
      <c r="E182" s="38"/>
      <c r="F182" s="38">
        <v>2</v>
      </c>
      <c r="G182" s="37" t="s">
        <v>316</v>
      </c>
      <c r="H182" s="38">
        <f t="shared" si="8"/>
        <v>0</v>
      </c>
    </row>
    <row r="183" spans="1:8" ht="10.15" customHeight="1">
      <c r="A183" s="35">
        <v>24</v>
      </c>
      <c r="B183" s="36" t="s">
        <v>1107</v>
      </c>
      <c r="C183" s="37" t="s">
        <v>1201</v>
      </c>
      <c r="D183" s="37" t="s">
        <v>1202</v>
      </c>
      <c r="E183" s="38"/>
      <c r="F183" s="38">
        <v>4</v>
      </c>
      <c r="G183" s="37" t="s">
        <v>103</v>
      </c>
      <c r="H183" s="38">
        <f t="shared" si="8"/>
        <v>0</v>
      </c>
    </row>
    <row r="184" spans="1:8" ht="10.15" customHeight="1">
      <c r="A184" s="35">
        <v>25</v>
      </c>
      <c r="B184" s="36" t="s">
        <v>1107</v>
      </c>
      <c r="C184" s="37" t="s">
        <v>412</v>
      </c>
      <c r="D184" s="37" t="s">
        <v>413</v>
      </c>
      <c r="E184" s="38"/>
      <c r="F184" s="38">
        <v>31</v>
      </c>
      <c r="G184" s="37" t="s">
        <v>103</v>
      </c>
      <c r="H184" s="38">
        <f t="shared" si="8"/>
        <v>0</v>
      </c>
    </row>
    <row r="185" spans="1:8" ht="10.15" customHeight="1">
      <c r="A185" s="35">
        <v>26</v>
      </c>
      <c r="B185" s="36" t="s">
        <v>1107</v>
      </c>
      <c r="C185" s="37" t="s">
        <v>414</v>
      </c>
      <c r="D185" s="37" t="s">
        <v>415</v>
      </c>
      <c r="E185" s="38"/>
      <c r="F185" s="38">
        <v>6</v>
      </c>
      <c r="G185" s="37" t="s">
        <v>103</v>
      </c>
      <c r="H185" s="38">
        <f t="shared" si="8"/>
        <v>0</v>
      </c>
    </row>
    <row r="186" spans="1:8" ht="10.15" customHeight="1">
      <c r="A186" s="35">
        <v>27</v>
      </c>
      <c r="B186" s="36" t="s">
        <v>1107</v>
      </c>
      <c r="C186" s="37" t="s">
        <v>1203</v>
      </c>
      <c r="D186" s="37" t="s">
        <v>1204</v>
      </c>
      <c r="E186" s="38"/>
      <c r="F186" s="38">
        <v>4</v>
      </c>
      <c r="G186" s="37" t="s">
        <v>103</v>
      </c>
      <c r="H186" s="38">
        <f t="shared" si="8"/>
        <v>0</v>
      </c>
    </row>
    <row r="187" spans="1:8" ht="10.15" customHeight="1">
      <c r="A187" s="35">
        <v>28</v>
      </c>
      <c r="B187" s="36" t="s">
        <v>1107</v>
      </c>
      <c r="C187" s="37" t="s">
        <v>422</v>
      </c>
      <c r="D187" s="37" t="s">
        <v>423</v>
      </c>
      <c r="E187" s="38"/>
      <c r="F187" s="38">
        <v>100</v>
      </c>
      <c r="G187" s="37" t="s">
        <v>103</v>
      </c>
      <c r="H187" s="38">
        <f t="shared" si="8"/>
        <v>0</v>
      </c>
    </row>
    <row r="188" spans="1:8" ht="10.15" customHeight="1">
      <c r="A188" s="35">
        <v>29</v>
      </c>
      <c r="B188" s="36" t="s">
        <v>1107</v>
      </c>
      <c r="C188" s="37" t="s">
        <v>424</v>
      </c>
      <c r="D188" s="37" t="s">
        <v>425</v>
      </c>
      <c r="E188" s="38"/>
      <c r="F188" s="38">
        <v>100</v>
      </c>
      <c r="G188" s="37" t="s">
        <v>103</v>
      </c>
      <c r="H188" s="38">
        <f t="shared" si="8"/>
        <v>0</v>
      </c>
    </row>
    <row r="189" spans="1:8" ht="10.15" customHeight="1">
      <c r="A189" s="35">
        <v>30</v>
      </c>
      <c r="B189" s="36" t="s">
        <v>1107</v>
      </c>
      <c r="C189" s="37" t="s">
        <v>426</v>
      </c>
      <c r="D189" s="37" t="s">
        <v>427</v>
      </c>
      <c r="E189" s="38"/>
      <c r="F189" s="38">
        <v>100</v>
      </c>
      <c r="G189" s="37" t="s">
        <v>103</v>
      </c>
      <c r="H189" s="38">
        <f t="shared" si="8"/>
        <v>0</v>
      </c>
    </row>
    <row r="190" spans="1:8" ht="10.15" customHeight="1">
      <c r="A190" s="35">
        <v>31</v>
      </c>
      <c r="B190" s="36" t="s">
        <v>1107</v>
      </c>
      <c r="C190" s="37" t="s">
        <v>428</v>
      </c>
      <c r="D190" s="37" t="s">
        <v>429</v>
      </c>
      <c r="E190" s="38"/>
      <c r="F190" s="38">
        <v>100</v>
      </c>
      <c r="G190" s="37" t="s">
        <v>103</v>
      </c>
      <c r="H190" s="38">
        <f t="shared" si="8"/>
        <v>0</v>
      </c>
    </row>
    <row r="191" spans="1:8" ht="10.15" customHeight="1">
      <c r="A191" s="35">
        <v>32</v>
      </c>
      <c r="B191" s="36" t="s">
        <v>1107</v>
      </c>
      <c r="C191" s="37" t="s">
        <v>430</v>
      </c>
      <c r="D191" s="37" t="s">
        <v>431</v>
      </c>
      <c r="E191" s="38"/>
      <c r="F191" s="38">
        <v>100</v>
      </c>
      <c r="G191" s="37" t="s">
        <v>103</v>
      </c>
      <c r="H191" s="38">
        <f t="shared" si="8"/>
        <v>0</v>
      </c>
    </row>
    <row r="192" spans="1:8" ht="10.15" customHeight="1">
      <c r="A192" s="35">
        <v>33</v>
      </c>
      <c r="B192" s="36" t="s">
        <v>1107</v>
      </c>
      <c r="C192" s="37" t="s">
        <v>1205</v>
      </c>
      <c r="D192" s="37" t="s">
        <v>1206</v>
      </c>
      <c r="E192" s="38"/>
      <c r="F192" s="38">
        <v>35</v>
      </c>
      <c r="G192" s="37" t="s">
        <v>122</v>
      </c>
      <c r="H192" s="38">
        <f t="shared" si="8"/>
        <v>0</v>
      </c>
    </row>
    <row r="193" spans="1:8" ht="10.15" customHeight="1">
      <c r="A193" s="35">
        <v>34</v>
      </c>
      <c r="B193" s="36" t="s">
        <v>1107</v>
      </c>
      <c r="C193" s="37" t="s">
        <v>434</v>
      </c>
      <c r="D193" s="37" t="s">
        <v>435</v>
      </c>
      <c r="E193" s="38"/>
      <c r="F193" s="38">
        <v>815</v>
      </c>
      <c r="G193" s="37" t="s">
        <v>122</v>
      </c>
      <c r="H193" s="38">
        <f t="shared" si="8"/>
        <v>0</v>
      </c>
    </row>
    <row r="194" spans="1:8" ht="10.15" customHeight="1">
      <c r="A194" s="35">
        <v>35</v>
      </c>
      <c r="B194" s="36" t="s">
        <v>1107</v>
      </c>
      <c r="C194" s="37" t="s">
        <v>436</v>
      </c>
      <c r="D194" s="37" t="s">
        <v>437</v>
      </c>
      <c r="E194" s="38"/>
      <c r="F194" s="38">
        <v>85</v>
      </c>
      <c r="G194" s="37" t="s">
        <v>122</v>
      </c>
      <c r="H194" s="38">
        <f t="shared" si="8"/>
        <v>0</v>
      </c>
    </row>
    <row r="195" spans="1:8" ht="10.15" customHeight="1">
      <c r="A195" s="35">
        <v>36</v>
      </c>
      <c r="B195" s="36" t="s">
        <v>1107</v>
      </c>
      <c r="C195" s="37" t="s">
        <v>438</v>
      </c>
      <c r="D195" s="37" t="s">
        <v>439</v>
      </c>
      <c r="E195" s="38"/>
      <c r="F195" s="38">
        <v>410</v>
      </c>
      <c r="G195" s="37" t="s">
        <v>122</v>
      </c>
      <c r="H195" s="38">
        <f t="shared" si="8"/>
        <v>0</v>
      </c>
    </row>
    <row r="196" spans="1:8" ht="10.15" customHeight="1">
      <c r="A196" s="35">
        <v>37</v>
      </c>
      <c r="B196" s="36" t="s">
        <v>1107</v>
      </c>
      <c r="C196" s="37" t="s">
        <v>440</v>
      </c>
      <c r="D196" s="37" t="s">
        <v>441</v>
      </c>
      <c r="E196" s="38"/>
      <c r="F196" s="38">
        <v>70</v>
      </c>
      <c r="G196" s="37" t="s">
        <v>122</v>
      </c>
      <c r="H196" s="38">
        <f t="shared" si="8"/>
        <v>0</v>
      </c>
    </row>
    <row r="197" spans="1:8" ht="10.15" customHeight="1">
      <c r="A197" s="35">
        <v>38</v>
      </c>
      <c r="B197" s="36" t="s">
        <v>1107</v>
      </c>
      <c r="C197" s="37" t="s">
        <v>1207</v>
      </c>
      <c r="D197" s="37" t="s">
        <v>1208</v>
      </c>
      <c r="E197" s="38"/>
      <c r="F197" s="38">
        <v>50</v>
      </c>
      <c r="G197" s="37" t="s">
        <v>122</v>
      </c>
      <c r="H197" s="38">
        <f t="shared" si="8"/>
        <v>0</v>
      </c>
    </row>
    <row r="198" spans="1:8" ht="10.15" customHeight="1">
      <c r="A198" s="35">
        <v>39</v>
      </c>
      <c r="B198" s="36" t="s">
        <v>1107</v>
      </c>
      <c r="C198" s="37" t="s">
        <v>442</v>
      </c>
      <c r="D198" s="37" t="s">
        <v>443</v>
      </c>
      <c r="E198" s="38"/>
      <c r="F198" s="38">
        <v>43</v>
      </c>
      <c r="G198" s="37" t="s">
        <v>122</v>
      </c>
      <c r="H198" s="38">
        <f t="shared" si="8"/>
        <v>0</v>
      </c>
    </row>
    <row r="199" spans="1:8" ht="10.15" customHeight="1">
      <c r="A199" s="35">
        <v>40</v>
      </c>
      <c r="B199" s="36" t="s">
        <v>1107</v>
      </c>
      <c r="C199" s="37" t="s">
        <v>444</v>
      </c>
      <c r="D199" s="37" t="s">
        <v>445</v>
      </c>
      <c r="E199" s="38"/>
      <c r="F199" s="38">
        <v>180</v>
      </c>
      <c r="G199" s="37" t="s">
        <v>122</v>
      </c>
      <c r="H199" s="38">
        <f t="shared" si="8"/>
        <v>0</v>
      </c>
    </row>
    <row r="200" spans="1:8" ht="10.15" customHeight="1">
      <c r="A200" s="35">
        <v>41</v>
      </c>
      <c r="B200" s="36" t="s">
        <v>1107</v>
      </c>
      <c r="C200" s="37" t="s">
        <v>446</v>
      </c>
      <c r="D200" s="37" t="s">
        <v>447</v>
      </c>
      <c r="E200" s="38"/>
      <c r="F200" s="38">
        <v>125</v>
      </c>
      <c r="G200" s="37" t="s">
        <v>122</v>
      </c>
      <c r="H200" s="38">
        <f t="shared" si="8"/>
        <v>0</v>
      </c>
    </row>
    <row r="201" spans="1:8" ht="10.15" customHeight="1">
      <c r="A201" s="35">
        <v>42</v>
      </c>
      <c r="B201" s="36" t="s">
        <v>1107</v>
      </c>
      <c r="C201" s="37" t="s">
        <v>1209</v>
      </c>
      <c r="D201" s="37" t="s">
        <v>1210</v>
      </c>
      <c r="E201" s="38"/>
      <c r="F201" s="38">
        <v>3</v>
      </c>
      <c r="G201" s="37" t="s">
        <v>122</v>
      </c>
      <c r="H201" s="38">
        <f t="shared" si="8"/>
        <v>0</v>
      </c>
    </row>
    <row r="202" spans="1:8" ht="10.15" customHeight="1">
      <c r="A202" s="35">
        <v>43</v>
      </c>
      <c r="B202" s="36" t="s">
        <v>1107</v>
      </c>
      <c r="C202" s="37" t="s">
        <v>1211</v>
      </c>
      <c r="D202" s="37" t="s">
        <v>1212</v>
      </c>
      <c r="E202" s="38"/>
      <c r="F202" s="38">
        <v>200</v>
      </c>
      <c r="G202" s="37" t="s">
        <v>122</v>
      </c>
      <c r="H202" s="38">
        <f t="shared" si="8"/>
        <v>0</v>
      </c>
    </row>
    <row r="203" spans="1:8" ht="10.15" customHeight="1">
      <c r="A203" s="35">
        <v>44</v>
      </c>
      <c r="B203" s="36" t="s">
        <v>1107</v>
      </c>
      <c r="C203" s="37" t="s">
        <v>1213</v>
      </c>
      <c r="D203" s="37" t="s">
        <v>1214</v>
      </c>
      <c r="E203" s="38"/>
      <c r="F203" s="38">
        <v>100</v>
      </c>
      <c r="G203" s="37" t="s">
        <v>122</v>
      </c>
      <c r="H203" s="38">
        <f t="shared" si="8"/>
        <v>0</v>
      </c>
    </row>
    <row r="204" spans="1:8" ht="10.15" customHeight="1">
      <c r="A204" s="35">
        <v>45</v>
      </c>
      <c r="B204" s="36" t="s">
        <v>1107</v>
      </c>
      <c r="C204" s="37" t="s">
        <v>452</v>
      </c>
      <c r="D204" s="37" t="s">
        <v>453</v>
      </c>
      <c r="E204" s="38"/>
      <c r="F204" s="38">
        <v>1000</v>
      </c>
      <c r="G204" s="37" t="s">
        <v>103</v>
      </c>
      <c r="H204" s="38">
        <f t="shared" si="8"/>
        <v>0</v>
      </c>
    </row>
    <row r="205" spans="1:8" ht="10.15" customHeight="1">
      <c r="A205" s="35">
        <v>46</v>
      </c>
      <c r="B205" s="36" t="s">
        <v>1107</v>
      </c>
      <c r="C205" s="37" t="s">
        <v>1215</v>
      </c>
      <c r="D205" s="37" t="s">
        <v>1216</v>
      </c>
      <c r="E205" s="38"/>
      <c r="F205" s="38">
        <v>12</v>
      </c>
      <c r="G205" s="37" t="s">
        <v>316</v>
      </c>
      <c r="H205" s="38">
        <f t="shared" si="8"/>
        <v>0</v>
      </c>
    </row>
    <row r="206" spans="1:8" ht="10.15" customHeight="1">
      <c r="A206" s="35">
        <v>47</v>
      </c>
      <c r="B206" s="36" t="s">
        <v>1107</v>
      </c>
      <c r="C206" s="37" t="s">
        <v>1217</v>
      </c>
      <c r="D206" s="37" t="s">
        <v>1218</v>
      </c>
      <c r="E206" s="38"/>
      <c r="F206" s="38">
        <v>2</v>
      </c>
      <c r="G206" s="37" t="s">
        <v>316</v>
      </c>
      <c r="H206" s="38">
        <f t="shared" si="8"/>
        <v>0</v>
      </c>
    </row>
    <row r="207" spans="1:8" ht="10.15" customHeight="1">
      <c r="A207" s="35">
        <v>48</v>
      </c>
      <c r="B207" s="36" t="s">
        <v>1107</v>
      </c>
      <c r="C207" s="37" t="s">
        <v>1219</v>
      </c>
      <c r="D207" s="37" t="s">
        <v>1220</v>
      </c>
      <c r="E207" s="38"/>
      <c r="F207" s="38">
        <v>4</v>
      </c>
      <c r="G207" s="37" t="s">
        <v>316</v>
      </c>
      <c r="H207" s="38">
        <f t="shared" si="8"/>
        <v>0</v>
      </c>
    </row>
    <row r="208" spans="1:8" ht="10.15" customHeight="1">
      <c r="A208" s="35">
        <v>49</v>
      </c>
      <c r="B208" s="36" t="s">
        <v>1107</v>
      </c>
      <c r="C208" s="37" t="s">
        <v>1221</v>
      </c>
      <c r="D208" s="37" t="s">
        <v>1222</v>
      </c>
      <c r="E208" s="38"/>
      <c r="F208" s="38">
        <v>2</v>
      </c>
      <c r="G208" s="37" t="s">
        <v>316</v>
      </c>
      <c r="H208" s="38">
        <f t="shared" si="8"/>
        <v>0</v>
      </c>
    </row>
    <row r="209" spans="1:8" ht="10.15" customHeight="1">
      <c r="A209" s="35">
        <v>50</v>
      </c>
      <c r="B209" s="36" t="s">
        <v>1107</v>
      </c>
      <c r="C209" s="37" t="s">
        <v>1223</v>
      </c>
      <c r="D209" s="37" t="s">
        <v>1224</v>
      </c>
      <c r="E209" s="38"/>
      <c r="F209" s="38">
        <v>170</v>
      </c>
      <c r="G209" s="37" t="s">
        <v>122</v>
      </c>
      <c r="H209" s="38">
        <f t="shared" si="8"/>
        <v>0</v>
      </c>
    </row>
    <row r="210" spans="1:8" ht="10.15" customHeight="1">
      <c r="A210" s="35">
        <v>51</v>
      </c>
      <c r="B210" s="36" t="s">
        <v>1107</v>
      </c>
      <c r="C210" s="37" t="s">
        <v>1225</v>
      </c>
      <c r="D210" s="37" t="s">
        <v>1226</v>
      </c>
      <c r="E210" s="38"/>
      <c r="F210" s="38">
        <v>1</v>
      </c>
      <c r="G210" s="37" t="s">
        <v>103</v>
      </c>
      <c r="H210" s="38">
        <f t="shared" si="8"/>
        <v>0</v>
      </c>
    </row>
    <row r="211" spans="1:8" ht="10.15" customHeight="1">
      <c r="A211" s="35">
        <v>52</v>
      </c>
      <c r="B211" s="36" t="s">
        <v>1107</v>
      </c>
      <c r="C211" s="37" t="s">
        <v>467</v>
      </c>
      <c r="D211" s="37" t="s">
        <v>468</v>
      </c>
      <c r="E211" s="38"/>
      <c r="F211" s="38">
        <v>100</v>
      </c>
      <c r="G211" s="37" t="s">
        <v>469</v>
      </c>
      <c r="H211" s="38">
        <f t="shared" si="8"/>
        <v>0</v>
      </c>
    </row>
    <row r="212" spans="1:8" ht="10.15" customHeight="1">
      <c r="A212" s="35">
        <v>53</v>
      </c>
      <c r="B212" s="36" t="s">
        <v>1107</v>
      </c>
      <c r="C212" s="37" t="s">
        <v>470</v>
      </c>
      <c r="D212" s="37" t="s">
        <v>471</v>
      </c>
      <c r="E212" s="38"/>
      <c r="F212" s="38">
        <v>9</v>
      </c>
      <c r="G212" s="37" t="s">
        <v>103</v>
      </c>
      <c r="H212" s="38">
        <f t="shared" si="8"/>
        <v>0</v>
      </c>
    </row>
    <row r="213" spans="1:8" ht="10.15" customHeight="1">
      <c r="A213" s="35">
        <v>54</v>
      </c>
      <c r="B213" s="36" t="s">
        <v>1107</v>
      </c>
      <c r="C213" s="37" t="s">
        <v>472</v>
      </c>
      <c r="D213" s="37" t="s">
        <v>473</v>
      </c>
      <c r="E213" s="38"/>
      <c r="F213" s="38">
        <v>39</v>
      </c>
      <c r="G213" s="37" t="s">
        <v>103</v>
      </c>
      <c r="H213" s="38">
        <f t="shared" si="8"/>
        <v>0</v>
      </c>
    </row>
    <row r="214" spans="1:8" ht="11.25" customHeight="1">
      <c r="A214" s="35">
        <v>55</v>
      </c>
      <c r="B214" s="36" t="s">
        <v>1107</v>
      </c>
      <c r="C214" s="37" t="s">
        <v>474</v>
      </c>
      <c r="D214" s="37" t="s">
        <v>1081</v>
      </c>
      <c r="E214" s="38"/>
      <c r="F214" s="38">
        <v>5</v>
      </c>
      <c r="G214" s="37" t="s">
        <v>103</v>
      </c>
      <c r="H214" s="38">
        <f t="shared" si="8"/>
        <v>0</v>
      </c>
    </row>
    <row r="215" spans="1:8" ht="11.25" customHeight="1">
      <c r="A215" s="35">
        <v>56</v>
      </c>
      <c r="B215" s="36" t="s">
        <v>1107</v>
      </c>
      <c r="C215" s="37" t="s">
        <v>1082</v>
      </c>
      <c r="D215" s="37" t="s">
        <v>1083</v>
      </c>
      <c r="E215" s="38"/>
      <c r="F215" s="38">
        <v>20</v>
      </c>
      <c r="G215" s="37" t="s">
        <v>103</v>
      </c>
      <c r="H215" s="38">
        <f t="shared" si="8"/>
        <v>0</v>
      </c>
    </row>
    <row r="216" spans="1:8" ht="10.15" customHeight="1">
      <c r="A216" s="35">
        <v>57</v>
      </c>
      <c r="B216" s="36" t="s">
        <v>1107</v>
      </c>
      <c r="C216" s="37" t="s">
        <v>476</v>
      </c>
      <c r="D216" s="37" t="s">
        <v>477</v>
      </c>
      <c r="E216" s="38"/>
      <c r="F216" s="38">
        <v>20</v>
      </c>
      <c r="G216" s="37" t="s">
        <v>103</v>
      </c>
      <c r="H216" s="38">
        <f t="shared" si="8"/>
        <v>0</v>
      </c>
    </row>
    <row r="217" spans="1:8" ht="10.15" customHeight="1">
      <c r="A217" s="35">
        <v>58</v>
      </c>
      <c r="B217" s="36" t="s">
        <v>1107</v>
      </c>
      <c r="C217" s="37" t="s">
        <v>482</v>
      </c>
      <c r="D217" s="37" t="s">
        <v>483</v>
      </c>
      <c r="E217" s="38"/>
      <c r="F217" s="38">
        <v>8</v>
      </c>
      <c r="G217" s="37" t="s">
        <v>103</v>
      </c>
      <c r="H217" s="38">
        <f t="shared" si="8"/>
        <v>0</v>
      </c>
    </row>
    <row r="218" spans="1:8" ht="11.25" customHeight="1">
      <c r="A218" s="35">
        <v>59</v>
      </c>
      <c r="B218" s="36" t="s">
        <v>1107</v>
      </c>
      <c r="C218" s="37" t="s">
        <v>484</v>
      </c>
      <c r="D218" s="37" t="s">
        <v>485</v>
      </c>
      <c r="E218" s="38"/>
      <c r="F218" s="38">
        <v>8</v>
      </c>
      <c r="G218" s="37" t="s">
        <v>486</v>
      </c>
      <c r="H218" s="38">
        <f t="shared" si="8"/>
        <v>0</v>
      </c>
    </row>
    <row r="219" spans="1:8" ht="10.15" customHeight="1">
      <c r="A219" s="35">
        <v>60</v>
      </c>
      <c r="B219" s="36" t="s">
        <v>1107</v>
      </c>
      <c r="C219" s="37" t="s">
        <v>1227</v>
      </c>
      <c r="D219" s="37" t="s">
        <v>1228</v>
      </c>
      <c r="E219" s="38"/>
      <c r="F219" s="38">
        <v>105</v>
      </c>
      <c r="G219" s="37" t="s">
        <v>122</v>
      </c>
      <c r="H219" s="38">
        <f t="shared" si="8"/>
        <v>0</v>
      </c>
    </row>
    <row r="220" spans="1:8" ht="10.15" customHeight="1">
      <c r="A220" s="35">
        <v>61</v>
      </c>
      <c r="B220" s="36" t="s">
        <v>1107</v>
      </c>
      <c r="C220" s="37" t="s">
        <v>1229</v>
      </c>
      <c r="D220" s="37" t="s">
        <v>1230</v>
      </c>
      <c r="E220" s="38"/>
      <c r="F220" s="38">
        <v>12</v>
      </c>
      <c r="G220" s="37" t="s">
        <v>122</v>
      </c>
      <c r="H220" s="38">
        <f t="shared" si="8"/>
        <v>0</v>
      </c>
    </row>
    <row r="221" spans="1:8" ht="10.15" customHeight="1">
      <c r="A221" s="35">
        <v>62</v>
      </c>
      <c r="B221" s="36" t="s">
        <v>1107</v>
      </c>
      <c r="C221" s="37" t="s">
        <v>491</v>
      </c>
      <c r="D221" s="37" t="s">
        <v>1231</v>
      </c>
      <c r="E221" s="38"/>
      <c r="F221" s="38">
        <v>4</v>
      </c>
      <c r="G221" s="37" t="s">
        <v>493</v>
      </c>
      <c r="H221" s="38">
        <f t="shared" si="8"/>
        <v>0</v>
      </c>
    </row>
    <row r="222" spans="1:8" ht="11.25" customHeight="1">
      <c r="A222" s="35">
        <v>63</v>
      </c>
      <c r="B222" s="36" t="s">
        <v>1107</v>
      </c>
      <c r="C222" s="37" t="s">
        <v>494</v>
      </c>
      <c r="D222" s="37" t="s">
        <v>1232</v>
      </c>
      <c r="E222" s="38"/>
      <c r="F222" s="38">
        <v>4</v>
      </c>
      <c r="G222" s="37" t="s">
        <v>103</v>
      </c>
      <c r="H222" s="38">
        <f t="shared" si="8"/>
        <v>0</v>
      </c>
    </row>
    <row r="223" spans="1:8" ht="10.15" customHeight="1">
      <c r="A223" s="35">
        <v>64</v>
      </c>
      <c r="B223" s="36" t="s">
        <v>1107</v>
      </c>
      <c r="C223" s="37" t="s">
        <v>496</v>
      </c>
      <c r="D223" s="37" t="s">
        <v>497</v>
      </c>
      <c r="E223" s="38"/>
      <c r="F223" s="38">
        <v>9</v>
      </c>
      <c r="G223" s="37" t="s">
        <v>103</v>
      </c>
      <c r="H223" s="38">
        <f t="shared" si="8"/>
        <v>0</v>
      </c>
    </row>
    <row r="224" spans="1:8" ht="10.15" customHeight="1">
      <c r="A224" s="35">
        <v>65</v>
      </c>
      <c r="B224" s="36" t="s">
        <v>1107</v>
      </c>
      <c r="C224" s="37" t="s">
        <v>1233</v>
      </c>
      <c r="D224" s="37" t="s">
        <v>1234</v>
      </c>
      <c r="E224" s="38"/>
      <c r="F224" s="38">
        <v>2</v>
      </c>
      <c r="G224" s="37" t="s">
        <v>232</v>
      </c>
      <c r="H224" s="38">
        <f aca="true" t="shared" si="9" ref="H224:H230">E224*F224</f>
        <v>0</v>
      </c>
    </row>
    <row r="225" spans="1:8" ht="10.15" customHeight="1">
      <c r="A225" s="35">
        <v>66</v>
      </c>
      <c r="B225" s="36" t="s">
        <v>1107</v>
      </c>
      <c r="C225" s="37" t="s">
        <v>500</v>
      </c>
      <c r="D225" s="37" t="s">
        <v>501</v>
      </c>
      <c r="E225" s="38"/>
      <c r="F225" s="38">
        <v>3</v>
      </c>
      <c r="G225" s="37" t="s">
        <v>103</v>
      </c>
      <c r="H225" s="38">
        <f t="shared" si="9"/>
        <v>0</v>
      </c>
    </row>
    <row r="226" spans="1:8" ht="10.15" customHeight="1">
      <c r="A226" s="35">
        <v>67</v>
      </c>
      <c r="B226" s="36" t="s">
        <v>1107</v>
      </c>
      <c r="C226" s="37" t="s">
        <v>1235</v>
      </c>
      <c r="D226" s="37" t="s">
        <v>1236</v>
      </c>
      <c r="E226" s="38"/>
      <c r="F226" s="38">
        <v>40</v>
      </c>
      <c r="G226" s="37" t="s">
        <v>103</v>
      </c>
      <c r="H226" s="38">
        <f t="shared" si="9"/>
        <v>0</v>
      </c>
    </row>
    <row r="227" spans="1:8" ht="10.15" customHeight="1">
      <c r="A227" s="35">
        <v>68</v>
      </c>
      <c r="B227" s="36" t="s">
        <v>1107</v>
      </c>
      <c r="C227" s="37" t="s">
        <v>502</v>
      </c>
      <c r="D227" s="37" t="s">
        <v>503</v>
      </c>
      <c r="E227" s="38"/>
      <c r="F227" s="38">
        <v>6</v>
      </c>
      <c r="G227" s="37" t="s">
        <v>103</v>
      </c>
      <c r="H227" s="38">
        <f t="shared" si="9"/>
        <v>0</v>
      </c>
    </row>
    <row r="228" spans="1:8" ht="10.15" customHeight="1">
      <c r="A228" s="35">
        <v>69</v>
      </c>
      <c r="B228" s="36" t="s">
        <v>1107</v>
      </c>
      <c r="C228" s="37" t="s">
        <v>502</v>
      </c>
      <c r="D228" s="37" t="s">
        <v>1237</v>
      </c>
      <c r="E228" s="38"/>
      <c r="F228" s="38">
        <v>31</v>
      </c>
      <c r="G228" s="37" t="s">
        <v>103</v>
      </c>
      <c r="H228" s="38">
        <f t="shared" si="9"/>
        <v>0</v>
      </c>
    </row>
    <row r="229" spans="1:8" ht="10.15" customHeight="1">
      <c r="A229" s="35">
        <v>70</v>
      </c>
      <c r="B229" s="36" t="s">
        <v>1107</v>
      </c>
      <c r="C229" s="37" t="s">
        <v>504</v>
      </c>
      <c r="D229" s="37" t="s">
        <v>505</v>
      </c>
      <c r="E229" s="38"/>
      <c r="F229" s="38">
        <v>4</v>
      </c>
      <c r="G229" s="37" t="s">
        <v>103</v>
      </c>
      <c r="H229" s="38">
        <f t="shared" si="9"/>
        <v>0</v>
      </c>
    </row>
    <row r="230" spans="1:8" ht="21" customHeight="1">
      <c r="A230" s="39">
        <v>71</v>
      </c>
      <c r="B230" s="40" t="s">
        <v>1107</v>
      </c>
      <c r="C230" s="41" t="s">
        <v>506</v>
      </c>
      <c r="D230" s="41" t="s">
        <v>507</v>
      </c>
      <c r="E230" s="42"/>
      <c r="F230" s="42">
        <v>2</v>
      </c>
      <c r="G230" s="41" t="s">
        <v>103</v>
      </c>
      <c r="H230" s="38">
        <f t="shared" si="9"/>
        <v>0</v>
      </c>
    </row>
    <row r="231" spans="1:8" ht="10.9" customHeight="1">
      <c r="A231" s="43" t="s">
        <v>510</v>
      </c>
      <c r="H231" s="50">
        <f>SUM(H160:H161,H164:H177,H183,H187:H208,H217:H218,H221:H223,H225:H230)</f>
        <v>0</v>
      </c>
    </row>
    <row r="232" spans="1:8" ht="10.15" customHeight="1">
      <c r="A232" s="43" t="s">
        <v>1238</v>
      </c>
      <c r="H232" s="49">
        <f>SUM(H162,H163,H219,H220,H209,H178,H179,H170,H210)</f>
        <v>0</v>
      </c>
    </row>
    <row r="233" spans="1:8" ht="10.15" customHeight="1">
      <c r="A233" s="43" t="s">
        <v>511</v>
      </c>
      <c r="H233" s="49">
        <f>SUM(H214:H216,H224)</f>
        <v>0</v>
      </c>
    </row>
    <row r="234" spans="1:8" ht="10.15" customHeight="1">
      <c r="A234" s="43" t="s">
        <v>512</v>
      </c>
      <c r="H234" s="49">
        <f>SUM(H184:H186,H211:H213)</f>
        <v>0</v>
      </c>
    </row>
    <row r="236" spans="2:8" ht="15.6" customHeight="1">
      <c r="B236" s="29"/>
      <c r="C236" s="29"/>
      <c r="D236" s="29" t="s">
        <v>513</v>
      </c>
      <c r="E236" s="29"/>
      <c r="F236" s="29"/>
      <c r="G236" s="29"/>
      <c r="H236" s="29"/>
    </row>
    <row r="237" spans="1:8" ht="20.45" customHeight="1">
      <c r="A237" s="30" t="s">
        <v>93</v>
      </c>
      <c r="B237" s="30" t="s">
        <v>94</v>
      </c>
      <c r="C237" s="30" t="s">
        <v>95</v>
      </c>
      <c r="D237" s="30" t="s">
        <v>16</v>
      </c>
      <c r="E237" s="30" t="s">
        <v>96</v>
      </c>
      <c r="F237" s="30" t="s">
        <v>97</v>
      </c>
      <c r="G237" s="30" t="s">
        <v>98</v>
      </c>
      <c r="H237" s="30" t="s">
        <v>99</v>
      </c>
    </row>
    <row r="238" spans="1:8" ht="10.15" customHeight="1">
      <c r="A238" s="31">
        <v>1</v>
      </c>
      <c r="B238" s="32" t="s">
        <v>1107</v>
      </c>
      <c r="C238" s="33" t="s">
        <v>1239</v>
      </c>
      <c r="D238" s="33" t="s">
        <v>1240</v>
      </c>
      <c r="E238" s="34"/>
      <c r="F238" s="34">
        <v>0.5</v>
      </c>
      <c r="G238" s="33" t="s">
        <v>103</v>
      </c>
      <c r="H238" s="34">
        <f aca="true" t="shared" si="10" ref="H238:H240">E238*F238</f>
        <v>0</v>
      </c>
    </row>
    <row r="239" spans="1:8" ht="10.15" customHeight="1">
      <c r="A239" s="35">
        <v>2</v>
      </c>
      <c r="B239" s="36" t="s">
        <v>1107</v>
      </c>
      <c r="C239" s="37" t="s">
        <v>1241</v>
      </c>
      <c r="D239" s="37" t="s">
        <v>1242</v>
      </c>
      <c r="E239" s="38">
        <f>SUM('Rozpiska RMS 0.4.1 (J)'!K30)</f>
        <v>0</v>
      </c>
      <c r="F239" s="38">
        <v>1</v>
      </c>
      <c r="G239" s="37" t="s">
        <v>15</v>
      </c>
      <c r="H239" s="38">
        <f t="shared" si="10"/>
        <v>0</v>
      </c>
    </row>
    <row r="240" spans="1:8" ht="10.9" customHeight="1">
      <c r="A240" s="39">
        <v>3</v>
      </c>
      <c r="B240" s="40" t="s">
        <v>1107</v>
      </c>
      <c r="C240" s="41" t="s">
        <v>1243</v>
      </c>
      <c r="D240" s="41" t="s">
        <v>1244</v>
      </c>
      <c r="E240" s="42">
        <f>SUM('Rozpiska RMS 0.4 (J)'!K112)</f>
        <v>0</v>
      </c>
      <c r="F240" s="42">
        <v>1</v>
      </c>
      <c r="G240" s="41" t="s">
        <v>15</v>
      </c>
      <c r="H240" s="45">
        <f t="shared" si="10"/>
        <v>0</v>
      </c>
    </row>
    <row r="241" spans="1:8" ht="12.6" customHeight="1">
      <c r="A241" s="43" t="s">
        <v>525</v>
      </c>
      <c r="H241" s="46">
        <f>SUM(H238:H240)</f>
        <v>0</v>
      </c>
    </row>
    <row r="243" spans="2:8" ht="15.6" customHeight="1">
      <c r="B243" s="29"/>
      <c r="C243" s="29"/>
      <c r="D243" s="29" t="s">
        <v>526</v>
      </c>
      <c r="E243" s="29"/>
      <c r="F243" s="29"/>
      <c r="G243" s="29"/>
      <c r="H243" s="29"/>
    </row>
    <row r="244" spans="1:8" ht="20.45" customHeight="1">
      <c r="A244" s="30" t="s">
        <v>93</v>
      </c>
      <c r="B244" s="30" t="s">
        <v>94</v>
      </c>
      <c r="C244" s="30" t="s">
        <v>95</v>
      </c>
      <c r="D244" s="30" t="s">
        <v>16</v>
      </c>
      <c r="E244" s="30" t="s">
        <v>96</v>
      </c>
      <c r="F244" s="30" t="s">
        <v>97</v>
      </c>
      <c r="G244" s="30" t="s">
        <v>98</v>
      </c>
      <c r="H244" s="30" t="s">
        <v>99</v>
      </c>
    </row>
    <row r="245" spans="1:8" ht="10.15" customHeight="1">
      <c r="A245" s="31">
        <v>1</v>
      </c>
      <c r="B245" s="32" t="s">
        <v>1107</v>
      </c>
      <c r="C245" s="33" t="s">
        <v>276</v>
      </c>
      <c r="D245" s="33" t="s">
        <v>527</v>
      </c>
      <c r="E245" s="34"/>
      <c r="F245" s="34">
        <v>55</v>
      </c>
      <c r="G245" s="33" t="s">
        <v>528</v>
      </c>
      <c r="H245" s="34">
        <f aca="true" t="shared" si="11" ref="H245:H246">E245*F245</f>
        <v>0</v>
      </c>
    </row>
    <row r="246" spans="1:8" ht="10.9" customHeight="1">
      <c r="A246" s="39">
        <v>2</v>
      </c>
      <c r="B246" s="40" t="s">
        <v>1107</v>
      </c>
      <c r="C246" s="41" t="s">
        <v>529</v>
      </c>
      <c r="D246" s="41" t="s">
        <v>530</v>
      </c>
      <c r="E246" s="42"/>
      <c r="F246" s="42">
        <v>200</v>
      </c>
      <c r="G246" s="41" t="s">
        <v>528</v>
      </c>
      <c r="H246" s="45">
        <f t="shared" si="11"/>
        <v>0</v>
      </c>
    </row>
    <row r="247" spans="1:8" ht="12.6" customHeight="1">
      <c r="A247" s="43" t="s">
        <v>531</v>
      </c>
      <c r="H247" s="46">
        <f>SUM(H245:H246)</f>
        <v>0</v>
      </c>
    </row>
  </sheetData>
  <printOptions gridLines="1"/>
  <pageMargins left="0.34" right="0.31" top="0.12000000000000001" bottom="0.4600000000000001" header="0.12000000000000001" footer="0.27"/>
  <pageSetup horizontalDpi="600" verticalDpi="600" orientation="portrait" paperSize="9" scale="90"/>
  <headerFooter>
    <oddFooter>&amp;CStrana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23"/>
  <sheetViews>
    <sheetView zoomScale="80" zoomScaleNormal="80" workbookViewId="0" topLeftCell="A1">
      <selection activeCell="L5" sqref="L5"/>
    </sheetView>
  </sheetViews>
  <sheetFormatPr defaultColWidth="9.33203125" defaultRowHeight="13.5" customHeight="1"/>
  <cols>
    <col min="1" max="1" width="7.83203125" style="123" customWidth="1"/>
    <col min="2" max="2" width="2" style="123" customWidth="1"/>
    <col min="3" max="3" width="59.16015625" style="123" customWidth="1"/>
    <col min="4" max="4" width="2" style="123" customWidth="1"/>
    <col min="5" max="5" width="24.16015625" style="123" customWidth="1"/>
    <col min="6" max="6" width="4.33203125" style="123" customWidth="1"/>
    <col min="7" max="7" width="9" style="123" customWidth="1"/>
    <col min="8" max="8" width="2" style="123" customWidth="1"/>
    <col min="9" max="9" width="21.83203125" style="123" customWidth="1"/>
    <col min="10" max="10" width="10.16015625" style="123" customWidth="1"/>
    <col min="11" max="11" width="16" style="123" customWidth="1"/>
    <col min="12" max="257" width="9.33203125" style="124" customWidth="1"/>
  </cols>
  <sheetData>
    <row r="1" spans="1:11" ht="24" customHeight="1">
      <c r="A1" s="125" t="s">
        <v>532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.75" customHeight="1">
      <c r="A2" s="128" t="s">
        <v>533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ht="14.45" customHeight="1"/>
    <row r="4" spans="2:11" ht="13.9" customHeight="1">
      <c r="B4" s="131" t="s">
        <v>534</v>
      </c>
      <c r="C4" s="132"/>
      <c r="G4" s="131" t="s">
        <v>551</v>
      </c>
      <c r="H4" s="133"/>
      <c r="I4" s="133"/>
      <c r="J4" s="133"/>
      <c r="K4" s="132"/>
    </row>
    <row r="5" spans="2:11" ht="15.6" customHeight="1">
      <c r="B5" s="134"/>
      <c r="C5" s="135" t="s">
        <v>536</v>
      </c>
      <c r="G5" s="136"/>
      <c r="H5" s="123" t="s">
        <v>553</v>
      </c>
      <c r="K5" s="137"/>
    </row>
    <row r="6" spans="2:11" ht="13.9" customHeight="1">
      <c r="B6" s="136"/>
      <c r="C6" s="137" t="s">
        <v>537</v>
      </c>
      <c r="G6" s="136"/>
      <c r="H6" s="123" t="s">
        <v>8</v>
      </c>
      <c r="K6" s="137"/>
    </row>
    <row r="7" spans="2:11" ht="13.9" customHeight="1">
      <c r="B7" s="138"/>
      <c r="C7" s="139" t="s">
        <v>1245</v>
      </c>
      <c r="G7" s="138"/>
      <c r="H7" s="140"/>
      <c r="I7" s="140"/>
      <c r="J7" s="140"/>
      <c r="K7" s="139"/>
    </row>
    <row r="8" spans="2:11" ht="5.25" customHeight="1">
      <c r="B8" s="141"/>
      <c r="C8" s="142"/>
      <c r="G8" s="136"/>
      <c r="K8" s="137"/>
    </row>
    <row r="9" spans="2:11" ht="13.9" customHeight="1">
      <c r="B9" s="136"/>
      <c r="C9" s="137" t="s">
        <v>540</v>
      </c>
      <c r="G9" s="136"/>
      <c r="K9" s="137"/>
    </row>
    <row r="10" spans="2:11" ht="14.45" customHeight="1">
      <c r="B10" s="136"/>
      <c r="C10" s="137"/>
      <c r="G10" s="143"/>
      <c r="H10" s="144"/>
      <c r="I10" s="144"/>
      <c r="J10" s="144"/>
      <c r="K10" s="145"/>
    </row>
    <row r="11" spans="2:11" ht="13.9" customHeight="1">
      <c r="B11" s="136"/>
      <c r="C11" s="137"/>
      <c r="G11" s="124"/>
      <c r="H11" s="124"/>
      <c r="I11" s="124"/>
      <c r="J11" s="124"/>
      <c r="K11" s="124"/>
    </row>
    <row r="12" spans="2:11" ht="13.9" customHeight="1">
      <c r="B12" s="136"/>
      <c r="C12" s="137"/>
      <c r="G12" s="124"/>
      <c r="H12" s="124"/>
      <c r="I12" s="124"/>
      <c r="J12" s="124"/>
      <c r="K12" s="124"/>
    </row>
    <row r="13" spans="2:11" ht="5.25" customHeight="1">
      <c r="B13" s="141"/>
      <c r="C13" s="142"/>
      <c r="G13" s="124"/>
      <c r="H13" s="124"/>
      <c r="I13" s="124"/>
      <c r="J13" s="124"/>
      <c r="K13" s="124"/>
    </row>
    <row r="14" spans="2:11" ht="13.9" customHeight="1">
      <c r="B14" s="136"/>
      <c r="C14" s="137" t="s">
        <v>545</v>
      </c>
      <c r="G14" s="124"/>
      <c r="H14" s="124"/>
      <c r="I14" s="124"/>
      <c r="J14" s="124"/>
      <c r="K14" s="124"/>
    </row>
    <row r="15" spans="2:11" ht="13.9" customHeight="1">
      <c r="B15" s="136"/>
      <c r="C15" s="137" t="s">
        <v>546</v>
      </c>
      <c r="G15" s="124"/>
      <c r="H15" s="124"/>
      <c r="I15" s="124"/>
      <c r="J15" s="124"/>
      <c r="K15" s="124"/>
    </row>
    <row r="16" spans="2:11" ht="14.45" customHeight="1">
      <c r="B16" s="143"/>
      <c r="C16" s="145" t="s">
        <v>548</v>
      </c>
      <c r="G16" s="124"/>
      <c r="H16" s="124"/>
      <c r="I16" s="124"/>
      <c r="J16" s="124"/>
      <c r="K16" s="124"/>
    </row>
    <row r="17" ht="14.45" customHeight="1"/>
    <row r="18" spans="1:11" ht="42" customHeight="1">
      <c r="A18" s="146" t="s">
        <v>562</v>
      </c>
      <c r="B18" s="192" t="s">
        <v>563</v>
      </c>
      <c r="C18" s="192"/>
      <c r="D18" s="192" t="s">
        <v>564</v>
      </c>
      <c r="E18" s="192"/>
      <c r="F18" s="192"/>
      <c r="G18" s="192"/>
      <c r="H18" s="192" t="s">
        <v>565</v>
      </c>
      <c r="I18" s="192"/>
      <c r="J18" s="147" t="s">
        <v>566</v>
      </c>
      <c r="K18" s="147" t="s">
        <v>567</v>
      </c>
    </row>
    <row r="19" spans="1:11" ht="13.9" customHeight="1">
      <c r="A19" s="148" t="s">
        <v>1246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25.5" customHeight="1">
      <c r="A20" s="150" t="s">
        <v>569</v>
      </c>
      <c r="B20" s="193" t="s">
        <v>1247</v>
      </c>
      <c r="C20" s="194"/>
      <c r="D20" s="193" t="s">
        <v>1248</v>
      </c>
      <c r="E20" s="194"/>
      <c r="F20" s="194"/>
      <c r="G20" s="194"/>
      <c r="H20" s="193" t="s">
        <v>1249</v>
      </c>
      <c r="I20" s="194"/>
      <c r="J20" s="151" t="s">
        <v>573</v>
      </c>
      <c r="K20" s="152"/>
    </row>
    <row r="21" spans="1:11" ht="25.5" customHeight="1">
      <c r="A21" s="150" t="s">
        <v>574</v>
      </c>
      <c r="B21" s="193" t="s">
        <v>1250</v>
      </c>
      <c r="C21" s="194"/>
      <c r="D21" s="193" t="s">
        <v>1251</v>
      </c>
      <c r="E21" s="194"/>
      <c r="F21" s="194"/>
      <c r="G21" s="194"/>
      <c r="H21" s="193" t="s">
        <v>1252</v>
      </c>
      <c r="I21" s="194"/>
      <c r="J21" s="151" t="s">
        <v>573</v>
      </c>
      <c r="K21" s="152"/>
    </row>
    <row r="22" spans="1:11" ht="25.5" customHeight="1">
      <c r="A22" s="150" t="s">
        <v>578</v>
      </c>
      <c r="B22" s="193" t="s">
        <v>579</v>
      </c>
      <c r="C22" s="194"/>
      <c r="D22" s="193" t="s">
        <v>580</v>
      </c>
      <c r="E22" s="194"/>
      <c r="F22" s="194"/>
      <c r="G22" s="194"/>
      <c r="H22" s="193" t="s">
        <v>581</v>
      </c>
      <c r="I22" s="194"/>
      <c r="J22" s="151" t="s">
        <v>573</v>
      </c>
      <c r="K22" s="152"/>
    </row>
    <row r="23" spans="1:11" ht="25.5" customHeight="1">
      <c r="A23" s="150" t="s">
        <v>582</v>
      </c>
      <c r="B23" s="193" t="s">
        <v>1253</v>
      </c>
      <c r="C23" s="194"/>
      <c r="D23" s="193" t="s">
        <v>1254</v>
      </c>
      <c r="E23" s="194"/>
      <c r="F23" s="194"/>
      <c r="G23" s="194"/>
      <c r="H23" s="193" t="s">
        <v>1255</v>
      </c>
      <c r="I23" s="194"/>
      <c r="J23" s="151" t="s">
        <v>573</v>
      </c>
      <c r="K23" s="152"/>
    </row>
    <row r="24" spans="1:11" ht="25.5" customHeight="1">
      <c r="A24" s="150" t="s">
        <v>586</v>
      </c>
      <c r="B24" s="193" t="s">
        <v>1256</v>
      </c>
      <c r="C24" s="194"/>
      <c r="D24" s="193" t="s">
        <v>1257</v>
      </c>
      <c r="E24" s="194"/>
      <c r="F24" s="194"/>
      <c r="G24" s="194"/>
      <c r="H24" s="193" t="s">
        <v>1258</v>
      </c>
      <c r="I24" s="194"/>
      <c r="J24" s="151" t="s">
        <v>573</v>
      </c>
      <c r="K24" s="152"/>
    </row>
    <row r="25" spans="1:11" ht="25.5" customHeight="1">
      <c r="A25" s="150" t="s">
        <v>590</v>
      </c>
      <c r="B25" s="193" t="s">
        <v>1259</v>
      </c>
      <c r="C25" s="194"/>
      <c r="D25" s="193" t="s">
        <v>1260</v>
      </c>
      <c r="E25" s="194"/>
      <c r="F25" s="194"/>
      <c r="G25" s="194"/>
      <c r="H25" s="193" t="s">
        <v>1261</v>
      </c>
      <c r="I25" s="194"/>
      <c r="J25" s="151" t="s">
        <v>573</v>
      </c>
      <c r="K25" s="152"/>
    </row>
    <row r="26" spans="1:11" ht="25.5" customHeight="1">
      <c r="A26" s="150" t="s">
        <v>594</v>
      </c>
      <c r="B26" s="193" t="s">
        <v>595</v>
      </c>
      <c r="C26" s="194"/>
      <c r="D26" s="193" t="s">
        <v>596</v>
      </c>
      <c r="E26" s="194"/>
      <c r="F26" s="194"/>
      <c r="G26" s="194"/>
      <c r="H26" s="193" t="s">
        <v>597</v>
      </c>
      <c r="I26" s="194"/>
      <c r="J26" s="151" t="s">
        <v>573</v>
      </c>
      <c r="K26" s="152"/>
    </row>
    <row r="27" spans="1:11" ht="25.5" customHeight="1">
      <c r="A27" s="150" t="s">
        <v>598</v>
      </c>
      <c r="B27" s="193" t="s">
        <v>1262</v>
      </c>
      <c r="C27" s="194"/>
      <c r="D27" s="193" t="s">
        <v>1263</v>
      </c>
      <c r="E27" s="194"/>
      <c r="F27" s="194"/>
      <c r="G27" s="194"/>
      <c r="H27" s="193" t="s">
        <v>1264</v>
      </c>
      <c r="I27" s="194"/>
      <c r="J27" s="151" t="s">
        <v>602</v>
      </c>
      <c r="K27" s="152"/>
    </row>
    <row r="28" spans="1:11" ht="25.5" customHeight="1">
      <c r="A28" s="150" t="s">
        <v>603</v>
      </c>
      <c r="B28" s="193" t="s">
        <v>781</v>
      </c>
      <c r="C28" s="194"/>
      <c r="D28" s="193" t="s">
        <v>782</v>
      </c>
      <c r="E28" s="194"/>
      <c r="F28" s="194"/>
      <c r="G28" s="194"/>
      <c r="H28" s="193" t="s">
        <v>783</v>
      </c>
      <c r="I28" s="194"/>
      <c r="J28" s="151" t="s">
        <v>821</v>
      </c>
      <c r="K28" s="152"/>
    </row>
    <row r="29" spans="1:11" ht="25.5" customHeight="1">
      <c r="A29" s="150" t="s">
        <v>608</v>
      </c>
      <c r="B29" s="193" t="s">
        <v>609</v>
      </c>
      <c r="C29" s="194"/>
      <c r="D29" s="193" t="s">
        <v>610</v>
      </c>
      <c r="E29" s="194"/>
      <c r="F29" s="194"/>
      <c r="G29" s="194"/>
      <c r="H29" s="193" t="s">
        <v>611</v>
      </c>
      <c r="I29" s="194"/>
      <c r="J29" s="151" t="s">
        <v>602</v>
      </c>
      <c r="K29" s="152"/>
    </row>
    <row r="30" spans="1:11" ht="25.5" customHeight="1">
      <c r="A30" s="150" t="s">
        <v>612</v>
      </c>
      <c r="B30" s="193" t="s">
        <v>613</v>
      </c>
      <c r="C30" s="194"/>
      <c r="D30" s="193" t="s">
        <v>614</v>
      </c>
      <c r="E30" s="194"/>
      <c r="F30" s="194"/>
      <c r="G30" s="194"/>
      <c r="H30" s="193" t="s">
        <v>615</v>
      </c>
      <c r="I30" s="194"/>
      <c r="J30" s="151" t="s">
        <v>573</v>
      </c>
      <c r="K30" s="152"/>
    </row>
    <row r="31" spans="1:11" ht="25.5" customHeight="1">
      <c r="A31" s="150" t="s">
        <v>616</v>
      </c>
      <c r="B31" s="193" t="s">
        <v>617</v>
      </c>
      <c r="C31" s="194"/>
      <c r="D31" s="193" t="s">
        <v>618</v>
      </c>
      <c r="E31" s="194"/>
      <c r="F31" s="194"/>
      <c r="G31" s="194"/>
      <c r="H31" s="193" t="s">
        <v>619</v>
      </c>
      <c r="I31" s="194"/>
      <c r="J31" s="151" t="s">
        <v>573</v>
      </c>
      <c r="K31" s="152"/>
    </row>
    <row r="32" spans="1:11" ht="25.5" customHeight="1">
      <c r="A32" s="150" t="s">
        <v>620</v>
      </c>
      <c r="B32" s="193" t="s">
        <v>621</v>
      </c>
      <c r="C32" s="194"/>
      <c r="D32" s="193" t="s">
        <v>622</v>
      </c>
      <c r="E32" s="194"/>
      <c r="F32" s="194"/>
      <c r="G32" s="194"/>
      <c r="H32" s="193" t="s">
        <v>623</v>
      </c>
      <c r="I32" s="194"/>
      <c r="J32" s="151" t="s">
        <v>573</v>
      </c>
      <c r="K32" s="152"/>
    </row>
    <row r="33" spans="1:11" ht="25.5" customHeight="1">
      <c r="A33" s="150" t="s">
        <v>624</v>
      </c>
      <c r="B33" s="193" t="s">
        <v>625</v>
      </c>
      <c r="C33" s="194"/>
      <c r="D33" s="193" t="s">
        <v>626</v>
      </c>
      <c r="E33" s="194"/>
      <c r="F33" s="194"/>
      <c r="G33" s="194"/>
      <c r="H33" s="193" t="s">
        <v>627</v>
      </c>
      <c r="I33" s="194"/>
      <c r="J33" s="151" t="s">
        <v>573</v>
      </c>
      <c r="K33" s="152"/>
    </row>
    <row r="34" spans="1:11" ht="25.5" customHeight="1">
      <c r="A34" s="150" t="s">
        <v>628</v>
      </c>
      <c r="B34" s="193" t="s">
        <v>1265</v>
      </c>
      <c r="C34" s="194"/>
      <c r="D34" s="193" t="s">
        <v>1266</v>
      </c>
      <c r="E34" s="194"/>
      <c r="F34" s="194"/>
      <c r="G34" s="194"/>
      <c r="H34" s="193" t="s">
        <v>1267</v>
      </c>
      <c r="I34" s="194"/>
      <c r="J34" s="151" t="s">
        <v>573</v>
      </c>
      <c r="K34" s="152"/>
    </row>
    <row r="35" spans="1:11" ht="25.5" customHeight="1">
      <c r="A35" s="150" t="s">
        <v>632</v>
      </c>
      <c r="B35" s="193" t="s">
        <v>1268</v>
      </c>
      <c r="C35" s="194"/>
      <c r="D35" s="193" t="s">
        <v>1269</v>
      </c>
      <c r="E35" s="194"/>
      <c r="F35" s="194"/>
      <c r="G35" s="194"/>
      <c r="H35" s="193" t="s">
        <v>1270</v>
      </c>
      <c r="I35" s="194"/>
      <c r="J35" s="153" t="s">
        <v>726</v>
      </c>
      <c r="K35" s="152"/>
    </row>
    <row r="36" spans="1:11" ht="25.5" customHeight="1">
      <c r="A36" s="150">
        <v>17</v>
      </c>
      <c r="B36" s="193" t="s">
        <v>1271</v>
      </c>
      <c r="C36" s="194"/>
      <c r="D36" s="193" t="s">
        <v>1272</v>
      </c>
      <c r="E36" s="194"/>
      <c r="F36" s="194"/>
      <c r="G36" s="194"/>
      <c r="H36" s="193" t="s">
        <v>1273</v>
      </c>
      <c r="I36" s="194"/>
      <c r="J36" s="151" t="s">
        <v>573</v>
      </c>
      <c r="K36" s="152"/>
    </row>
    <row r="37" spans="1:11" ht="25.5" customHeight="1">
      <c r="A37" s="150">
        <v>18</v>
      </c>
      <c r="B37" s="193" t="s">
        <v>1274</v>
      </c>
      <c r="C37" s="194"/>
      <c r="D37" s="193" t="s">
        <v>1275</v>
      </c>
      <c r="E37" s="194"/>
      <c r="F37" s="194"/>
      <c r="G37" s="194"/>
      <c r="H37" s="193" t="s">
        <v>1276</v>
      </c>
      <c r="I37" s="194"/>
      <c r="J37" s="151" t="s">
        <v>573</v>
      </c>
      <c r="K37" s="152"/>
    </row>
    <row r="38" spans="1:11" ht="25.5" customHeight="1">
      <c r="A38" s="150">
        <v>19</v>
      </c>
      <c r="B38" s="193" t="s">
        <v>1277</v>
      </c>
      <c r="C38" s="194"/>
      <c r="D38" s="193" t="s">
        <v>1278</v>
      </c>
      <c r="E38" s="194"/>
      <c r="F38" s="194"/>
      <c r="G38" s="194"/>
      <c r="H38" s="193" t="s">
        <v>1279</v>
      </c>
      <c r="I38" s="194"/>
      <c r="J38" s="151" t="s">
        <v>573</v>
      </c>
      <c r="K38" s="152"/>
    </row>
    <row r="39" spans="1:11" ht="25.5" customHeight="1">
      <c r="A39" s="150">
        <v>20</v>
      </c>
      <c r="B39" s="193" t="s">
        <v>1280</v>
      </c>
      <c r="C39" s="194"/>
      <c r="D39" s="193" t="s">
        <v>1281</v>
      </c>
      <c r="E39" s="194"/>
      <c r="F39" s="194"/>
      <c r="G39" s="194"/>
      <c r="H39" s="193" t="s">
        <v>1282</v>
      </c>
      <c r="I39" s="194"/>
      <c r="J39" s="153" t="s">
        <v>882</v>
      </c>
      <c r="K39" s="152"/>
    </row>
    <row r="40" spans="1:11" ht="25.5" customHeight="1">
      <c r="A40" s="150">
        <v>21</v>
      </c>
      <c r="B40" s="193" t="s">
        <v>1283</v>
      </c>
      <c r="C40" s="194"/>
      <c r="D40" s="193" t="s">
        <v>1284</v>
      </c>
      <c r="E40" s="194"/>
      <c r="F40" s="194"/>
      <c r="G40" s="194"/>
      <c r="H40" s="193" t="s">
        <v>1285</v>
      </c>
      <c r="I40" s="194"/>
      <c r="J40" s="153" t="s">
        <v>730</v>
      </c>
      <c r="K40" s="152"/>
    </row>
    <row r="41" spans="1:11" ht="25.5" customHeight="1">
      <c r="A41" s="150">
        <v>22</v>
      </c>
      <c r="B41" s="193" t="s">
        <v>1286</v>
      </c>
      <c r="C41" s="194"/>
      <c r="D41" s="193" t="s">
        <v>1287</v>
      </c>
      <c r="E41" s="194"/>
      <c r="F41" s="194"/>
      <c r="G41" s="194"/>
      <c r="H41" s="193" t="s">
        <v>1288</v>
      </c>
      <c r="I41" s="194"/>
      <c r="J41" s="153" t="s">
        <v>573</v>
      </c>
      <c r="K41" s="152"/>
    </row>
    <row r="42" spans="1:11" ht="25.5" customHeight="1">
      <c r="A42" s="150">
        <v>23</v>
      </c>
      <c r="B42" s="193" t="s">
        <v>1289</v>
      </c>
      <c r="C42" s="194"/>
      <c r="D42" s="193" t="s">
        <v>1290</v>
      </c>
      <c r="E42" s="194"/>
      <c r="F42" s="194"/>
      <c r="G42" s="194"/>
      <c r="H42" s="193" t="s">
        <v>1291</v>
      </c>
      <c r="I42" s="194"/>
      <c r="J42" s="153" t="s">
        <v>882</v>
      </c>
      <c r="K42" s="152"/>
    </row>
    <row r="43" spans="1:11" ht="25.5" customHeight="1">
      <c r="A43" s="150">
        <v>24</v>
      </c>
      <c r="B43" s="193" t="s">
        <v>645</v>
      </c>
      <c r="C43" s="194"/>
      <c r="D43" s="193" t="s">
        <v>646</v>
      </c>
      <c r="E43" s="194"/>
      <c r="F43" s="194"/>
      <c r="G43" s="194"/>
      <c r="H43" s="193" t="s">
        <v>647</v>
      </c>
      <c r="I43" s="194"/>
      <c r="J43" s="153" t="s">
        <v>821</v>
      </c>
      <c r="K43" s="152"/>
    </row>
    <row r="44" spans="1:11" ht="25.5" customHeight="1">
      <c r="A44" s="150">
        <v>25</v>
      </c>
      <c r="B44" s="193" t="s">
        <v>649</v>
      </c>
      <c r="C44" s="194"/>
      <c r="D44" s="193" t="s">
        <v>650</v>
      </c>
      <c r="E44" s="194"/>
      <c r="F44" s="194"/>
      <c r="G44" s="194"/>
      <c r="H44" s="193" t="s">
        <v>651</v>
      </c>
      <c r="I44" s="194"/>
      <c r="J44" s="153" t="s">
        <v>821</v>
      </c>
      <c r="K44" s="152"/>
    </row>
    <row r="45" spans="1:11" ht="25.5" customHeight="1">
      <c r="A45" s="150">
        <v>26</v>
      </c>
      <c r="B45" s="193" t="s">
        <v>1292</v>
      </c>
      <c r="C45" s="194"/>
      <c r="D45" s="193" t="s">
        <v>1293</v>
      </c>
      <c r="E45" s="194"/>
      <c r="F45" s="194"/>
      <c r="G45" s="194"/>
      <c r="H45" s="193" t="s">
        <v>1294</v>
      </c>
      <c r="I45" s="194"/>
      <c r="J45" s="153" t="s">
        <v>821</v>
      </c>
      <c r="K45" s="152"/>
    </row>
    <row r="46" spans="1:11" ht="25.5" customHeight="1">
      <c r="A46" s="150">
        <v>27</v>
      </c>
      <c r="B46" s="193" t="s">
        <v>1295</v>
      </c>
      <c r="C46" s="194"/>
      <c r="D46" s="193" t="s">
        <v>1296</v>
      </c>
      <c r="E46" s="194"/>
      <c r="F46" s="194"/>
      <c r="G46" s="194"/>
      <c r="H46" s="193" t="s">
        <v>1297</v>
      </c>
      <c r="I46" s="194"/>
      <c r="J46" s="153" t="s">
        <v>573</v>
      </c>
      <c r="K46" s="152"/>
    </row>
    <row r="47" spans="1:11" ht="25.5" customHeight="1">
      <c r="A47" s="150">
        <v>28</v>
      </c>
      <c r="B47" s="193" t="s">
        <v>796</v>
      </c>
      <c r="C47" s="194"/>
      <c r="D47" s="193" t="s">
        <v>797</v>
      </c>
      <c r="E47" s="194"/>
      <c r="F47" s="194"/>
      <c r="G47" s="194"/>
      <c r="H47" s="193" t="s">
        <v>798</v>
      </c>
      <c r="I47" s="194"/>
      <c r="J47" s="153" t="s">
        <v>730</v>
      </c>
      <c r="K47" s="152"/>
    </row>
    <row r="48" spans="1:11" ht="25.5" customHeight="1">
      <c r="A48" s="150">
        <v>29</v>
      </c>
      <c r="B48" s="193" t="s">
        <v>1298</v>
      </c>
      <c r="C48" s="194"/>
      <c r="D48" s="193" t="s">
        <v>1299</v>
      </c>
      <c r="E48" s="194"/>
      <c r="F48" s="194"/>
      <c r="G48" s="194"/>
      <c r="H48" s="193" t="s">
        <v>1300</v>
      </c>
      <c r="I48" s="194"/>
      <c r="J48" s="153" t="s">
        <v>602</v>
      </c>
      <c r="K48" s="152"/>
    </row>
    <row r="49" spans="1:11" ht="25.5" customHeight="1">
      <c r="A49" s="150">
        <v>30</v>
      </c>
      <c r="B49" s="193" t="s">
        <v>802</v>
      </c>
      <c r="C49" s="194"/>
      <c r="D49" s="193" t="s">
        <v>803</v>
      </c>
      <c r="E49" s="194"/>
      <c r="F49" s="194"/>
      <c r="G49" s="194"/>
      <c r="H49" s="193" t="s">
        <v>804</v>
      </c>
      <c r="I49" s="194"/>
      <c r="J49" s="153" t="s">
        <v>602</v>
      </c>
      <c r="K49" s="152"/>
    </row>
    <row r="50" spans="1:11" ht="25.5" customHeight="1">
      <c r="A50" s="150">
        <v>31</v>
      </c>
      <c r="B50" s="193" t="s">
        <v>805</v>
      </c>
      <c r="C50" s="194"/>
      <c r="D50" s="193" t="s">
        <v>806</v>
      </c>
      <c r="E50" s="194"/>
      <c r="F50" s="194"/>
      <c r="G50" s="194"/>
      <c r="H50" s="193" t="s">
        <v>807</v>
      </c>
      <c r="I50" s="194"/>
      <c r="J50" s="153" t="s">
        <v>573</v>
      </c>
      <c r="K50" s="152"/>
    </row>
    <row r="51" spans="1:11" ht="25.5" customHeight="1">
      <c r="A51" s="150">
        <v>32</v>
      </c>
      <c r="B51" s="193" t="s">
        <v>1301</v>
      </c>
      <c r="C51" s="194"/>
      <c r="D51" s="193" t="s">
        <v>1302</v>
      </c>
      <c r="E51" s="194"/>
      <c r="F51" s="194"/>
      <c r="G51" s="194"/>
      <c r="H51" s="193" t="s">
        <v>276</v>
      </c>
      <c r="I51" s="194"/>
      <c r="J51" s="151" t="s">
        <v>821</v>
      </c>
      <c r="K51" s="152"/>
    </row>
    <row r="52" spans="1:11" ht="25.5" customHeight="1">
      <c r="A52" s="150">
        <v>33</v>
      </c>
      <c r="B52" s="193" t="s">
        <v>1303</v>
      </c>
      <c r="C52" s="194"/>
      <c r="D52" s="193" t="s">
        <v>1304</v>
      </c>
      <c r="E52" s="194"/>
      <c r="F52" s="194"/>
      <c r="G52" s="194"/>
      <c r="H52" s="193" t="s">
        <v>1305</v>
      </c>
      <c r="I52" s="194"/>
      <c r="J52" s="151" t="s">
        <v>947</v>
      </c>
      <c r="K52" s="152"/>
    </row>
    <row r="53" spans="1:11" ht="25.5" customHeight="1">
      <c r="A53" s="150">
        <v>34</v>
      </c>
      <c r="B53" s="193" t="s">
        <v>1306</v>
      </c>
      <c r="C53" s="194"/>
      <c r="D53" s="193" t="s">
        <v>1307</v>
      </c>
      <c r="E53" s="194"/>
      <c r="F53" s="194"/>
      <c r="G53" s="194"/>
      <c r="H53" s="193" t="s">
        <v>1308</v>
      </c>
      <c r="I53" s="194"/>
      <c r="J53" s="151" t="s">
        <v>607</v>
      </c>
      <c r="K53" s="152"/>
    </row>
    <row r="54" spans="1:11" ht="25.5" customHeight="1">
      <c r="A54" s="150">
        <v>35</v>
      </c>
      <c r="B54" s="193" t="s">
        <v>1309</v>
      </c>
      <c r="C54" s="194"/>
      <c r="D54" s="193" t="s">
        <v>1310</v>
      </c>
      <c r="E54" s="194"/>
      <c r="F54" s="194"/>
      <c r="G54" s="194"/>
      <c r="H54" s="193" t="s">
        <v>1311</v>
      </c>
      <c r="I54" s="194"/>
      <c r="J54" s="151" t="s">
        <v>1312</v>
      </c>
      <c r="K54" s="152"/>
    </row>
    <row r="55" spans="1:11" ht="25.5" customHeight="1">
      <c r="A55" s="150">
        <v>36</v>
      </c>
      <c r="B55" s="193" t="s">
        <v>1313</v>
      </c>
      <c r="C55" s="194"/>
      <c r="D55" s="193" t="s">
        <v>1314</v>
      </c>
      <c r="E55" s="194"/>
      <c r="F55" s="194"/>
      <c r="G55" s="194"/>
      <c r="H55" s="195">
        <v>293534</v>
      </c>
      <c r="I55" s="194"/>
      <c r="J55" s="151" t="s">
        <v>573</v>
      </c>
      <c r="K55" s="152"/>
    </row>
    <row r="56" spans="1:11" ht="25.5" customHeight="1">
      <c r="A56" s="150">
        <v>37</v>
      </c>
      <c r="B56" s="193" t="s">
        <v>814</v>
      </c>
      <c r="C56" s="194"/>
      <c r="D56" s="193" t="s">
        <v>815</v>
      </c>
      <c r="E56" s="194"/>
      <c r="F56" s="194"/>
      <c r="G56" s="194"/>
      <c r="H56" s="193" t="s">
        <v>816</v>
      </c>
      <c r="I56" s="194"/>
      <c r="J56" s="151" t="s">
        <v>602</v>
      </c>
      <c r="K56" s="152"/>
    </row>
    <row r="57" spans="1:11" ht="25.5" customHeight="1">
      <c r="A57" s="150" t="s">
        <v>719</v>
      </c>
      <c r="B57" s="193" t="s">
        <v>1315</v>
      </c>
      <c r="C57" s="194"/>
      <c r="D57" s="193" t="s">
        <v>1316</v>
      </c>
      <c r="E57" s="194"/>
      <c r="F57" s="194"/>
      <c r="G57" s="194"/>
      <c r="H57" s="193" t="s">
        <v>1317</v>
      </c>
      <c r="I57" s="194"/>
      <c r="J57" s="151" t="s">
        <v>573</v>
      </c>
      <c r="K57" s="152"/>
    </row>
    <row r="58" spans="1:11" ht="25.5" customHeight="1">
      <c r="A58" s="150" t="s">
        <v>723</v>
      </c>
      <c r="B58" s="193" t="s">
        <v>1318</v>
      </c>
      <c r="C58" s="194"/>
      <c r="D58" s="193" t="s">
        <v>1319</v>
      </c>
      <c r="E58" s="194"/>
      <c r="F58" s="194"/>
      <c r="G58" s="194"/>
      <c r="H58" s="193" t="s">
        <v>1320</v>
      </c>
      <c r="I58" s="194"/>
      <c r="J58" s="151" t="s">
        <v>573</v>
      </c>
      <c r="K58" s="152"/>
    </row>
    <row r="59" spans="1:11" ht="25.5" customHeight="1">
      <c r="A59" s="150" t="s">
        <v>727</v>
      </c>
      <c r="B59" s="193" t="s">
        <v>1321</v>
      </c>
      <c r="C59" s="194"/>
      <c r="D59" s="193" t="s">
        <v>1322</v>
      </c>
      <c r="E59" s="194"/>
      <c r="F59" s="194"/>
      <c r="G59" s="194"/>
      <c r="H59" s="193" t="s">
        <v>1323</v>
      </c>
      <c r="I59" s="194"/>
      <c r="J59" s="151" t="s">
        <v>573</v>
      </c>
      <c r="K59" s="152"/>
    </row>
    <row r="60" spans="1:11" ht="25.5" customHeight="1">
      <c r="A60" s="150" t="s">
        <v>731</v>
      </c>
      <c r="B60" s="193" t="s">
        <v>712</v>
      </c>
      <c r="C60" s="194"/>
      <c r="D60" s="193" t="s">
        <v>713</v>
      </c>
      <c r="E60" s="194"/>
      <c r="F60" s="194"/>
      <c r="G60" s="194"/>
      <c r="H60" s="193" t="s">
        <v>714</v>
      </c>
      <c r="I60" s="194"/>
      <c r="J60" s="151" t="s">
        <v>607</v>
      </c>
      <c r="K60" s="152"/>
    </row>
    <row r="61" spans="1:11" ht="25.5" customHeight="1">
      <c r="A61" s="150" t="s">
        <v>735</v>
      </c>
      <c r="B61" s="193" t="s">
        <v>1324</v>
      </c>
      <c r="C61" s="194"/>
      <c r="D61" s="193" t="s">
        <v>1325</v>
      </c>
      <c r="E61" s="194"/>
      <c r="F61" s="194"/>
      <c r="G61" s="194"/>
      <c r="H61" s="193" t="s">
        <v>1326</v>
      </c>
      <c r="I61" s="194"/>
      <c r="J61" s="151" t="s">
        <v>573</v>
      </c>
      <c r="K61" s="152"/>
    </row>
    <row r="62" spans="1:11" ht="25.5" customHeight="1">
      <c r="A62" s="150" t="s">
        <v>739</v>
      </c>
      <c r="B62" s="193" t="s">
        <v>939</v>
      </c>
      <c r="C62" s="194"/>
      <c r="D62" s="193" t="s">
        <v>940</v>
      </c>
      <c r="E62" s="194"/>
      <c r="F62" s="194"/>
      <c r="G62" s="194"/>
      <c r="H62" s="193" t="s">
        <v>941</v>
      </c>
      <c r="I62" s="194"/>
      <c r="J62" s="151" t="s">
        <v>882</v>
      </c>
      <c r="K62" s="152"/>
    </row>
    <row r="63" spans="1:11" ht="25.5" customHeight="1">
      <c r="A63" s="150" t="s">
        <v>744</v>
      </c>
      <c r="B63" s="193" t="s">
        <v>959</v>
      </c>
      <c r="C63" s="194"/>
      <c r="D63" s="193" t="s">
        <v>960</v>
      </c>
      <c r="E63" s="194"/>
      <c r="F63" s="194"/>
      <c r="G63" s="194"/>
      <c r="H63" s="193" t="s">
        <v>961</v>
      </c>
      <c r="I63" s="194"/>
      <c r="J63" s="151" t="s">
        <v>730</v>
      </c>
      <c r="K63" s="152"/>
    </row>
    <row r="64" spans="1:11" ht="25.5" customHeight="1">
      <c r="A64" s="150" t="s">
        <v>747</v>
      </c>
      <c r="B64" s="193" t="s">
        <v>1327</v>
      </c>
      <c r="C64" s="194"/>
      <c r="D64" s="193" t="s">
        <v>1328</v>
      </c>
      <c r="E64" s="194"/>
      <c r="F64" s="194"/>
      <c r="G64" s="194"/>
      <c r="H64" s="193" t="s">
        <v>1329</v>
      </c>
      <c r="I64" s="194"/>
      <c r="J64" s="151" t="s">
        <v>573</v>
      </c>
      <c r="K64" s="152"/>
    </row>
    <row r="65" spans="1:11" ht="25.5" customHeight="1">
      <c r="A65" s="150" t="s">
        <v>750</v>
      </c>
      <c r="B65" s="193" t="s">
        <v>1330</v>
      </c>
      <c r="C65" s="194"/>
      <c r="D65" s="193" t="s">
        <v>1331</v>
      </c>
      <c r="E65" s="194"/>
      <c r="F65" s="194"/>
      <c r="G65" s="194"/>
      <c r="H65" s="193" t="s">
        <v>1332</v>
      </c>
      <c r="I65" s="194"/>
      <c r="J65" s="151" t="s">
        <v>602</v>
      </c>
      <c r="K65" s="152"/>
    </row>
    <row r="66" spans="1:11" ht="25.5" customHeight="1">
      <c r="A66" s="150" t="s">
        <v>754</v>
      </c>
      <c r="B66" s="193" t="s">
        <v>1333</v>
      </c>
      <c r="C66" s="194"/>
      <c r="D66" s="193" t="s">
        <v>1334</v>
      </c>
      <c r="E66" s="194"/>
      <c r="F66" s="194"/>
      <c r="G66" s="194"/>
      <c r="H66" s="193" t="s">
        <v>1335</v>
      </c>
      <c r="I66" s="194"/>
      <c r="J66" s="151" t="s">
        <v>573</v>
      </c>
      <c r="K66" s="152"/>
    </row>
    <row r="67" spans="1:11" ht="25.5" customHeight="1">
      <c r="A67" s="150" t="s">
        <v>757</v>
      </c>
      <c r="B67" s="193" t="s">
        <v>1336</v>
      </c>
      <c r="C67" s="194"/>
      <c r="D67" s="193" t="s">
        <v>1337</v>
      </c>
      <c r="E67" s="194"/>
      <c r="F67" s="194"/>
      <c r="G67" s="194"/>
      <c r="H67" s="193" t="s">
        <v>1338</v>
      </c>
      <c r="I67" s="194"/>
      <c r="J67" s="151" t="s">
        <v>573</v>
      </c>
      <c r="K67" s="152"/>
    </row>
    <row r="68" spans="1:11" ht="25.5" customHeight="1">
      <c r="A68" s="150" t="s">
        <v>761</v>
      </c>
      <c r="B68" s="193" t="s">
        <v>1339</v>
      </c>
      <c r="C68" s="194"/>
      <c r="D68" s="193" t="s">
        <v>1340</v>
      </c>
      <c r="E68" s="194"/>
      <c r="F68" s="194"/>
      <c r="G68" s="194"/>
      <c r="H68" s="193" t="s">
        <v>1341</v>
      </c>
      <c r="I68" s="194"/>
      <c r="J68" s="151" t="s">
        <v>573</v>
      </c>
      <c r="K68" s="152"/>
    </row>
    <row r="69" spans="1:11" ht="25.5" customHeight="1">
      <c r="A69" s="150" t="s">
        <v>764</v>
      </c>
      <c r="B69" s="193" t="s">
        <v>1342</v>
      </c>
      <c r="C69" s="194"/>
      <c r="D69" s="193" t="s">
        <v>1343</v>
      </c>
      <c r="E69" s="194"/>
      <c r="F69" s="194"/>
      <c r="G69" s="194"/>
      <c r="H69" s="193" t="s">
        <v>1344</v>
      </c>
      <c r="I69" s="194"/>
      <c r="J69" s="151" t="s">
        <v>882</v>
      </c>
      <c r="K69" s="152"/>
    </row>
    <row r="70" spans="1:11" ht="25.5" customHeight="1">
      <c r="A70" s="150" t="s">
        <v>768</v>
      </c>
      <c r="B70" s="193" t="s">
        <v>716</v>
      </c>
      <c r="C70" s="194"/>
      <c r="D70" s="193" t="s">
        <v>717</v>
      </c>
      <c r="E70" s="194"/>
      <c r="F70" s="194"/>
      <c r="G70" s="194"/>
      <c r="H70" s="193" t="s">
        <v>718</v>
      </c>
      <c r="I70" s="194"/>
      <c r="J70" s="151" t="s">
        <v>730</v>
      </c>
      <c r="K70" s="152"/>
    </row>
    <row r="71" spans="1:11" ht="25.5" customHeight="1">
      <c r="A71" s="150" t="s">
        <v>771</v>
      </c>
      <c r="B71" s="193" t="s">
        <v>1345</v>
      </c>
      <c r="C71" s="194"/>
      <c r="D71" s="193" t="s">
        <v>1346</v>
      </c>
      <c r="E71" s="194"/>
      <c r="F71" s="194"/>
      <c r="G71" s="194"/>
      <c r="H71" s="193" t="s">
        <v>1347</v>
      </c>
      <c r="I71" s="194"/>
      <c r="J71" s="151" t="s">
        <v>573</v>
      </c>
      <c r="K71" s="152"/>
    </row>
    <row r="72" spans="1:11" ht="25.5" customHeight="1">
      <c r="A72" s="150" t="s">
        <v>863</v>
      </c>
      <c r="B72" s="193" t="s">
        <v>962</v>
      </c>
      <c r="C72" s="194"/>
      <c r="D72" s="193" t="s">
        <v>963</v>
      </c>
      <c r="E72" s="194"/>
      <c r="F72" s="194"/>
      <c r="G72" s="194"/>
      <c r="H72" s="193" t="s">
        <v>964</v>
      </c>
      <c r="I72" s="194"/>
      <c r="J72" s="151" t="s">
        <v>573</v>
      </c>
      <c r="K72" s="152"/>
    </row>
    <row r="73" spans="1:11" ht="25.5" customHeight="1">
      <c r="A73" s="150" t="s">
        <v>867</v>
      </c>
      <c r="B73" s="193" t="s">
        <v>965</v>
      </c>
      <c r="C73" s="194"/>
      <c r="D73" s="193" t="s">
        <v>966</v>
      </c>
      <c r="E73" s="194"/>
      <c r="F73" s="194"/>
      <c r="G73" s="194"/>
      <c r="H73" s="193" t="s">
        <v>967</v>
      </c>
      <c r="I73" s="194"/>
      <c r="J73" s="151" t="s">
        <v>602</v>
      </c>
      <c r="K73" s="152"/>
    </row>
    <row r="74" spans="1:11" ht="25.5" customHeight="1">
      <c r="A74" s="150" t="s">
        <v>870</v>
      </c>
      <c r="B74" s="193" t="s">
        <v>1348</v>
      </c>
      <c r="C74" s="194"/>
      <c r="D74" s="193" t="s">
        <v>1349</v>
      </c>
      <c r="E74" s="194"/>
      <c r="F74" s="194"/>
      <c r="G74" s="194"/>
      <c r="H74" s="193"/>
      <c r="I74" s="194"/>
      <c r="J74" s="151" t="s">
        <v>573</v>
      </c>
      <c r="K74" s="152"/>
    </row>
    <row r="75" spans="1:11" ht="25.5" customHeight="1">
      <c r="A75" s="150" t="s">
        <v>874</v>
      </c>
      <c r="B75" s="193" t="s">
        <v>936</v>
      </c>
      <c r="C75" s="194"/>
      <c r="D75" s="193" t="s">
        <v>937</v>
      </c>
      <c r="E75" s="194"/>
      <c r="F75" s="194"/>
      <c r="G75" s="194"/>
      <c r="H75" s="193" t="s">
        <v>938</v>
      </c>
      <c r="I75" s="194"/>
      <c r="J75" s="151" t="s">
        <v>821</v>
      </c>
      <c r="K75" s="152"/>
    </row>
    <row r="76" spans="1:11" ht="25.5" customHeight="1">
      <c r="A76" s="150" t="s">
        <v>1350</v>
      </c>
      <c r="B76" s="193" t="s">
        <v>883</v>
      </c>
      <c r="C76" s="194"/>
      <c r="D76" s="193" t="s">
        <v>884</v>
      </c>
      <c r="E76" s="194"/>
      <c r="F76" s="194"/>
      <c r="G76" s="194"/>
      <c r="H76" s="193" t="s">
        <v>885</v>
      </c>
      <c r="I76" s="194"/>
      <c r="J76" s="151" t="s">
        <v>821</v>
      </c>
      <c r="K76" s="152"/>
    </row>
    <row r="77" spans="1:11" ht="25.5" customHeight="1">
      <c r="A77" s="150" t="s">
        <v>1351</v>
      </c>
      <c r="B77" s="193" t="s">
        <v>1095</v>
      </c>
      <c r="C77" s="194"/>
      <c r="D77" s="193" t="s">
        <v>1096</v>
      </c>
      <c r="E77" s="194"/>
      <c r="F77" s="194"/>
      <c r="G77" s="194"/>
      <c r="H77" s="193" t="s">
        <v>1097</v>
      </c>
      <c r="I77" s="194"/>
      <c r="J77" s="151" t="s">
        <v>573</v>
      </c>
      <c r="K77" s="152"/>
    </row>
    <row r="78" spans="1:11" ht="25.5" customHeight="1">
      <c r="A78" s="150" t="s">
        <v>1352</v>
      </c>
      <c r="B78" s="193" t="s">
        <v>827</v>
      </c>
      <c r="C78" s="194"/>
      <c r="D78" s="193" t="s">
        <v>828</v>
      </c>
      <c r="E78" s="194"/>
      <c r="F78" s="194"/>
      <c r="G78" s="194"/>
      <c r="H78" s="193" t="s">
        <v>276</v>
      </c>
      <c r="I78" s="194"/>
      <c r="J78" s="151" t="s">
        <v>573</v>
      </c>
      <c r="K78" s="152"/>
    </row>
    <row r="79" spans="1:11" ht="25.5" customHeight="1">
      <c r="A79" s="150" t="s">
        <v>1353</v>
      </c>
      <c r="B79" s="193" t="s">
        <v>1354</v>
      </c>
      <c r="C79" s="194"/>
      <c r="D79" s="193" t="s">
        <v>1355</v>
      </c>
      <c r="E79" s="194"/>
      <c r="F79" s="194"/>
      <c r="G79" s="194"/>
      <c r="H79" s="193" t="s">
        <v>1355</v>
      </c>
      <c r="I79" s="194"/>
      <c r="J79" s="153" t="s">
        <v>573</v>
      </c>
      <c r="K79" s="152"/>
    </row>
    <row r="80" spans="1:11" ht="25.5" customHeight="1">
      <c r="A80" s="150" t="s">
        <v>1356</v>
      </c>
      <c r="B80" s="193" t="s">
        <v>1357</v>
      </c>
      <c r="C80" s="194"/>
      <c r="D80" s="193" t="s">
        <v>1358</v>
      </c>
      <c r="E80" s="194"/>
      <c r="F80" s="194"/>
      <c r="G80" s="194"/>
      <c r="H80" s="193" t="s">
        <v>1358</v>
      </c>
      <c r="I80" s="194"/>
      <c r="J80" s="153" t="s">
        <v>730</v>
      </c>
      <c r="K80" s="152"/>
    </row>
    <row r="81" spans="1:11" ht="25.5" customHeight="1">
      <c r="A81" s="150" t="s">
        <v>1359</v>
      </c>
      <c r="B81" s="193" t="s">
        <v>1360</v>
      </c>
      <c r="C81" s="194"/>
      <c r="D81" s="193" t="s">
        <v>1361</v>
      </c>
      <c r="E81" s="194"/>
      <c r="F81" s="194"/>
      <c r="G81" s="194"/>
      <c r="H81" s="193" t="s">
        <v>1362</v>
      </c>
      <c r="I81" s="194"/>
      <c r="J81" s="151" t="s">
        <v>573</v>
      </c>
      <c r="K81" s="152"/>
    </row>
    <row r="82" spans="1:11" ht="25.5" customHeight="1">
      <c r="A82" s="150" t="s">
        <v>1363</v>
      </c>
      <c r="B82" s="193" t="s">
        <v>1364</v>
      </c>
      <c r="C82" s="194"/>
      <c r="D82" s="193" t="s">
        <v>1365</v>
      </c>
      <c r="E82" s="194"/>
      <c r="F82" s="194"/>
      <c r="G82" s="194"/>
      <c r="H82" s="193" t="s">
        <v>1366</v>
      </c>
      <c r="I82" s="194"/>
      <c r="J82" s="151" t="s">
        <v>730</v>
      </c>
      <c r="K82" s="152"/>
    </row>
    <row r="83" spans="1:11" ht="25.5" customHeight="1">
      <c r="A83" s="150" t="s">
        <v>1367</v>
      </c>
      <c r="B83" s="193" t="s">
        <v>1368</v>
      </c>
      <c r="C83" s="194"/>
      <c r="D83" s="193" t="s">
        <v>1369</v>
      </c>
      <c r="E83" s="194"/>
      <c r="F83" s="194"/>
      <c r="G83" s="194"/>
      <c r="H83" s="193" t="s">
        <v>1370</v>
      </c>
      <c r="I83" s="194"/>
      <c r="J83" s="151" t="s">
        <v>882</v>
      </c>
      <c r="K83" s="152"/>
    </row>
    <row r="84" spans="1:11" ht="25.5" customHeight="1">
      <c r="A84" s="150" t="s">
        <v>1371</v>
      </c>
      <c r="B84" s="193" t="s">
        <v>1372</v>
      </c>
      <c r="C84" s="194"/>
      <c r="D84" s="193" t="s">
        <v>1373</v>
      </c>
      <c r="E84" s="194"/>
      <c r="F84" s="194"/>
      <c r="G84" s="194"/>
      <c r="H84" s="193" t="s">
        <v>1374</v>
      </c>
      <c r="I84" s="194"/>
      <c r="J84" s="151" t="s">
        <v>1375</v>
      </c>
      <c r="K84" s="152"/>
    </row>
    <row r="85" spans="1:11" ht="25.5" customHeight="1">
      <c r="A85" s="150" t="s">
        <v>1376</v>
      </c>
      <c r="B85" s="193" t="s">
        <v>1377</v>
      </c>
      <c r="C85" s="194"/>
      <c r="D85" s="193" t="s">
        <v>1378</v>
      </c>
      <c r="E85" s="194"/>
      <c r="F85" s="194"/>
      <c r="G85" s="194"/>
      <c r="H85" s="193" t="s">
        <v>276</v>
      </c>
      <c r="I85" s="194"/>
      <c r="J85" s="151" t="s">
        <v>573</v>
      </c>
      <c r="K85" s="152"/>
    </row>
    <row r="86" spans="1:11" ht="25.5" customHeight="1">
      <c r="A86" s="150" t="s">
        <v>1379</v>
      </c>
      <c r="B86" s="193" t="s">
        <v>911</v>
      </c>
      <c r="C86" s="194"/>
      <c r="D86" s="193" t="s">
        <v>912</v>
      </c>
      <c r="E86" s="194"/>
      <c r="F86" s="194"/>
      <c r="G86" s="194"/>
      <c r="H86" s="193" t="s">
        <v>276</v>
      </c>
      <c r="I86" s="194"/>
      <c r="J86" s="151" t="s">
        <v>730</v>
      </c>
      <c r="K86" s="152"/>
    </row>
    <row r="87" spans="1:11" ht="25.5" customHeight="1">
      <c r="A87" s="150" t="s">
        <v>1380</v>
      </c>
      <c r="B87" s="193" t="s">
        <v>1381</v>
      </c>
      <c r="C87" s="194"/>
      <c r="D87" s="193" t="s">
        <v>1382</v>
      </c>
      <c r="E87" s="194"/>
      <c r="F87" s="194"/>
      <c r="G87" s="194"/>
      <c r="H87" s="193" t="s">
        <v>276</v>
      </c>
      <c r="I87" s="194"/>
      <c r="J87" s="151" t="s">
        <v>1383</v>
      </c>
      <c r="K87" s="152"/>
    </row>
    <row r="88" spans="1:11" ht="25.5" customHeight="1">
      <c r="A88" s="150" t="s">
        <v>1384</v>
      </c>
      <c r="B88" s="193" t="s">
        <v>913</v>
      </c>
      <c r="C88" s="194"/>
      <c r="D88" s="193" t="s">
        <v>914</v>
      </c>
      <c r="E88" s="194"/>
      <c r="F88" s="194"/>
      <c r="G88" s="194"/>
      <c r="H88" s="193" t="s">
        <v>276</v>
      </c>
      <c r="I88" s="194"/>
      <c r="J88" s="151" t="s">
        <v>1385</v>
      </c>
      <c r="K88" s="152"/>
    </row>
    <row r="89" spans="1:11" ht="25.5" customHeight="1">
      <c r="A89" s="150" t="s">
        <v>1386</v>
      </c>
      <c r="B89" s="193" t="s">
        <v>1387</v>
      </c>
      <c r="C89" s="194"/>
      <c r="D89" s="193" t="s">
        <v>1388</v>
      </c>
      <c r="E89" s="194"/>
      <c r="F89" s="194"/>
      <c r="G89" s="194"/>
      <c r="H89" s="193" t="s">
        <v>276</v>
      </c>
      <c r="I89" s="194"/>
      <c r="J89" s="151" t="s">
        <v>573</v>
      </c>
      <c r="K89" s="152"/>
    </row>
    <row r="90" spans="1:11" ht="25.5" customHeight="1">
      <c r="A90" s="150" t="s">
        <v>1389</v>
      </c>
      <c r="B90" s="193" t="s">
        <v>1390</v>
      </c>
      <c r="C90" s="194"/>
      <c r="D90" s="193" t="s">
        <v>1391</v>
      </c>
      <c r="E90" s="194"/>
      <c r="F90" s="194"/>
      <c r="G90" s="194"/>
      <c r="H90" s="193" t="s">
        <v>276</v>
      </c>
      <c r="I90" s="194"/>
      <c r="J90" s="151" t="s">
        <v>743</v>
      </c>
      <c r="K90" s="152"/>
    </row>
    <row r="91" spans="1:11" ht="25.5" customHeight="1">
      <c r="A91" s="150" t="s">
        <v>1392</v>
      </c>
      <c r="B91" s="193" t="s">
        <v>1393</v>
      </c>
      <c r="C91" s="194"/>
      <c r="D91" s="193" t="s">
        <v>1394</v>
      </c>
      <c r="E91" s="194"/>
      <c r="F91" s="194"/>
      <c r="G91" s="194"/>
      <c r="H91" s="193" t="s">
        <v>276</v>
      </c>
      <c r="I91" s="194"/>
      <c r="J91" s="151" t="s">
        <v>1395</v>
      </c>
      <c r="K91" s="152"/>
    </row>
    <row r="92" spans="1:11" ht="25.5" customHeight="1">
      <c r="A92" s="150" t="s">
        <v>1396</v>
      </c>
      <c r="B92" s="193" t="s">
        <v>1397</v>
      </c>
      <c r="C92" s="194"/>
      <c r="D92" s="193" t="s">
        <v>1398</v>
      </c>
      <c r="E92" s="194"/>
      <c r="F92" s="194"/>
      <c r="G92" s="194"/>
      <c r="H92" s="193" t="s">
        <v>276</v>
      </c>
      <c r="I92" s="194"/>
      <c r="J92" s="151" t="s">
        <v>1399</v>
      </c>
      <c r="K92" s="152"/>
    </row>
    <row r="93" spans="1:11" ht="25.5" customHeight="1">
      <c r="A93" s="150" t="s">
        <v>1400</v>
      </c>
      <c r="B93" s="193" t="s">
        <v>1401</v>
      </c>
      <c r="C93" s="194"/>
      <c r="D93" s="193" t="s">
        <v>1402</v>
      </c>
      <c r="E93" s="194"/>
      <c r="F93" s="194"/>
      <c r="G93" s="194"/>
      <c r="H93" s="193" t="s">
        <v>276</v>
      </c>
      <c r="I93" s="194"/>
      <c r="J93" s="151" t="s">
        <v>730</v>
      </c>
      <c r="K93" s="152"/>
    </row>
    <row r="94" spans="1:11" ht="25.5" customHeight="1">
      <c r="A94" s="150" t="s">
        <v>1403</v>
      </c>
      <c r="B94" s="193" t="s">
        <v>824</v>
      </c>
      <c r="C94" s="194"/>
      <c r="D94" s="193" t="s">
        <v>694</v>
      </c>
      <c r="E94" s="194"/>
      <c r="F94" s="194"/>
      <c r="G94" s="194"/>
      <c r="H94" s="193" t="s">
        <v>276</v>
      </c>
      <c r="I94" s="194"/>
      <c r="J94" s="151" t="s">
        <v>726</v>
      </c>
      <c r="K94" s="152"/>
    </row>
    <row r="95" spans="1:11" ht="25.5" customHeight="1">
      <c r="A95" s="150" t="s">
        <v>1404</v>
      </c>
      <c r="B95" s="193" t="s">
        <v>822</v>
      </c>
      <c r="C95" s="194"/>
      <c r="D95" s="193" t="s">
        <v>823</v>
      </c>
      <c r="E95" s="194"/>
      <c r="F95" s="194"/>
      <c r="G95" s="194"/>
      <c r="H95" s="193" t="s">
        <v>276</v>
      </c>
      <c r="I95" s="194"/>
      <c r="J95" s="151" t="s">
        <v>573</v>
      </c>
      <c r="K95" s="152"/>
    </row>
    <row r="96" spans="1:11" ht="25.5" customHeight="1">
      <c r="A96" s="150" t="s">
        <v>1405</v>
      </c>
      <c r="B96" s="193" t="s">
        <v>825</v>
      </c>
      <c r="C96" s="194"/>
      <c r="D96" s="193" t="s">
        <v>826</v>
      </c>
      <c r="E96" s="194"/>
      <c r="F96" s="194"/>
      <c r="G96" s="194"/>
      <c r="H96" s="193" t="s">
        <v>276</v>
      </c>
      <c r="I96" s="194"/>
      <c r="J96" s="151" t="s">
        <v>602</v>
      </c>
      <c r="K96" s="152"/>
    </row>
    <row r="97" spans="1:11" ht="25.5" customHeight="1">
      <c r="A97" s="150" t="s">
        <v>1406</v>
      </c>
      <c r="B97" s="193" t="s">
        <v>904</v>
      </c>
      <c r="C97" s="194"/>
      <c r="D97" s="193" t="s">
        <v>905</v>
      </c>
      <c r="E97" s="194"/>
      <c r="F97" s="194"/>
      <c r="G97" s="194"/>
      <c r="H97" s="193" t="s">
        <v>276</v>
      </c>
      <c r="I97" s="194"/>
      <c r="J97" s="151" t="s">
        <v>906</v>
      </c>
      <c r="K97" s="152"/>
    </row>
    <row r="98" spans="1:11" ht="25.5" customHeight="1">
      <c r="A98" s="150" t="s">
        <v>1407</v>
      </c>
      <c r="B98" s="193" t="s">
        <v>907</v>
      </c>
      <c r="C98" s="194"/>
      <c r="D98" s="193" t="s">
        <v>908</v>
      </c>
      <c r="E98" s="194"/>
      <c r="F98" s="194"/>
      <c r="G98" s="194"/>
      <c r="H98" s="193" t="s">
        <v>276</v>
      </c>
      <c r="I98" s="194"/>
      <c r="J98" s="151" t="s">
        <v>1408</v>
      </c>
      <c r="K98" s="152"/>
    </row>
    <row r="99" spans="1:11" ht="25.5" customHeight="1">
      <c r="A99" s="150" t="s">
        <v>1409</v>
      </c>
      <c r="B99" s="193" t="s">
        <v>1410</v>
      </c>
      <c r="C99" s="194"/>
      <c r="D99" s="193" t="s">
        <v>1411</v>
      </c>
      <c r="E99" s="194"/>
      <c r="F99" s="194"/>
      <c r="G99" s="194"/>
      <c r="H99" s="193" t="s">
        <v>276</v>
      </c>
      <c r="I99" s="194"/>
      <c r="J99" s="151" t="s">
        <v>821</v>
      </c>
      <c r="K99" s="152"/>
    </row>
    <row r="100" spans="1:11" ht="25.5" customHeight="1">
      <c r="A100" s="150" t="s">
        <v>1412</v>
      </c>
      <c r="B100" s="193" t="s">
        <v>1413</v>
      </c>
      <c r="C100" s="194"/>
      <c r="D100" s="193" t="s">
        <v>1414</v>
      </c>
      <c r="E100" s="194"/>
      <c r="F100" s="194"/>
      <c r="G100" s="194"/>
      <c r="H100" s="193" t="s">
        <v>276</v>
      </c>
      <c r="I100" s="194"/>
      <c r="J100" s="151" t="s">
        <v>854</v>
      </c>
      <c r="K100" s="152"/>
    </row>
    <row r="101" spans="1:11" ht="25.5" customHeight="1">
      <c r="A101" s="150" t="s">
        <v>1415</v>
      </c>
      <c r="B101" s="193" t="s">
        <v>852</v>
      </c>
      <c r="C101" s="194"/>
      <c r="D101" s="193" t="s">
        <v>853</v>
      </c>
      <c r="E101" s="194"/>
      <c r="F101" s="194"/>
      <c r="G101" s="194"/>
      <c r="H101" s="193" t="s">
        <v>276</v>
      </c>
      <c r="I101" s="194"/>
      <c r="J101" s="151" t="s">
        <v>821</v>
      </c>
      <c r="K101" s="152"/>
    </row>
    <row r="102" spans="1:11" ht="25.5" customHeight="1">
      <c r="A102" s="150" t="s">
        <v>1416</v>
      </c>
      <c r="B102" s="193" t="s">
        <v>855</v>
      </c>
      <c r="C102" s="194"/>
      <c r="D102" s="193" t="s">
        <v>856</v>
      </c>
      <c r="E102" s="194"/>
      <c r="F102" s="194"/>
      <c r="G102" s="194"/>
      <c r="H102" s="193" t="s">
        <v>276</v>
      </c>
      <c r="I102" s="194"/>
      <c r="J102" s="151" t="s">
        <v>947</v>
      </c>
      <c r="K102" s="152"/>
    </row>
    <row r="103" spans="1:11" ht="25.5" customHeight="1">
      <c r="A103" s="150" t="s">
        <v>1417</v>
      </c>
      <c r="B103" s="193" t="s">
        <v>724</v>
      </c>
      <c r="C103" s="194"/>
      <c r="D103" s="193" t="s">
        <v>725</v>
      </c>
      <c r="E103" s="194"/>
      <c r="F103" s="194"/>
      <c r="G103" s="194"/>
      <c r="H103" s="193" t="s">
        <v>276</v>
      </c>
      <c r="I103" s="194"/>
      <c r="J103" s="151" t="s">
        <v>821</v>
      </c>
      <c r="K103" s="152"/>
    </row>
    <row r="104" spans="1:11" ht="25.5" customHeight="1">
      <c r="A104" s="150" t="s">
        <v>1418</v>
      </c>
      <c r="B104" s="193" t="s">
        <v>916</v>
      </c>
      <c r="C104" s="194"/>
      <c r="D104" s="193" t="s">
        <v>917</v>
      </c>
      <c r="E104" s="194"/>
      <c r="F104" s="194"/>
      <c r="G104" s="194"/>
      <c r="H104" s="193" t="s">
        <v>276</v>
      </c>
      <c r="I104" s="194"/>
      <c r="J104" s="151" t="s">
        <v>753</v>
      </c>
      <c r="K104" s="152"/>
    </row>
    <row r="105" spans="1:11" ht="25.5" customHeight="1">
      <c r="A105" s="150" t="s">
        <v>1419</v>
      </c>
      <c r="B105" s="193" t="s">
        <v>951</v>
      </c>
      <c r="C105" s="194"/>
      <c r="D105" s="193" t="s">
        <v>952</v>
      </c>
      <c r="E105" s="194"/>
      <c r="F105" s="194"/>
      <c r="G105" s="194"/>
      <c r="H105" s="193" t="s">
        <v>276</v>
      </c>
      <c r="I105" s="194"/>
      <c r="J105" s="151" t="s">
        <v>760</v>
      </c>
      <c r="K105" s="152"/>
    </row>
    <row r="106" spans="1:11" ht="25.5" customHeight="1">
      <c r="A106" s="150" t="s">
        <v>1420</v>
      </c>
      <c r="B106" s="193" t="s">
        <v>918</v>
      </c>
      <c r="C106" s="194"/>
      <c r="D106" s="193" t="s">
        <v>919</v>
      </c>
      <c r="E106" s="194"/>
      <c r="F106" s="194"/>
      <c r="G106" s="194"/>
      <c r="H106" s="193" t="s">
        <v>276</v>
      </c>
      <c r="I106" s="194"/>
      <c r="J106" s="151" t="s">
        <v>1421</v>
      </c>
      <c r="K106" s="152"/>
    </row>
    <row r="107" spans="1:11" ht="25.5" customHeight="1">
      <c r="A107" s="150" t="s">
        <v>1422</v>
      </c>
      <c r="B107" s="193" t="s">
        <v>1423</v>
      </c>
      <c r="C107" s="194"/>
      <c r="D107" s="193" t="s">
        <v>1424</v>
      </c>
      <c r="E107" s="194"/>
      <c r="F107" s="194"/>
      <c r="G107" s="194"/>
      <c r="H107" s="193" t="s">
        <v>276</v>
      </c>
      <c r="I107" s="194"/>
      <c r="J107" s="151" t="s">
        <v>760</v>
      </c>
      <c r="K107" s="152"/>
    </row>
    <row r="108" spans="1:11" ht="25.5" customHeight="1">
      <c r="A108" s="150" t="s">
        <v>1425</v>
      </c>
      <c r="B108" s="193" t="s">
        <v>1426</v>
      </c>
      <c r="C108" s="194"/>
      <c r="D108" s="193" t="s">
        <v>1427</v>
      </c>
      <c r="E108" s="194"/>
      <c r="F108" s="194"/>
      <c r="G108" s="194"/>
      <c r="H108" s="193" t="s">
        <v>276</v>
      </c>
      <c r="I108" s="194"/>
      <c r="J108" s="151" t="s">
        <v>1428</v>
      </c>
      <c r="K108" s="152"/>
    </row>
    <row r="109" spans="1:11" ht="25.5" customHeight="1">
      <c r="A109" s="150" t="s">
        <v>1429</v>
      </c>
      <c r="B109" s="193" t="s">
        <v>758</v>
      </c>
      <c r="C109" s="194"/>
      <c r="D109" s="193" t="s">
        <v>759</v>
      </c>
      <c r="E109" s="194"/>
      <c r="F109" s="194"/>
      <c r="G109" s="194"/>
      <c r="H109" s="193" t="s">
        <v>276</v>
      </c>
      <c r="I109" s="194"/>
      <c r="J109" s="151" t="s">
        <v>1430</v>
      </c>
      <c r="K109" s="152"/>
    </row>
    <row r="110" spans="1:11" ht="25.5" customHeight="1">
      <c r="A110" s="150" t="s">
        <v>1431</v>
      </c>
      <c r="B110" s="193" t="s">
        <v>871</v>
      </c>
      <c r="C110" s="194"/>
      <c r="D110" s="193" t="s">
        <v>872</v>
      </c>
      <c r="E110" s="194"/>
      <c r="F110" s="194"/>
      <c r="G110" s="194"/>
      <c r="H110" s="193" t="s">
        <v>276</v>
      </c>
      <c r="I110" s="194"/>
      <c r="J110" s="151" t="s">
        <v>873</v>
      </c>
      <c r="K110" s="152"/>
    </row>
    <row r="111" spans="1:11" ht="25.5" customHeight="1">
      <c r="A111" s="150" t="s">
        <v>1432</v>
      </c>
      <c r="B111" s="193" t="s">
        <v>751</v>
      </c>
      <c r="C111" s="194"/>
      <c r="D111" s="193" t="s">
        <v>752</v>
      </c>
      <c r="E111" s="194"/>
      <c r="F111" s="194"/>
      <c r="G111" s="194"/>
      <c r="H111" s="193" t="s">
        <v>276</v>
      </c>
      <c r="I111" s="194"/>
      <c r="J111" s="151" t="s">
        <v>873</v>
      </c>
      <c r="K111" s="152"/>
    </row>
    <row r="112" spans="1:11" ht="14.45" customHeight="1">
      <c r="A112" s="154"/>
      <c r="B112" s="155" t="s">
        <v>775</v>
      </c>
      <c r="C112" s="156"/>
      <c r="D112" s="156"/>
      <c r="E112" s="156"/>
      <c r="F112" s="156"/>
      <c r="G112" s="156"/>
      <c r="H112" s="156"/>
      <c r="I112" s="156"/>
      <c r="J112" s="156"/>
      <c r="K112" s="157">
        <f>SUM(K20:K111)</f>
        <v>0</v>
      </c>
    </row>
    <row r="114" ht="13.9" customHeight="1">
      <c r="A114" s="123" t="s">
        <v>276</v>
      </c>
    </row>
    <row r="115" spans="1:11" ht="13.9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1:11" ht="13.9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3.9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1:11" ht="13.9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1:11" ht="13.9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1:11" ht="13.9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1:11" ht="13.9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1:11" ht="13.9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1:11" ht="13.9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1:11" ht="13.9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1:11" ht="13.9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1:11" ht="13.9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11" ht="13.9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1:11" ht="13.9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1:11" ht="13.9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1:11" ht="13.9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1:11" ht="13.9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1:11" ht="13.9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1:11" ht="13.9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1:11" ht="13.9" customHeight="1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1:11" ht="13.9" customHeight="1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1:11" ht="13.9" customHeight="1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1:11" ht="13.9" customHeight="1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1:11" ht="13.9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1:11" ht="13.9" customHeight="1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1:11" ht="13.9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1:11" ht="13.9" customHeight="1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1:11" ht="13.9" customHeigh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1:11" ht="13.9" customHeight="1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1:11" ht="13.9" customHeight="1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1:11" ht="13.9" customHeight="1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1:11" ht="13.9" customHeight="1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1:11" ht="13.9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1:11" ht="13.9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1:11" ht="13.9" customHeight="1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1:11" ht="13.9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1:11" ht="13.9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1:11" ht="13.9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1:11" ht="13.9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1:11" ht="13.9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1:11" ht="13.9" customHeight="1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11" ht="13.9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1:11" ht="13.9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1:11" ht="13.9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1:11" ht="13.9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1:11" ht="13.9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1:11" ht="13.9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1:11" ht="13.9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1:11" ht="13.9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1:11" ht="13.9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1:11" ht="13.9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1:11" ht="13.9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1:11" ht="13.9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1:11" ht="13.9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1:11" ht="13.9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1:11" ht="13.9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1:11" ht="13.9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1:11" ht="13.9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1:11" ht="13.9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1:11" ht="13.9" customHeight="1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3.9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1:11" ht="13.9" customHeight="1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1:11" ht="13.9" customHeight="1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1:11" ht="13.9" customHeight="1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1:11" ht="13.9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1:11" ht="13.9" customHeight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ht="13.9" customHeigh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1:11" ht="13.9" customHeight="1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1:11" ht="13.9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1:11" ht="13.9" customHeigh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1:11" ht="13.9" customHeight="1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1:11" ht="13.9" customHeight="1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1:11" ht="13.9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1:11" ht="13.9" customHeight="1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1:11" ht="13.9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1:11" ht="13.9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1:11" ht="13.9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1:11" ht="13.9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1:11" ht="13.9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1:11" ht="13.9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1:11" ht="13.9" customHeigh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1:11" ht="13.9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1:11" ht="13.9" customHeight="1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1:11" ht="13.9" customHeight="1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1:11" ht="13.9" customHeight="1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1:11" ht="13.9" customHeight="1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1:11" ht="13.9" customHeigh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3.9" customHeight="1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1:11" ht="13.9" customHeight="1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1:11" ht="13.9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1:11" ht="13.9" customHeight="1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1:11" ht="13.9" customHeight="1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1:11" ht="13.9" customHeight="1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1:11" ht="13.9" customHeight="1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1:11" ht="13.9" customHeight="1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1:11" ht="13.9" customHeight="1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1:11" ht="13.9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1:11" ht="13.9" customHeight="1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1:11" ht="13.9" customHeight="1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1:11" ht="13.9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1:11" ht="13.9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1:11" ht="13.9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1:11" ht="13.9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1:11" ht="13.9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1:11" ht="13.9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1:11" ht="13.9" customHeight="1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1:11" ht="13.9" customHeight="1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1:11" ht="13.9" customHeight="1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1:11" ht="13.9" customHeight="1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1:11" ht="13.9" customHeight="1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1:11" ht="13.9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1:11" ht="13.9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1:11" ht="13.9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1:11" ht="13.9" customHeight="1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1:11" ht="13.9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1:11" ht="13.9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1:11" ht="13.9" customHeight="1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1:11" ht="13.9" customHeight="1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1:11" ht="13.9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1:11" ht="13.9" customHeight="1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1:11" ht="13.9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1:11" ht="13.9" customHeight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1:11" ht="13.9" customHeight="1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1:11" ht="13.9" customHeigh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1:11" ht="13.9" customHeigh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1:11" ht="13.9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1:11" ht="13.9" customHeight="1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1:11" ht="13.9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1:11" ht="13.9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1:11" ht="13.9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1:11" ht="13.9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1:11" ht="13.9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1:11" ht="13.9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1:11" ht="13.9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1:11" ht="13.9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1:11" ht="13.9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1:11" ht="13.9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1:11" ht="13.9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1:11" ht="13.9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1:11" ht="13.9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1:11" ht="13.9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1:11" ht="13.9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1:11" ht="13.9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1:11" ht="13.9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1:11" ht="13.9" customHeight="1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1:11" ht="13.9" customHeight="1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1:11" ht="13.9" customHeight="1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1:11" ht="13.9" customHeight="1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1:11" ht="13.9" customHeight="1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1:11" ht="13.9" customHeight="1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1:11" ht="13.9" customHeight="1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1:11" ht="13.9" customHeight="1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1:11" ht="13.9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1:11" ht="13.9" customHeight="1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1:11" ht="13.9" customHeight="1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1:11" ht="13.9" customHeight="1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1:11" ht="13.9" customHeight="1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1:11" ht="13.9" customHeight="1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1:11" ht="13.9" customHeight="1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1:11" ht="13.9" customHeight="1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1:11" ht="13.9" customHeight="1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1:11" ht="13.9" customHeight="1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1:11" ht="13.9" customHeight="1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1:11" ht="13.9" customHeight="1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1:11" ht="13.9" customHeight="1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1:11" ht="13.9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1:11" ht="13.9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1:11" ht="13.9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1:11" ht="13.9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1:11" ht="13.9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1:11" ht="13.9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1:11" ht="13.9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1:11" ht="13.9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1:11" ht="13.9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1:11" ht="13.9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1:11" ht="13.9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1:11" ht="13.9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1:11" ht="13.9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1:11" ht="13.9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1:11" ht="13.9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1:11" ht="13.9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1:11" ht="13.9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1:11" ht="13.9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1:11" ht="13.9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1:11" ht="13.9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1:11" ht="13.9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1:11" ht="13.9" customHeight="1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1:11" ht="13.9" customHeight="1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1:11" ht="13.9" customHeight="1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1:11" ht="13.9" customHeight="1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1:11" ht="13.9" customHeight="1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1:11" ht="13.9" customHeight="1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1:11" ht="13.9" customHeight="1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1:11" ht="13.9" customHeight="1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1:11" ht="13.9" customHeight="1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1:11" ht="13.9" customHeight="1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1:11" ht="13.9" customHeight="1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1:11" ht="13.9" customHeight="1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1:11" ht="13.9" customHeight="1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1:11" ht="13.9" customHeight="1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1:11" ht="13.9" customHeight="1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1:11" ht="13.9" customHeight="1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1:11" ht="13.9" customHeight="1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1:11" ht="13.9" customHeight="1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1:11" ht="13.9" customHeight="1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1:11" ht="13.9" customHeight="1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1:11" ht="13.9" customHeight="1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1:11" ht="13.9" customHeight="1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1:11" ht="13.9" customHeight="1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1:11" ht="13.9" customHeight="1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1:11" ht="13.9" customHeight="1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1:11" ht="13.9" customHeight="1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1:11" ht="13.9" customHeight="1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1:11" ht="13.9" customHeight="1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1:11" ht="13.9" customHeight="1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1:11" ht="13.9" customHeight="1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1:11" ht="13.9" customHeight="1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1:11" ht="13.9" customHeight="1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1:11" ht="13.9" customHeight="1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1:11" ht="13.9" customHeight="1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1:11" ht="13.9" customHeight="1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1:11" ht="13.9" customHeight="1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1:11" ht="13.9" customHeight="1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1:11" ht="13.9" customHeight="1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1:11" ht="13.9" customHeight="1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1:11" ht="13.9" customHeight="1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1:11" ht="13.9" customHeight="1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1:11" ht="13.9" customHeight="1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1:11" ht="13.9" customHeight="1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1:11" ht="13.9" customHeight="1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1:11" ht="13.9" customHeight="1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1:11" ht="13.9" customHeight="1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1:11" ht="13.9" customHeight="1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1:11" ht="13.9" customHeight="1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1:11" ht="13.9" customHeight="1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1:11" ht="13.9" customHeight="1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1:11" ht="13.9" customHeight="1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1:11" ht="13.9" customHeight="1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1:11" ht="13.9" customHeight="1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1:11" ht="13.9" customHeight="1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1:11" ht="13.9" customHeight="1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1:11" ht="13.9" customHeight="1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1:11" ht="13.9" customHeigh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1:11" ht="13.9" customHeight="1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1:11" ht="13.9" customHeight="1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1:11" ht="13.9" customHeight="1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1:11" ht="13.9" customHeight="1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1:11" ht="13.9" customHeight="1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1:11" ht="13.9" customHeight="1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1:11" ht="13.9" customHeight="1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1:11" ht="13.9" customHeight="1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1:11" ht="13.9" customHeight="1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1:11" ht="13.9" customHeight="1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1:11" ht="13.9" customHeight="1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1:11" ht="13.9" customHeight="1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1:11" ht="13.9" customHeight="1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1:11" ht="13.9" customHeight="1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1:11" ht="13.9" customHeight="1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1:11" ht="13.9" customHeight="1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1:11" ht="13.9" customHeight="1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1:11" ht="13.9" customHeight="1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1:11" ht="13.9" customHeight="1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1:11" ht="13.9" customHeight="1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1:11" ht="13.9" customHeight="1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1:11" ht="13.9" customHeight="1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1:11" ht="13.9" customHeight="1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1:11" ht="13.9" customHeight="1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1:11" ht="13.9" customHeight="1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1:11" ht="13.9" customHeight="1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1:11" ht="13.9" customHeight="1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1:11" ht="13.9" customHeight="1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1:11" ht="13.9" customHeight="1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1:11" ht="13.9" customHeight="1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1:11" ht="13.9" customHeight="1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1:11" ht="13.9" customHeight="1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1:11" ht="13.9" customHeight="1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1:11" ht="13.9" customHeight="1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1:11" ht="13.9" customHeight="1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1:11" ht="13.9" customHeight="1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1:11" ht="13.9" customHeight="1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1:11" ht="13.9" customHeight="1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1:11" ht="13.9" customHeight="1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1:11" ht="13.9" customHeight="1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1:11" ht="13.9" customHeight="1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1:11" ht="13.9" customHeight="1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1:11" ht="13.9" customHeight="1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1:11" ht="13.9" customHeight="1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1:11" ht="13.9" customHeight="1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1:11" ht="13.9" customHeight="1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1:11" ht="13.9" customHeight="1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1:11" ht="13.9" customHeight="1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1:11" ht="13.9" customHeight="1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1:11" ht="13.9" customHeight="1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1:11" ht="13.9" customHeight="1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1:11" ht="13.9" customHeight="1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1:11" ht="13.9" customHeight="1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1:11" ht="13.9" customHeight="1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1:11" ht="13.9" customHeight="1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1:11" ht="13.9" customHeight="1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1:11" ht="13.9" customHeight="1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1:11" ht="13.9" customHeight="1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1:11" ht="13.9" customHeight="1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1:11" ht="13.9" customHeight="1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1:11" ht="13.9" customHeight="1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1:11" ht="13.9" customHeight="1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1:11" ht="13.9" customHeight="1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1:11" ht="13.9" customHeight="1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1:11" ht="13.9" customHeight="1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1:11" ht="13.9" customHeight="1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</row>
  </sheetData>
  <mergeCells count="279">
    <mergeCell ref="B111:C111"/>
    <mergeCell ref="D111:G111"/>
    <mergeCell ref="H111:I111"/>
    <mergeCell ref="B109:C109"/>
    <mergeCell ref="D109:G109"/>
    <mergeCell ref="H109:I109"/>
    <mergeCell ref="B110:C110"/>
    <mergeCell ref="D110:G110"/>
    <mergeCell ref="H110:I110"/>
    <mergeCell ref="B106:C106"/>
    <mergeCell ref="D106:G106"/>
    <mergeCell ref="H106:I106"/>
    <mergeCell ref="B107:C107"/>
    <mergeCell ref="D107:G107"/>
    <mergeCell ref="H107:I107"/>
    <mergeCell ref="B108:C108"/>
    <mergeCell ref="D108:G108"/>
    <mergeCell ref="H108:I108"/>
    <mergeCell ref="B103:C103"/>
    <mergeCell ref="D103:G103"/>
    <mergeCell ref="H103:I103"/>
    <mergeCell ref="B104:C104"/>
    <mergeCell ref="D104:G104"/>
    <mergeCell ref="H104:I104"/>
    <mergeCell ref="B105:C105"/>
    <mergeCell ref="D105:G105"/>
    <mergeCell ref="H105:I105"/>
    <mergeCell ref="B100:C100"/>
    <mergeCell ref="D100:G100"/>
    <mergeCell ref="H100:I100"/>
    <mergeCell ref="B101:C101"/>
    <mergeCell ref="D101:G101"/>
    <mergeCell ref="H101:I101"/>
    <mergeCell ref="B102:C102"/>
    <mergeCell ref="D102:G102"/>
    <mergeCell ref="H102:I102"/>
    <mergeCell ref="B97:C97"/>
    <mergeCell ref="D97:G97"/>
    <mergeCell ref="H97:I97"/>
    <mergeCell ref="B98:C98"/>
    <mergeCell ref="D98:G98"/>
    <mergeCell ref="H98:I98"/>
    <mergeCell ref="B99:C99"/>
    <mergeCell ref="D99:G99"/>
    <mergeCell ref="H99:I99"/>
    <mergeCell ref="B94:C94"/>
    <mergeCell ref="D94:G94"/>
    <mergeCell ref="H94:I94"/>
    <mergeCell ref="B95:C95"/>
    <mergeCell ref="D95:G95"/>
    <mergeCell ref="H95:I95"/>
    <mergeCell ref="B96:C96"/>
    <mergeCell ref="D96:G96"/>
    <mergeCell ref="H96:I96"/>
    <mergeCell ref="B91:C91"/>
    <mergeCell ref="D91:G91"/>
    <mergeCell ref="H91:I91"/>
    <mergeCell ref="B92:C92"/>
    <mergeCell ref="D92:G92"/>
    <mergeCell ref="H92:I92"/>
    <mergeCell ref="B93:C93"/>
    <mergeCell ref="D93:G93"/>
    <mergeCell ref="H93:I93"/>
    <mergeCell ref="B88:C88"/>
    <mergeCell ref="D88:G88"/>
    <mergeCell ref="H88:I88"/>
    <mergeCell ref="B89:C89"/>
    <mergeCell ref="D89:G89"/>
    <mergeCell ref="H89:I89"/>
    <mergeCell ref="B90:C90"/>
    <mergeCell ref="D90:G90"/>
    <mergeCell ref="H90:I90"/>
    <mergeCell ref="B85:C85"/>
    <mergeCell ref="D85:G85"/>
    <mergeCell ref="H85:I85"/>
    <mergeCell ref="B86:C86"/>
    <mergeCell ref="D86:G86"/>
    <mergeCell ref="H86:I86"/>
    <mergeCell ref="B87:C87"/>
    <mergeCell ref="D87:G87"/>
    <mergeCell ref="H87:I87"/>
    <mergeCell ref="B82:C82"/>
    <mergeCell ref="D82:G82"/>
    <mergeCell ref="H82:I82"/>
    <mergeCell ref="B83:C83"/>
    <mergeCell ref="D83:G83"/>
    <mergeCell ref="H83:I83"/>
    <mergeCell ref="B84:C84"/>
    <mergeCell ref="D84:G84"/>
    <mergeCell ref="H84:I84"/>
    <mergeCell ref="B79:C79"/>
    <mergeCell ref="D79:G79"/>
    <mergeCell ref="H79:I79"/>
    <mergeCell ref="B80:C80"/>
    <mergeCell ref="D80:G80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H77:I77"/>
    <mergeCell ref="B78:C78"/>
    <mergeCell ref="D78:G78"/>
    <mergeCell ref="H78:I78"/>
    <mergeCell ref="B73:C73"/>
    <mergeCell ref="D73:G73"/>
    <mergeCell ref="H73:I73"/>
    <mergeCell ref="B74:C74"/>
    <mergeCell ref="D74:G74"/>
    <mergeCell ref="H74:I74"/>
    <mergeCell ref="B75:C75"/>
    <mergeCell ref="D75:G75"/>
    <mergeCell ref="H75:I75"/>
    <mergeCell ref="B70:C70"/>
    <mergeCell ref="D70:G70"/>
    <mergeCell ref="H70:I70"/>
    <mergeCell ref="B71:C71"/>
    <mergeCell ref="D71:G71"/>
    <mergeCell ref="H71:I71"/>
    <mergeCell ref="B72:C72"/>
    <mergeCell ref="D72:G72"/>
    <mergeCell ref="H72:I72"/>
    <mergeCell ref="B67:C67"/>
    <mergeCell ref="D67:G67"/>
    <mergeCell ref="H67:I67"/>
    <mergeCell ref="B68:C68"/>
    <mergeCell ref="D68:G68"/>
    <mergeCell ref="H68:I68"/>
    <mergeCell ref="B69:C69"/>
    <mergeCell ref="D69:G69"/>
    <mergeCell ref="H69:I69"/>
    <mergeCell ref="B64:C64"/>
    <mergeCell ref="D64:G64"/>
    <mergeCell ref="H64:I64"/>
    <mergeCell ref="B65:C65"/>
    <mergeCell ref="D65:G65"/>
    <mergeCell ref="H65:I65"/>
    <mergeCell ref="B66:C66"/>
    <mergeCell ref="D66:G66"/>
    <mergeCell ref="H66:I66"/>
    <mergeCell ref="B61:C61"/>
    <mergeCell ref="D61:G61"/>
    <mergeCell ref="H61:I61"/>
    <mergeCell ref="B62:C62"/>
    <mergeCell ref="D62:G62"/>
    <mergeCell ref="H62:I62"/>
    <mergeCell ref="B63:C63"/>
    <mergeCell ref="D63:G63"/>
    <mergeCell ref="H63:I63"/>
    <mergeCell ref="B58:C58"/>
    <mergeCell ref="D58:G58"/>
    <mergeCell ref="H58:I58"/>
    <mergeCell ref="B59:C59"/>
    <mergeCell ref="D59:G59"/>
    <mergeCell ref="H59:I59"/>
    <mergeCell ref="B60:C60"/>
    <mergeCell ref="D60:G60"/>
    <mergeCell ref="H60:I60"/>
    <mergeCell ref="B55:C55"/>
    <mergeCell ref="D55:G55"/>
    <mergeCell ref="H55:I55"/>
    <mergeCell ref="B56:C56"/>
    <mergeCell ref="D56:G56"/>
    <mergeCell ref="H56:I56"/>
    <mergeCell ref="B57:C57"/>
    <mergeCell ref="D57:G57"/>
    <mergeCell ref="H57:I57"/>
    <mergeCell ref="B52:C52"/>
    <mergeCell ref="D52:G52"/>
    <mergeCell ref="H52:I52"/>
    <mergeCell ref="B53:C53"/>
    <mergeCell ref="D53:G53"/>
    <mergeCell ref="H53:I53"/>
    <mergeCell ref="B54:C54"/>
    <mergeCell ref="D54:G54"/>
    <mergeCell ref="H54:I54"/>
    <mergeCell ref="B49:C49"/>
    <mergeCell ref="D49:G49"/>
    <mergeCell ref="H49:I49"/>
    <mergeCell ref="B50:C50"/>
    <mergeCell ref="D50:G50"/>
    <mergeCell ref="H50:I50"/>
    <mergeCell ref="B51:C51"/>
    <mergeCell ref="D51:G51"/>
    <mergeCell ref="H51:I51"/>
    <mergeCell ref="B46:C46"/>
    <mergeCell ref="D46:G46"/>
    <mergeCell ref="H46:I46"/>
    <mergeCell ref="B47:C47"/>
    <mergeCell ref="D47:G47"/>
    <mergeCell ref="H47:I47"/>
    <mergeCell ref="B48:C48"/>
    <mergeCell ref="D48:G48"/>
    <mergeCell ref="H48:I48"/>
    <mergeCell ref="B43:C43"/>
    <mergeCell ref="D43:G43"/>
    <mergeCell ref="H43:I43"/>
    <mergeCell ref="B44:C44"/>
    <mergeCell ref="D44:G44"/>
    <mergeCell ref="H44:I44"/>
    <mergeCell ref="B45:C45"/>
    <mergeCell ref="D45:G45"/>
    <mergeCell ref="H45:I45"/>
    <mergeCell ref="B40:C40"/>
    <mergeCell ref="D40:G40"/>
    <mergeCell ref="H40:I40"/>
    <mergeCell ref="B41:C41"/>
    <mergeCell ref="D41:G41"/>
    <mergeCell ref="H41:I41"/>
    <mergeCell ref="B42:C42"/>
    <mergeCell ref="D42:G42"/>
    <mergeCell ref="H42:I42"/>
    <mergeCell ref="B37:C37"/>
    <mergeCell ref="D37:G37"/>
    <mergeCell ref="H37:I37"/>
    <mergeCell ref="B38:C38"/>
    <mergeCell ref="D38:G38"/>
    <mergeCell ref="H38:I38"/>
    <mergeCell ref="B39:C39"/>
    <mergeCell ref="D39:G39"/>
    <mergeCell ref="H39:I39"/>
    <mergeCell ref="B34:C34"/>
    <mergeCell ref="D34:G34"/>
    <mergeCell ref="H34:I34"/>
    <mergeCell ref="B35:C35"/>
    <mergeCell ref="D35:G35"/>
    <mergeCell ref="H35:I35"/>
    <mergeCell ref="B36:C36"/>
    <mergeCell ref="D36:G36"/>
    <mergeCell ref="H36:I36"/>
    <mergeCell ref="B31:C31"/>
    <mergeCell ref="D31:G31"/>
    <mergeCell ref="H31:I31"/>
    <mergeCell ref="B32:C32"/>
    <mergeCell ref="D32:G32"/>
    <mergeCell ref="H32:I32"/>
    <mergeCell ref="B33:C33"/>
    <mergeCell ref="D33:G33"/>
    <mergeCell ref="H33:I33"/>
    <mergeCell ref="B28:C28"/>
    <mergeCell ref="D28:G28"/>
    <mergeCell ref="H28:I28"/>
    <mergeCell ref="B29:C29"/>
    <mergeCell ref="D29:G29"/>
    <mergeCell ref="H29:I29"/>
    <mergeCell ref="B30:C30"/>
    <mergeCell ref="D30:G30"/>
    <mergeCell ref="H30:I30"/>
    <mergeCell ref="B25:C25"/>
    <mergeCell ref="D25:G25"/>
    <mergeCell ref="H25:I25"/>
    <mergeCell ref="B26:C26"/>
    <mergeCell ref="D26:G26"/>
    <mergeCell ref="H26:I26"/>
    <mergeCell ref="B27:C27"/>
    <mergeCell ref="D27:G27"/>
    <mergeCell ref="H27:I27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18:C18"/>
    <mergeCell ref="D18:G18"/>
    <mergeCell ref="H18:I18"/>
    <mergeCell ref="B20:C20"/>
    <mergeCell ref="D20:G20"/>
    <mergeCell ref="H20:I20"/>
    <mergeCell ref="B21:C21"/>
    <mergeCell ref="D21:G21"/>
    <mergeCell ref="H21:I21"/>
  </mergeCells>
  <printOptions gridLines="1"/>
  <pageMargins left="0.5100000000000001" right="0.19684999999999997" top="0.12000000000000001" bottom="0.5500000000000002" header="0.12000000000000001" footer="0.42000000000000004"/>
  <pageSetup horizontalDpi="600" verticalDpi="600" orientation="portrait" paperSize="9" scale="60"/>
  <headerFooter>
    <oddFooter>&amp;LDatum tisku  &amp;D&amp;RStrana 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1"/>
  <sheetViews>
    <sheetView workbookViewId="0" topLeftCell="A1">
      <selection activeCell="K30" sqref="K30"/>
    </sheetView>
  </sheetViews>
  <sheetFormatPr defaultColWidth="9.33203125" defaultRowHeight="13.5" customHeight="1"/>
  <cols>
    <col min="1" max="1" width="7.83203125" style="123" customWidth="1"/>
    <col min="2" max="2" width="2" style="123" customWidth="1"/>
    <col min="3" max="3" width="60.33203125" style="123" customWidth="1"/>
    <col min="4" max="4" width="2" style="123" customWidth="1"/>
    <col min="5" max="5" width="24.16015625" style="123" customWidth="1"/>
    <col min="6" max="6" width="4.33203125" style="123" customWidth="1"/>
    <col min="7" max="7" width="9" style="123" customWidth="1"/>
    <col min="8" max="8" width="2" style="123" customWidth="1"/>
    <col min="9" max="9" width="21.83203125" style="123" customWidth="1"/>
    <col min="10" max="10" width="10.16015625" style="123" customWidth="1"/>
    <col min="11" max="11" width="16" style="123" customWidth="1"/>
    <col min="12" max="257" width="9.33203125" style="124" customWidth="1"/>
  </cols>
  <sheetData>
    <row r="1" spans="1:11" ht="24" customHeight="1">
      <c r="A1" s="125" t="s">
        <v>532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.75" customHeight="1">
      <c r="A2" s="128" t="s">
        <v>533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ht="14.45" customHeight="1"/>
    <row r="4" spans="2:11" ht="13.9" customHeight="1">
      <c r="B4" s="131" t="s">
        <v>534</v>
      </c>
      <c r="C4" s="132"/>
      <c r="F4" s="131" t="s">
        <v>551</v>
      </c>
      <c r="G4" s="133"/>
      <c r="H4" s="133"/>
      <c r="I4" s="133"/>
      <c r="J4" s="133"/>
      <c r="K4" s="132"/>
    </row>
    <row r="5" spans="2:11" ht="15.6" customHeight="1">
      <c r="B5" s="134"/>
      <c r="C5" s="135" t="s">
        <v>536</v>
      </c>
      <c r="F5" s="136"/>
      <c r="G5" s="123" t="s">
        <v>553</v>
      </c>
      <c r="K5" s="137"/>
    </row>
    <row r="6" spans="2:11" ht="13.9" customHeight="1">
      <c r="B6" s="136"/>
      <c r="C6" s="137" t="s">
        <v>537</v>
      </c>
      <c r="F6" s="136"/>
      <c r="G6" s="123" t="s">
        <v>8</v>
      </c>
      <c r="K6" s="137"/>
    </row>
    <row r="7" spans="2:11" ht="13.9" customHeight="1">
      <c r="B7" s="138"/>
      <c r="C7" s="139" t="s">
        <v>538</v>
      </c>
      <c r="F7" s="138"/>
      <c r="G7" s="140"/>
      <c r="H7" s="140"/>
      <c r="I7" s="140"/>
      <c r="J7" s="140"/>
      <c r="K7" s="139"/>
    </row>
    <row r="8" spans="2:11" ht="5.25" customHeight="1">
      <c r="B8" s="141"/>
      <c r="C8" s="142"/>
      <c r="F8" s="136"/>
      <c r="G8" s="124"/>
      <c r="K8" s="137"/>
    </row>
    <row r="9" spans="2:11" ht="13.9" customHeight="1">
      <c r="B9" s="136"/>
      <c r="C9" s="137" t="s">
        <v>540</v>
      </c>
      <c r="F9" s="136"/>
      <c r="K9" s="137"/>
    </row>
    <row r="10" spans="2:11" ht="14.45" customHeight="1">
      <c r="B10" s="136"/>
      <c r="C10" s="137"/>
      <c r="F10" s="143"/>
      <c r="G10" s="144"/>
      <c r="H10" s="144"/>
      <c r="I10" s="144"/>
      <c r="J10" s="144"/>
      <c r="K10" s="145"/>
    </row>
    <row r="11" spans="2:11" ht="13.9" customHeight="1">
      <c r="B11" s="136"/>
      <c r="C11" s="137"/>
      <c r="F11" s="124"/>
      <c r="G11" s="124"/>
      <c r="H11" s="124"/>
      <c r="I11" s="124"/>
      <c r="J11" s="124"/>
      <c r="K11" s="124"/>
    </row>
    <row r="12" spans="2:11" ht="13.9" customHeight="1">
      <c r="B12" s="136"/>
      <c r="C12" s="137"/>
      <c r="G12" s="124"/>
      <c r="H12" s="124"/>
      <c r="I12" s="124"/>
      <c r="J12" s="124"/>
      <c r="K12" s="124"/>
    </row>
    <row r="13" spans="2:11" ht="5.25" customHeight="1">
      <c r="B13" s="141"/>
      <c r="C13" s="142"/>
      <c r="G13" s="124"/>
      <c r="H13" s="124"/>
      <c r="I13" s="124"/>
      <c r="J13" s="124"/>
      <c r="K13" s="124"/>
    </row>
    <row r="14" spans="2:11" ht="13.9" customHeight="1">
      <c r="B14" s="136"/>
      <c r="C14" s="137" t="s">
        <v>545</v>
      </c>
      <c r="G14" s="124"/>
      <c r="H14" s="124"/>
      <c r="I14" s="124"/>
      <c r="J14" s="124"/>
      <c r="K14" s="124"/>
    </row>
    <row r="15" spans="2:11" ht="13.9" customHeight="1">
      <c r="B15" s="136"/>
      <c r="C15" s="137" t="s">
        <v>546</v>
      </c>
      <c r="G15" s="124"/>
      <c r="H15" s="124"/>
      <c r="I15" s="124"/>
      <c r="J15" s="124"/>
      <c r="K15" s="124"/>
    </row>
    <row r="16" spans="2:11" ht="14.45" customHeight="1">
      <c r="B16" s="143"/>
      <c r="C16" s="145" t="s">
        <v>548</v>
      </c>
      <c r="G16" s="124"/>
      <c r="H16" s="124"/>
      <c r="I16" s="124"/>
      <c r="J16" s="124"/>
      <c r="K16" s="124"/>
    </row>
    <row r="17" ht="14.45" customHeight="1"/>
    <row r="18" spans="1:11" ht="42" customHeight="1">
      <c r="A18" s="146" t="s">
        <v>562</v>
      </c>
      <c r="B18" s="192" t="s">
        <v>563</v>
      </c>
      <c r="C18" s="192"/>
      <c r="D18" s="192" t="s">
        <v>564</v>
      </c>
      <c r="E18" s="192"/>
      <c r="F18" s="192"/>
      <c r="G18" s="192"/>
      <c r="H18" s="192" t="s">
        <v>565</v>
      </c>
      <c r="I18" s="192"/>
      <c r="J18" s="147" t="s">
        <v>566</v>
      </c>
      <c r="K18" s="147" t="s">
        <v>567</v>
      </c>
    </row>
    <row r="19" spans="1:11" ht="13.9" customHeight="1">
      <c r="A19" s="148" t="s">
        <v>1433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25.5" customHeight="1">
      <c r="A20" s="150">
        <v>1</v>
      </c>
      <c r="B20" s="193" t="s">
        <v>814</v>
      </c>
      <c r="C20" s="194"/>
      <c r="D20" s="193" t="s">
        <v>815</v>
      </c>
      <c r="E20" s="194"/>
      <c r="F20" s="194"/>
      <c r="G20" s="194"/>
      <c r="H20" s="193" t="s">
        <v>816</v>
      </c>
      <c r="I20" s="194"/>
      <c r="J20" s="151" t="s">
        <v>573</v>
      </c>
      <c r="K20" s="152"/>
    </row>
    <row r="21" spans="1:11" ht="25.5" customHeight="1">
      <c r="A21" s="150">
        <v>2</v>
      </c>
      <c r="B21" s="193" t="s">
        <v>716</v>
      </c>
      <c r="C21" s="194"/>
      <c r="D21" s="193" t="s">
        <v>717</v>
      </c>
      <c r="E21" s="194"/>
      <c r="F21" s="194"/>
      <c r="G21" s="194"/>
      <c r="H21" s="193" t="s">
        <v>718</v>
      </c>
      <c r="I21" s="194"/>
      <c r="J21" s="151" t="s">
        <v>602</v>
      </c>
      <c r="K21" s="152"/>
    </row>
    <row r="22" spans="1:11" ht="25.5" customHeight="1">
      <c r="A22" s="150">
        <v>3</v>
      </c>
      <c r="B22" s="193" t="s">
        <v>883</v>
      </c>
      <c r="C22" s="194"/>
      <c r="D22" s="193" t="s">
        <v>884</v>
      </c>
      <c r="E22" s="194"/>
      <c r="F22" s="194"/>
      <c r="G22" s="194"/>
      <c r="H22" s="193" t="s">
        <v>885</v>
      </c>
      <c r="I22" s="194"/>
      <c r="J22" s="151" t="s">
        <v>602</v>
      </c>
      <c r="K22" s="152"/>
    </row>
    <row r="23" spans="1:11" ht="25.5" customHeight="1">
      <c r="A23" s="150">
        <v>4</v>
      </c>
      <c r="B23" s="193" t="s">
        <v>889</v>
      </c>
      <c r="C23" s="194"/>
      <c r="D23" s="193" t="s">
        <v>890</v>
      </c>
      <c r="E23" s="194"/>
      <c r="F23" s="194"/>
      <c r="G23" s="194"/>
      <c r="H23" s="193" t="s">
        <v>891</v>
      </c>
      <c r="I23" s="194"/>
      <c r="J23" s="151" t="s">
        <v>573</v>
      </c>
      <c r="K23" s="152"/>
    </row>
    <row r="24" spans="1:11" ht="25.5" customHeight="1">
      <c r="A24" s="150">
        <v>5</v>
      </c>
      <c r="B24" s="193" t="s">
        <v>1092</v>
      </c>
      <c r="C24" s="194"/>
      <c r="D24" s="193" t="s">
        <v>1093</v>
      </c>
      <c r="E24" s="194"/>
      <c r="F24" s="194"/>
      <c r="G24" s="194"/>
      <c r="H24" s="193" t="s">
        <v>1094</v>
      </c>
      <c r="I24" s="194"/>
      <c r="J24" s="151" t="s">
        <v>573</v>
      </c>
      <c r="K24" s="152"/>
    </row>
    <row r="25" spans="1:11" ht="25.5" customHeight="1">
      <c r="A25" s="150">
        <v>6</v>
      </c>
      <c r="B25" s="193" t="s">
        <v>895</v>
      </c>
      <c r="C25" s="194"/>
      <c r="D25" s="193" t="s">
        <v>896</v>
      </c>
      <c r="E25" s="194"/>
      <c r="F25" s="194"/>
      <c r="G25" s="194"/>
      <c r="H25" s="193" t="s">
        <v>897</v>
      </c>
      <c r="I25" s="194"/>
      <c r="J25" s="151" t="s">
        <v>573</v>
      </c>
      <c r="K25" s="152"/>
    </row>
    <row r="26" spans="1:11" ht="25.5" customHeight="1">
      <c r="A26" s="150">
        <v>7</v>
      </c>
      <c r="B26" s="193" t="s">
        <v>898</v>
      </c>
      <c r="C26" s="194"/>
      <c r="D26" s="193" t="s">
        <v>899</v>
      </c>
      <c r="E26" s="194"/>
      <c r="F26" s="194"/>
      <c r="G26" s="194"/>
      <c r="H26" s="193" t="s">
        <v>900</v>
      </c>
      <c r="I26" s="194"/>
      <c r="J26" s="151" t="s">
        <v>573</v>
      </c>
      <c r="K26" s="152"/>
    </row>
    <row r="27" spans="1:11" ht="25.5" customHeight="1">
      <c r="A27" s="150">
        <v>8</v>
      </c>
      <c r="B27" s="193" t="s">
        <v>901</v>
      </c>
      <c r="C27" s="194"/>
      <c r="D27" s="193" t="s">
        <v>902</v>
      </c>
      <c r="E27" s="194"/>
      <c r="F27" s="194"/>
      <c r="G27" s="194"/>
      <c r="H27" s="193" t="s">
        <v>903</v>
      </c>
      <c r="I27" s="194"/>
      <c r="J27" s="153" t="s">
        <v>602</v>
      </c>
      <c r="K27" s="152"/>
    </row>
    <row r="28" spans="1:11" ht="25.5" customHeight="1">
      <c r="A28" s="150">
        <v>9</v>
      </c>
      <c r="B28" s="193" t="s">
        <v>765</v>
      </c>
      <c r="C28" s="194"/>
      <c r="D28" s="193" t="s">
        <v>766</v>
      </c>
      <c r="E28" s="194"/>
      <c r="F28" s="194"/>
      <c r="G28" s="194"/>
      <c r="H28" s="193" t="s">
        <v>276</v>
      </c>
      <c r="I28" s="194"/>
      <c r="J28" s="151" t="s">
        <v>1434</v>
      </c>
      <c r="K28" s="152"/>
    </row>
    <row r="29" spans="1:11" ht="25.5" customHeight="1">
      <c r="A29" s="150">
        <v>10</v>
      </c>
      <c r="B29" s="193" t="s">
        <v>1435</v>
      </c>
      <c r="C29" s="194"/>
      <c r="D29" s="193" t="s">
        <v>1436</v>
      </c>
      <c r="E29" s="194"/>
      <c r="F29" s="194"/>
      <c r="G29" s="194"/>
      <c r="H29" s="193" t="s">
        <v>276</v>
      </c>
      <c r="I29" s="194"/>
      <c r="J29" s="151" t="s">
        <v>573</v>
      </c>
      <c r="K29" s="152"/>
    </row>
    <row r="30" spans="1:11" ht="14.45" customHeight="1">
      <c r="A30" s="154"/>
      <c r="B30" s="155" t="s">
        <v>775</v>
      </c>
      <c r="C30" s="156"/>
      <c r="D30" s="156"/>
      <c r="E30" s="156"/>
      <c r="F30" s="156"/>
      <c r="G30" s="156"/>
      <c r="H30" s="156"/>
      <c r="I30" s="156"/>
      <c r="J30" s="156"/>
      <c r="K30" s="157">
        <f>SUM(K20:K29)</f>
        <v>0</v>
      </c>
    </row>
    <row r="31" ht="13.9" customHeight="1">
      <c r="A31" s="123" t="s">
        <v>276</v>
      </c>
    </row>
  </sheetData>
  <mergeCells count="33">
    <mergeCell ref="B29:C29"/>
    <mergeCell ref="D29:G29"/>
    <mergeCell ref="H29:I29"/>
    <mergeCell ref="B27:C27"/>
    <mergeCell ref="D27:G27"/>
    <mergeCell ref="H27:I27"/>
    <mergeCell ref="B28:C28"/>
    <mergeCell ref="D28:G28"/>
    <mergeCell ref="H28:I28"/>
    <mergeCell ref="B25:C25"/>
    <mergeCell ref="D25:G25"/>
    <mergeCell ref="H25:I25"/>
    <mergeCell ref="B26:C26"/>
    <mergeCell ref="D26:G26"/>
    <mergeCell ref="H26:I26"/>
    <mergeCell ref="B23:C23"/>
    <mergeCell ref="D23:G23"/>
    <mergeCell ref="H23:I23"/>
    <mergeCell ref="B24:C24"/>
    <mergeCell ref="D24:G24"/>
    <mergeCell ref="H24:I24"/>
    <mergeCell ref="B21:C21"/>
    <mergeCell ref="D21:G21"/>
    <mergeCell ref="H21:I21"/>
    <mergeCell ref="B22:C22"/>
    <mergeCell ref="D22:G22"/>
    <mergeCell ref="H22:I22"/>
    <mergeCell ref="B18:C18"/>
    <mergeCell ref="D18:G18"/>
    <mergeCell ref="H18:I18"/>
    <mergeCell ref="B20:C20"/>
    <mergeCell ref="D20:G20"/>
    <mergeCell ref="H20:I20"/>
  </mergeCells>
  <printOptions gridLines="1"/>
  <pageMargins left="0.62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90" zoomScaleNormal="90" workbookViewId="0" topLeftCell="A1">
      <selection activeCell="F31" sqref="F31"/>
    </sheetView>
  </sheetViews>
  <sheetFormatPr defaultColWidth="9.33203125" defaultRowHeight="14.25" customHeight="1"/>
  <cols>
    <col min="1" max="1" width="23" style="158" customWidth="1"/>
    <col min="2" max="2" width="31.66015625" style="158" customWidth="1"/>
    <col min="3" max="3" width="16.16015625" style="158" customWidth="1"/>
    <col min="4" max="4" width="12.83203125" style="158" customWidth="1"/>
    <col min="5" max="5" width="9.33203125" style="158" customWidth="1"/>
    <col min="6" max="6" width="14.66015625" style="158" customWidth="1"/>
    <col min="7" max="257" width="9.33203125" style="158" customWidth="1"/>
  </cols>
  <sheetData>
    <row r="1" spans="1:6" ht="15.6" customHeight="1">
      <c r="A1" s="196" t="s">
        <v>1437</v>
      </c>
      <c r="B1" s="196"/>
      <c r="C1" s="196"/>
      <c r="D1" s="196"/>
      <c r="E1" s="196"/>
      <c r="F1" s="196"/>
    </row>
    <row r="2" spans="1:6" ht="14.45" customHeight="1">
      <c r="A2" s="159"/>
      <c r="B2" s="160"/>
      <c r="C2" s="160"/>
      <c r="D2" s="160"/>
      <c r="E2" s="161"/>
      <c r="F2" s="162"/>
    </row>
    <row r="3" spans="1:6" ht="14.45" customHeight="1">
      <c r="A3" s="163" t="s">
        <v>1438</v>
      </c>
      <c r="B3" s="164" t="s">
        <v>1101</v>
      </c>
      <c r="C3" s="164"/>
      <c r="D3" s="164"/>
      <c r="E3" s="165"/>
      <c r="F3" s="162"/>
    </row>
    <row r="4" spans="1:6" ht="14.45" customHeight="1">
      <c r="A4" s="166" t="s">
        <v>1439</v>
      </c>
      <c r="B4" s="166" t="s">
        <v>1440</v>
      </c>
      <c r="C4" s="166"/>
      <c r="D4" s="166"/>
      <c r="E4" s="165"/>
      <c r="F4" s="162"/>
    </row>
    <row r="5" spans="1:6" ht="14.45" customHeight="1">
      <c r="A5" s="163" t="s">
        <v>1441</v>
      </c>
      <c r="B5" s="164" t="s">
        <v>545</v>
      </c>
      <c r="C5" s="164"/>
      <c r="D5" s="164"/>
      <c r="E5" s="167"/>
      <c r="F5" s="162"/>
    </row>
    <row r="6" spans="1:6" ht="14.45" customHeight="1">
      <c r="A6" s="163" t="s">
        <v>1442</v>
      </c>
      <c r="B6" s="168" t="s">
        <v>1443</v>
      </c>
      <c r="C6" s="164"/>
      <c r="D6" s="164"/>
      <c r="E6" s="167"/>
      <c r="F6" s="162"/>
    </row>
    <row r="7" spans="1:6" ht="14.45" customHeight="1">
      <c r="A7" s="163" t="s">
        <v>1444</v>
      </c>
      <c r="B7" s="164" t="s">
        <v>1445</v>
      </c>
      <c r="C7" s="164"/>
      <c r="D7" s="164"/>
      <c r="E7" s="167"/>
      <c r="F7" s="162"/>
    </row>
    <row r="8" spans="1:6" ht="14.45" customHeight="1">
      <c r="A8" s="165"/>
      <c r="B8" s="165"/>
      <c r="C8" s="165"/>
      <c r="D8" s="165"/>
      <c r="E8" s="165"/>
      <c r="F8" s="162"/>
    </row>
    <row r="9" spans="1:6" ht="14.45" customHeight="1">
      <c r="A9" s="197" t="s">
        <v>1446</v>
      </c>
      <c r="B9" s="197"/>
      <c r="C9" s="197"/>
      <c r="D9" s="197"/>
      <c r="E9" s="197"/>
      <c r="F9" s="197"/>
    </row>
    <row r="10" spans="1:6" ht="14.45" customHeight="1">
      <c r="A10" s="169" t="s">
        <v>1447</v>
      </c>
      <c r="B10" s="169" t="s">
        <v>1448</v>
      </c>
      <c r="C10" s="169" t="s">
        <v>96</v>
      </c>
      <c r="D10" s="169" t="s">
        <v>97</v>
      </c>
      <c r="E10" s="169" t="s">
        <v>98</v>
      </c>
      <c r="F10" s="170" t="s">
        <v>993</v>
      </c>
    </row>
    <row r="11" spans="1:6" ht="14.45" customHeight="1">
      <c r="A11" s="171" t="s">
        <v>1449</v>
      </c>
      <c r="B11" s="171" t="s">
        <v>1450</v>
      </c>
      <c r="C11" s="172"/>
      <c r="D11" s="173">
        <v>30</v>
      </c>
      <c r="E11" s="174" t="s">
        <v>1005</v>
      </c>
      <c r="F11" s="175">
        <f aca="true" t="shared" si="0" ref="F11:F36">C11*D11</f>
        <v>0</v>
      </c>
    </row>
    <row r="12" spans="1:6" ht="14.45" customHeight="1">
      <c r="A12" s="176" t="s">
        <v>1451</v>
      </c>
      <c r="B12" s="176" t="s">
        <v>1452</v>
      </c>
      <c r="C12" s="177"/>
      <c r="D12" s="178">
        <v>20</v>
      </c>
      <c r="E12" s="179" t="s">
        <v>998</v>
      </c>
      <c r="F12" s="180">
        <f t="shared" si="0"/>
        <v>0</v>
      </c>
    </row>
    <row r="13" spans="1:6" ht="14.45" customHeight="1">
      <c r="A13" s="176" t="s">
        <v>1021</v>
      </c>
      <c r="B13" s="176" t="s">
        <v>1022</v>
      </c>
      <c r="C13" s="177"/>
      <c r="D13" s="178">
        <v>58</v>
      </c>
      <c r="E13" s="179" t="s">
        <v>998</v>
      </c>
      <c r="F13" s="180">
        <f t="shared" si="0"/>
        <v>0</v>
      </c>
    </row>
    <row r="14" spans="1:6" ht="14.45" customHeight="1">
      <c r="A14" s="176" t="s">
        <v>1453</v>
      </c>
      <c r="B14" s="176" t="s">
        <v>1454</v>
      </c>
      <c r="C14" s="177"/>
      <c r="D14" s="178">
        <v>20</v>
      </c>
      <c r="E14" s="179" t="s">
        <v>998</v>
      </c>
      <c r="F14" s="180">
        <f t="shared" si="0"/>
        <v>0</v>
      </c>
    </row>
    <row r="15" spans="1:6" ht="14.45" customHeight="1">
      <c r="A15" s="176" t="s">
        <v>1455</v>
      </c>
      <c r="B15" s="176" t="s">
        <v>1018</v>
      </c>
      <c r="C15" s="177"/>
      <c r="D15" s="178">
        <v>20</v>
      </c>
      <c r="E15" s="179" t="s">
        <v>1005</v>
      </c>
      <c r="F15" s="180">
        <f t="shared" si="0"/>
        <v>0</v>
      </c>
    </row>
    <row r="16" spans="1:6" ht="14.45" customHeight="1">
      <c r="A16" s="181"/>
      <c r="B16" s="181"/>
      <c r="C16" s="181"/>
      <c r="D16" s="181"/>
      <c r="E16" s="181"/>
      <c r="F16" s="162"/>
    </row>
    <row r="17" spans="1:6" ht="14.45" customHeight="1">
      <c r="A17" s="198" t="s">
        <v>1456</v>
      </c>
      <c r="B17" s="198"/>
      <c r="C17" s="198"/>
      <c r="D17" s="198"/>
      <c r="E17" s="198"/>
      <c r="F17" s="198"/>
    </row>
    <row r="18" spans="1:6" ht="14.45" customHeight="1">
      <c r="A18" s="169" t="s">
        <v>1447</v>
      </c>
      <c r="B18" s="169" t="s">
        <v>1448</v>
      </c>
      <c r="C18" s="169" t="s">
        <v>96</v>
      </c>
      <c r="D18" s="169" t="s">
        <v>97</v>
      </c>
      <c r="E18" s="169" t="s">
        <v>98</v>
      </c>
      <c r="F18" s="170" t="s">
        <v>993</v>
      </c>
    </row>
    <row r="19" spans="1:6" ht="14.45" customHeight="1">
      <c r="A19" s="171" t="s">
        <v>1457</v>
      </c>
      <c r="B19" s="171" t="s">
        <v>1458</v>
      </c>
      <c r="C19" s="182"/>
      <c r="D19" s="173">
        <v>1</v>
      </c>
      <c r="E19" s="174" t="s">
        <v>998</v>
      </c>
      <c r="F19" s="175">
        <f t="shared" si="0"/>
        <v>0</v>
      </c>
    </row>
    <row r="20" spans="1:6" ht="14.45" customHeight="1">
      <c r="A20" s="176" t="s">
        <v>1010</v>
      </c>
      <c r="B20" s="176" t="s">
        <v>1459</v>
      </c>
      <c r="C20" s="177"/>
      <c r="D20" s="178">
        <v>32</v>
      </c>
      <c r="E20" s="179" t="s">
        <v>998</v>
      </c>
      <c r="F20" s="180">
        <f t="shared" si="0"/>
        <v>0</v>
      </c>
    </row>
    <row r="21" spans="1:6" ht="14.45" customHeight="1">
      <c r="A21" s="176" t="s">
        <v>1460</v>
      </c>
      <c r="B21" s="176" t="s">
        <v>1461</v>
      </c>
      <c r="C21" s="177"/>
      <c r="D21" s="178">
        <v>1</v>
      </c>
      <c r="E21" s="179" t="s">
        <v>998</v>
      </c>
      <c r="F21" s="180">
        <f t="shared" si="0"/>
        <v>0</v>
      </c>
    </row>
    <row r="22" spans="1:6" ht="14.45" customHeight="1">
      <c r="A22" s="176" t="s">
        <v>1462</v>
      </c>
      <c r="B22" s="176" t="s">
        <v>1463</v>
      </c>
      <c r="C22" s="177"/>
      <c r="D22" s="178">
        <v>2</v>
      </c>
      <c r="E22" s="179" t="s">
        <v>998</v>
      </c>
      <c r="F22" s="180">
        <f t="shared" si="0"/>
        <v>0</v>
      </c>
    </row>
    <row r="23" spans="1:6" ht="14.45" customHeight="1">
      <c r="A23" s="176" t="s">
        <v>1464</v>
      </c>
      <c r="B23" s="176" t="s">
        <v>1020</v>
      </c>
      <c r="C23" s="177"/>
      <c r="D23" s="178">
        <v>2</v>
      </c>
      <c r="E23" s="179" t="s">
        <v>998</v>
      </c>
      <c r="F23" s="180">
        <f t="shared" si="0"/>
        <v>0</v>
      </c>
    </row>
    <row r="24" spans="1:6" ht="14.45" customHeight="1">
      <c r="A24" s="181"/>
      <c r="B24" s="181"/>
      <c r="C24" s="181"/>
      <c r="D24" s="181"/>
      <c r="E24" s="181"/>
      <c r="F24" s="162"/>
    </row>
    <row r="25" spans="1:6" ht="14.45" customHeight="1">
      <c r="A25" s="198" t="s">
        <v>1465</v>
      </c>
      <c r="B25" s="198"/>
      <c r="C25" s="198"/>
      <c r="D25" s="198"/>
      <c r="E25" s="198"/>
      <c r="F25" s="198"/>
    </row>
    <row r="26" spans="1:6" ht="14.45" customHeight="1">
      <c r="A26" s="169" t="s">
        <v>1447</v>
      </c>
      <c r="B26" s="169" t="s">
        <v>1448</v>
      </c>
      <c r="C26" s="169" t="s">
        <v>96</v>
      </c>
      <c r="D26" s="169" t="s">
        <v>97</v>
      </c>
      <c r="E26" s="169" t="s">
        <v>98</v>
      </c>
      <c r="F26" s="170" t="s">
        <v>993</v>
      </c>
    </row>
    <row r="27" spans="1:6" ht="14.45" customHeight="1">
      <c r="A27" s="171" t="s">
        <v>1466</v>
      </c>
      <c r="B27" s="171" t="s">
        <v>1467</v>
      </c>
      <c r="C27" s="182"/>
      <c r="D27" s="173">
        <v>40</v>
      </c>
      <c r="E27" s="174" t="s">
        <v>998</v>
      </c>
      <c r="F27" s="175">
        <f t="shared" si="0"/>
        <v>0</v>
      </c>
    </row>
    <row r="28" spans="1:6" ht="14.45" customHeight="1">
      <c r="A28" s="176" t="s">
        <v>1468</v>
      </c>
      <c r="B28" s="176" t="s">
        <v>996</v>
      </c>
      <c r="C28" s="177"/>
      <c r="D28" s="178">
        <v>68</v>
      </c>
      <c r="E28" s="179" t="s">
        <v>998</v>
      </c>
      <c r="F28" s="180">
        <f t="shared" si="0"/>
        <v>0</v>
      </c>
    </row>
    <row r="29" spans="1:6" ht="14.45" customHeight="1">
      <c r="A29" s="176" t="s">
        <v>1469</v>
      </c>
      <c r="B29" s="176" t="s">
        <v>1470</v>
      </c>
      <c r="C29" s="177"/>
      <c r="D29" s="178">
        <v>6</v>
      </c>
      <c r="E29" s="179" t="s">
        <v>1005</v>
      </c>
      <c r="F29" s="180">
        <f t="shared" si="0"/>
        <v>0</v>
      </c>
    </row>
    <row r="30" spans="1:6" ht="14.45" customHeight="1">
      <c r="A30" s="176" t="s">
        <v>1023</v>
      </c>
      <c r="B30" s="176" t="s">
        <v>1024</v>
      </c>
      <c r="C30" s="177"/>
      <c r="D30" s="178">
        <v>30</v>
      </c>
      <c r="E30" s="179" t="s">
        <v>1005</v>
      </c>
      <c r="F30" s="180">
        <f t="shared" si="0"/>
        <v>0</v>
      </c>
    </row>
    <row r="31" spans="1:6" ht="14.45" customHeight="1">
      <c r="A31" s="176" t="s">
        <v>1471</v>
      </c>
      <c r="B31" s="176" t="s">
        <v>1472</v>
      </c>
      <c r="C31" s="177"/>
      <c r="D31" s="178">
        <v>68</v>
      </c>
      <c r="E31" s="179" t="s">
        <v>998</v>
      </c>
      <c r="F31" s="180">
        <f t="shared" si="0"/>
        <v>0</v>
      </c>
    </row>
    <row r="32" spans="1:6" ht="14.45" customHeight="1">
      <c r="A32" s="176" t="s">
        <v>1473</v>
      </c>
      <c r="B32" s="176" t="s">
        <v>1015</v>
      </c>
      <c r="C32" s="177"/>
      <c r="D32" s="178">
        <v>148</v>
      </c>
      <c r="E32" s="179" t="s">
        <v>998</v>
      </c>
      <c r="F32" s="180">
        <f t="shared" si="0"/>
        <v>0</v>
      </c>
    </row>
    <row r="33" spans="1:6" ht="14.45" customHeight="1">
      <c r="A33" s="176" t="s">
        <v>1474</v>
      </c>
      <c r="B33" s="176" t="s">
        <v>1007</v>
      </c>
      <c r="C33" s="177"/>
      <c r="D33" s="178">
        <v>204</v>
      </c>
      <c r="E33" s="179" t="s">
        <v>998</v>
      </c>
      <c r="F33" s="180">
        <f t="shared" si="0"/>
        <v>0</v>
      </c>
    </row>
    <row r="34" spans="1:6" ht="14.45" customHeight="1">
      <c r="A34" s="176" t="s">
        <v>1475</v>
      </c>
      <c r="B34" s="176" t="s">
        <v>1459</v>
      </c>
      <c r="C34" s="177"/>
      <c r="D34" s="178">
        <v>28</v>
      </c>
      <c r="E34" s="179" t="s">
        <v>998</v>
      </c>
      <c r="F34" s="180">
        <f t="shared" si="0"/>
        <v>0</v>
      </c>
    </row>
    <row r="35" spans="1:6" ht="14.45" customHeight="1">
      <c r="A35" s="176" t="s">
        <v>1476</v>
      </c>
      <c r="B35" s="176" t="s">
        <v>1477</v>
      </c>
      <c r="C35" s="177"/>
      <c r="D35" s="178">
        <v>56</v>
      </c>
      <c r="E35" s="179" t="s">
        <v>998</v>
      </c>
      <c r="F35" s="180">
        <f t="shared" si="0"/>
        <v>0</v>
      </c>
    </row>
    <row r="36" spans="1:6" ht="14.45" customHeight="1">
      <c r="A36" s="176" t="s">
        <v>1478</v>
      </c>
      <c r="B36" s="176" t="s">
        <v>1479</v>
      </c>
      <c r="C36" s="177"/>
      <c r="D36" s="178">
        <v>14</v>
      </c>
      <c r="E36" s="179" t="s">
        <v>998</v>
      </c>
      <c r="F36" s="180">
        <f t="shared" si="0"/>
        <v>0</v>
      </c>
    </row>
    <row r="37" spans="1:6" ht="14.45" customHeight="1">
      <c r="A37" s="181"/>
      <c r="B37" s="181"/>
      <c r="C37" s="181"/>
      <c r="D37" s="181"/>
      <c r="E37" s="181"/>
      <c r="F37" s="199">
        <f>SUM(F11:F15,F19:F23,F27:F36)</f>
        <v>0</v>
      </c>
    </row>
    <row r="38" spans="1:6" ht="14.45" customHeight="1">
      <c r="A38" s="183" t="s">
        <v>1026</v>
      </c>
      <c r="B38" s="183"/>
      <c r="C38" s="183"/>
      <c r="D38" s="184"/>
      <c r="E38" s="184"/>
      <c r="F38" s="200"/>
    </row>
    <row r="39" ht="14.45" customHeight="1">
      <c r="F39" s="200"/>
    </row>
  </sheetData>
  <mergeCells count="5">
    <mergeCell ref="A1:F1"/>
    <mergeCell ref="A9:F9"/>
    <mergeCell ref="A17:F17"/>
    <mergeCell ref="A25:F25"/>
    <mergeCell ref="F37:F39"/>
  </mergeCells>
  <hyperlinks>
    <hyperlink ref="B6" r:id="rId1" display="mailto:info@bill-elektroprojekt.eu"/>
  </hyperlinks>
  <printOptions gridLines="1"/>
  <pageMargins left="0.34" right="0.33" top="0.7874019999999998" bottom="0.7874019999999998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 topLeftCell="A1">
      <selection activeCell="C50" sqref="C50"/>
    </sheetView>
  </sheetViews>
  <sheetFormatPr defaultColWidth="9.33203125" defaultRowHeight="9.75" customHeight="1"/>
  <cols>
    <col min="1" max="1" width="14" style="1" customWidth="1"/>
    <col min="2" max="2" width="66" style="1" customWidth="1"/>
    <col min="3" max="3" width="16" style="1" customWidth="1"/>
    <col min="4" max="257" width="9.33203125" style="1" customWidth="1"/>
  </cols>
  <sheetData>
    <row r="1" spans="1:3" ht="15.6" customHeight="1">
      <c r="A1" s="2" t="s">
        <v>0</v>
      </c>
      <c r="B1" s="3" t="s">
        <v>1</v>
      </c>
      <c r="C1" s="3"/>
    </row>
    <row r="2" spans="1:3" ht="15.6" customHeight="1">
      <c r="A2" s="4"/>
      <c r="B2" s="3" t="s">
        <v>2</v>
      </c>
      <c r="C2" s="3"/>
    </row>
    <row r="3" spans="1:3" ht="15.6" customHeight="1">
      <c r="A3" s="2" t="s">
        <v>3</v>
      </c>
      <c r="B3" s="3" t="s">
        <v>78</v>
      </c>
      <c r="C3" s="3"/>
    </row>
    <row r="4" spans="1:3" ht="15.6" customHeight="1">
      <c r="A4" s="2" t="s">
        <v>5</v>
      </c>
      <c r="B4" s="5" t="s">
        <v>6</v>
      </c>
      <c r="C4" s="5"/>
    </row>
    <row r="5" spans="1:3" ht="15.6" customHeight="1">
      <c r="A5" s="2" t="s">
        <v>7</v>
      </c>
      <c r="B5" s="5" t="s">
        <v>8</v>
      </c>
      <c r="C5" s="5"/>
    </row>
    <row r="6" spans="1:3" ht="15.6" customHeight="1">
      <c r="A6" s="2" t="s">
        <v>9</v>
      </c>
      <c r="B6" s="5" t="s">
        <v>10</v>
      </c>
      <c r="C6" s="5"/>
    </row>
    <row r="7" spans="1:3" ht="15.6" customHeight="1">
      <c r="A7" s="4"/>
      <c r="B7" s="5" t="s">
        <v>11</v>
      </c>
      <c r="C7" s="5"/>
    </row>
    <row r="8" spans="1:3" ht="15.6" customHeight="1">
      <c r="A8" s="4"/>
      <c r="B8" s="5" t="s">
        <v>12</v>
      </c>
      <c r="C8" s="5"/>
    </row>
    <row r="9" spans="1:3" ht="15.6" customHeight="1">
      <c r="A9" s="4"/>
      <c r="B9" s="5" t="s">
        <v>13</v>
      </c>
      <c r="C9" s="5"/>
    </row>
    <row r="10" spans="1:3" ht="13.9" customHeight="1">
      <c r="A10" s="4"/>
      <c r="B10" s="4"/>
      <c r="C10" s="4"/>
    </row>
    <row r="11" spans="2:3" ht="15.6" customHeight="1">
      <c r="B11" s="27" t="s">
        <v>79</v>
      </c>
      <c r="C11" s="3"/>
    </row>
    <row r="12" spans="1:2" ht="13.9" customHeight="1">
      <c r="A12" s="4"/>
      <c r="B12" s="4"/>
    </row>
    <row r="13" spans="1:3" ht="15.6" customHeight="1">
      <c r="A13" s="185" t="s">
        <v>14</v>
      </c>
      <c r="B13" s="185"/>
      <c r="C13" s="185"/>
    </row>
    <row r="15" spans="1:3" ht="10.15" customHeight="1">
      <c r="A15" s="6" t="s">
        <v>15</v>
      </c>
      <c r="B15" s="6" t="s">
        <v>16</v>
      </c>
      <c r="C15" s="6" t="s">
        <v>17</v>
      </c>
    </row>
    <row r="16" spans="1:3" ht="10.15" customHeight="1">
      <c r="A16" s="7" t="s">
        <v>18</v>
      </c>
      <c r="B16" s="8" t="s">
        <v>19</v>
      </c>
      <c r="C16" s="9"/>
    </row>
    <row r="17" spans="1:3" ht="10.15" customHeight="1">
      <c r="A17" s="10">
        <v>1</v>
      </c>
      <c r="B17" s="11" t="s">
        <v>80</v>
      </c>
      <c r="C17" s="12">
        <f>SUM('Položky (A)'!H65)</f>
        <v>0</v>
      </c>
    </row>
    <row r="18" spans="1:3" ht="10.15" customHeight="1">
      <c r="A18" s="10">
        <v>2</v>
      </c>
      <c r="B18" s="11" t="s">
        <v>81</v>
      </c>
      <c r="C18" s="12">
        <f>SUM('Položky (A)'!H283)</f>
        <v>0</v>
      </c>
    </row>
    <row r="19" spans="1:3" ht="10.15" customHeight="1">
      <c r="A19" s="10">
        <v>3</v>
      </c>
      <c r="B19" s="11" t="s">
        <v>22</v>
      </c>
      <c r="C19" s="12">
        <f>C18*0.05</f>
        <v>0</v>
      </c>
    </row>
    <row r="20" spans="1:3" ht="10.15" customHeight="1">
      <c r="A20" s="10">
        <v>4</v>
      </c>
      <c r="B20" s="11" t="s">
        <v>82</v>
      </c>
      <c r="C20" s="12">
        <f>SUM('Položky (A)'!H92)</f>
        <v>0</v>
      </c>
    </row>
    <row r="21" spans="1:3" ht="10.15" customHeight="1">
      <c r="A21" s="10">
        <v>5</v>
      </c>
      <c r="B21" s="11" t="s">
        <v>83</v>
      </c>
      <c r="C21" s="12">
        <f>SUM('Položky (A)'!H99)</f>
        <v>0</v>
      </c>
    </row>
    <row r="22" spans="1:3" ht="10.15" customHeight="1">
      <c r="A22" s="10">
        <v>6</v>
      </c>
      <c r="B22" s="11" t="s">
        <v>84</v>
      </c>
      <c r="C22" s="12">
        <f>SUM('Položky (A)'!H284)</f>
        <v>0</v>
      </c>
    </row>
    <row r="23" spans="1:3" ht="10.15" customHeight="1">
      <c r="A23" s="10">
        <v>7</v>
      </c>
      <c r="B23" s="11" t="s">
        <v>22</v>
      </c>
      <c r="C23" s="12">
        <f>C22*0.05</f>
        <v>0</v>
      </c>
    </row>
    <row r="24" spans="1:3" ht="10.15" customHeight="1">
      <c r="A24" s="10">
        <v>8</v>
      </c>
      <c r="B24" s="11" t="s">
        <v>85</v>
      </c>
      <c r="C24" s="12">
        <f>SUM('Položky (A)'!H74)</f>
        <v>0</v>
      </c>
    </row>
    <row r="25" spans="1:3" ht="10.15" customHeight="1">
      <c r="A25" s="10">
        <v>9</v>
      </c>
      <c r="B25" s="11" t="s">
        <v>86</v>
      </c>
      <c r="C25" s="12">
        <f>SUM('Položky (A)'!H105)</f>
        <v>0</v>
      </c>
    </row>
    <row r="26" spans="1:3" ht="10.15" customHeight="1">
      <c r="A26" s="10">
        <v>10</v>
      </c>
      <c r="B26" s="11" t="s">
        <v>87</v>
      </c>
      <c r="C26" s="12">
        <f>SUM('Položky (A)'!H129)</f>
        <v>0</v>
      </c>
    </row>
    <row r="27" spans="1:3" ht="10.15" customHeight="1">
      <c r="A27" s="10">
        <v>11</v>
      </c>
      <c r="B27" s="11" t="s">
        <v>88</v>
      </c>
      <c r="C27" s="12">
        <f>SUM('Položky (A)'!H151)</f>
        <v>0</v>
      </c>
    </row>
    <row r="28" spans="1:3" ht="10.15" customHeight="1">
      <c r="A28" s="10">
        <v>12</v>
      </c>
      <c r="B28" s="11" t="s">
        <v>89</v>
      </c>
      <c r="C28" s="12">
        <f>SUM('Položky (A)'!H170)</f>
        <v>0</v>
      </c>
    </row>
    <row r="29" spans="1:3" ht="10.15" customHeight="1">
      <c r="A29" s="10">
        <v>13</v>
      </c>
      <c r="B29" s="11" t="s">
        <v>90</v>
      </c>
      <c r="C29" s="12">
        <f>SUM('Položky (A)'!H189)</f>
        <v>0</v>
      </c>
    </row>
    <row r="30" spans="1:3" ht="10.15" customHeight="1">
      <c r="A30" s="10">
        <v>14</v>
      </c>
      <c r="B30" s="11" t="s">
        <v>91</v>
      </c>
      <c r="C30" s="12">
        <f>SUM('Položky (A)'!H209)</f>
        <v>0</v>
      </c>
    </row>
    <row r="31" spans="1:3" ht="10.15" customHeight="1">
      <c r="A31" s="10">
        <v>15</v>
      </c>
      <c r="B31" s="11" t="s">
        <v>52</v>
      </c>
      <c r="C31" s="12">
        <f>SUM('Položky (A)'!H285)</f>
        <v>0</v>
      </c>
    </row>
    <row r="32" spans="1:3" ht="10.15" customHeight="1">
      <c r="A32" s="10">
        <v>16</v>
      </c>
      <c r="B32" s="11" t="s">
        <v>22</v>
      </c>
      <c r="C32" s="12">
        <f>C31*0.05</f>
        <v>0</v>
      </c>
    </row>
    <row r="33" spans="1:3" ht="10.15" customHeight="1">
      <c r="A33" s="10">
        <v>17</v>
      </c>
      <c r="B33" s="11" t="s">
        <v>53</v>
      </c>
      <c r="C33" s="12">
        <f>C43*0.0519999999999999</f>
        <v>0</v>
      </c>
    </row>
    <row r="34" spans="1:3" ht="10.15" customHeight="1">
      <c r="A34" s="13">
        <v>18</v>
      </c>
      <c r="B34" s="14" t="s">
        <v>54</v>
      </c>
      <c r="C34" s="28">
        <f>C43*0.01</f>
        <v>0</v>
      </c>
    </row>
    <row r="35" spans="1:3" ht="10.15" customHeight="1">
      <c r="A35" s="15"/>
      <c r="B35" s="16" t="s">
        <v>55</v>
      </c>
      <c r="C35" s="17">
        <f>SUM(C17:C34)</f>
        <v>0</v>
      </c>
    </row>
    <row r="36" spans="1:3" ht="10.15" customHeight="1">
      <c r="A36" s="18"/>
      <c r="B36" s="19"/>
      <c r="C36" s="20"/>
    </row>
    <row r="37" spans="1:3" ht="10.15" customHeight="1">
      <c r="A37" s="7" t="s">
        <v>56</v>
      </c>
      <c r="B37" s="8" t="s">
        <v>57</v>
      </c>
      <c r="C37" s="21"/>
    </row>
    <row r="38" spans="1:3" ht="10.15" customHeight="1">
      <c r="A38" s="13">
        <v>19</v>
      </c>
      <c r="B38" s="14" t="s">
        <v>58</v>
      </c>
      <c r="C38" s="28">
        <f>SUM('Položky (A)'!H301)</f>
        <v>0</v>
      </c>
    </row>
    <row r="39" spans="1:3" ht="10.15" customHeight="1">
      <c r="A39" s="15"/>
      <c r="B39" s="16" t="s">
        <v>59</v>
      </c>
      <c r="C39" s="17">
        <f>SUM(C38)</f>
        <v>0</v>
      </c>
    </row>
    <row r="40" spans="1:3" ht="10.15" customHeight="1">
      <c r="A40" s="18"/>
      <c r="B40" s="19"/>
      <c r="C40" s="20"/>
    </row>
    <row r="41" spans="1:3" ht="10.15" customHeight="1">
      <c r="A41" s="7" t="s">
        <v>60</v>
      </c>
      <c r="B41" s="8" t="s">
        <v>61</v>
      </c>
      <c r="C41" s="21"/>
    </row>
    <row r="42" spans="1:3" ht="10.15" customHeight="1">
      <c r="A42" s="13">
        <v>20</v>
      </c>
      <c r="B42" s="14" t="s">
        <v>62</v>
      </c>
      <c r="C42" s="28">
        <f>SUM('Položky (A)'!H295)</f>
        <v>0</v>
      </c>
    </row>
    <row r="43" spans="1:3" ht="10.15" customHeight="1">
      <c r="A43" s="15"/>
      <c r="B43" s="16" t="s">
        <v>63</v>
      </c>
      <c r="C43" s="17">
        <f>SUM(C42)</f>
        <v>0</v>
      </c>
    </row>
    <row r="44" spans="1:3" ht="10.15" customHeight="1">
      <c r="A44" s="18"/>
      <c r="B44" s="19"/>
      <c r="C44" s="20"/>
    </row>
    <row r="45" spans="1:3" ht="10.15" customHeight="1">
      <c r="A45" s="7" t="s">
        <v>64</v>
      </c>
      <c r="B45" s="8" t="s">
        <v>65</v>
      </c>
      <c r="C45" s="21"/>
    </row>
    <row r="46" spans="1:3" ht="10.15" customHeight="1">
      <c r="A46" s="10">
        <v>21</v>
      </c>
      <c r="B46" s="11" t="s">
        <v>66</v>
      </c>
      <c r="C46" s="12">
        <f>(C17+C18+C19)*0.05</f>
        <v>0</v>
      </c>
    </row>
    <row r="47" spans="1:3" ht="10.15" customHeight="1">
      <c r="A47" s="10">
        <v>22</v>
      </c>
      <c r="B47" s="11" t="s">
        <v>67</v>
      </c>
      <c r="C47" s="12">
        <f>(C18+C19+C20)*0.025</f>
        <v>0</v>
      </c>
    </row>
    <row r="48" spans="1:3" ht="10.15" customHeight="1">
      <c r="A48" s="10">
        <v>23</v>
      </c>
      <c r="B48" s="11" t="s">
        <v>68</v>
      </c>
      <c r="C48" s="12">
        <f>(C19+C20+C21)*0.0599999999999999</f>
        <v>0</v>
      </c>
    </row>
    <row r="49" spans="1:3" ht="10.15" customHeight="1">
      <c r="A49" s="10">
        <v>24</v>
      </c>
      <c r="B49" s="11" t="s">
        <v>72</v>
      </c>
      <c r="C49" s="12">
        <f>(C21+C22+C23)*0.0299999999999999</f>
        <v>0</v>
      </c>
    </row>
    <row r="50" spans="1:3" ht="10.15" customHeight="1">
      <c r="A50" s="10">
        <v>25</v>
      </c>
      <c r="B50" s="11" t="s">
        <v>73</v>
      </c>
      <c r="C50" s="12">
        <f>C26*0.0359999999999999</f>
        <v>0</v>
      </c>
    </row>
    <row r="51" spans="1:3" ht="10.15" customHeight="1">
      <c r="A51" s="10">
        <v>26</v>
      </c>
      <c r="B51" s="11" t="s">
        <v>74</v>
      </c>
      <c r="C51" s="12">
        <f>C26*0.01</f>
        <v>0</v>
      </c>
    </row>
    <row r="52" spans="1:3" ht="10.15" customHeight="1">
      <c r="A52" s="10">
        <v>27</v>
      </c>
      <c r="B52" s="11" t="s">
        <v>73</v>
      </c>
      <c r="C52" s="12">
        <f>C27*0.0359999999999999</f>
        <v>0</v>
      </c>
    </row>
    <row r="53" spans="1:3" ht="10.15" customHeight="1">
      <c r="A53" s="10">
        <v>28</v>
      </c>
      <c r="B53" s="11" t="s">
        <v>74</v>
      </c>
      <c r="C53" s="12">
        <f>C27*0.01</f>
        <v>0</v>
      </c>
    </row>
    <row r="54" spans="1:3" ht="10.15" customHeight="1">
      <c r="A54" s="10">
        <v>29</v>
      </c>
      <c r="B54" s="11" t="s">
        <v>73</v>
      </c>
      <c r="C54" s="12">
        <f>C28*0.0359999999999999</f>
        <v>0</v>
      </c>
    </row>
    <row r="55" spans="1:3" ht="10.15" customHeight="1">
      <c r="A55" s="10">
        <v>30</v>
      </c>
      <c r="B55" s="11" t="s">
        <v>74</v>
      </c>
      <c r="C55" s="12">
        <f>C28*0.01</f>
        <v>0</v>
      </c>
    </row>
    <row r="56" spans="1:3" ht="10.15" customHeight="1">
      <c r="A56" s="10">
        <v>31</v>
      </c>
      <c r="B56" s="11" t="s">
        <v>73</v>
      </c>
      <c r="C56" s="12">
        <f>C29*0.0359999999999999</f>
        <v>0</v>
      </c>
    </row>
    <row r="57" spans="1:3" ht="10.15" customHeight="1">
      <c r="A57" s="10">
        <v>32</v>
      </c>
      <c r="B57" s="11" t="s">
        <v>74</v>
      </c>
      <c r="C57" s="12">
        <f>C29*0.01</f>
        <v>0</v>
      </c>
    </row>
    <row r="58" spans="1:3" ht="10.15" customHeight="1">
      <c r="A58" s="10">
        <v>33</v>
      </c>
      <c r="B58" s="11" t="s">
        <v>73</v>
      </c>
      <c r="C58" s="12">
        <f>C30*0.0359999999999999</f>
        <v>0</v>
      </c>
    </row>
    <row r="59" spans="1:3" ht="10.15" customHeight="1">
      <c r="A59" s="13">
        <v>34</v>
      </c>
      <c r="B59" s="14" t="s">
        <v>74</v>
      </c>
      <c r="C59" s="12">
        <f>C30*0.01</f>
        <v>0</v>
      </c>
    </row>
    <row r="60" spans="1:3" ht="10.15" customHeight="1">
      <c r="A60" s="15"/>
      <c r="B60" s="16" t="s">
        <v>75</v>
      </c>
      <c r="C60" s="17">
        <f>SUM(C46:C59)</f>
        <v>0</v>
      </c>
    </row>
    <row r="61" spans="1:3" ht="10.9" customHeight="1">
      <c r="A61" s="18"/>
      <c r="B61" s="19"/>
      <c r="C61" s="20"/>
    </row>
    <row r="62" spans="1:3" ht="11.45" customHeight="1">
      <c r="A62" s="22"/>
      <c r="B62" s="23" t="s">
        <v>76</v>
      </c>
      <c r="C62" s="24">
        <f>SUM(C35,C39,C43,C60)</f>
        <v>0</v>
      </c>
    </row>
    <row r="63" ht="10.9" customHeight="1"/>
    <row r="64" ht="10.15" customHeight="1">
      <c r="B64" s="25" t="s">
        <v>77</v>
      </c>
    </row>
    <row r="65" ht="12" customHeight="1">
      <c r="A65" s="26"/>
    </row>
  </sheetData>
  <mergeCells count="1">
    <mergeCell ref="A13:C13"/>
  </mergeCells>
  <printOptions gridLines="1"/>
  <pageMargins left="0.7" right="0.7" top="0.34" bottom="0.56" header="0.23000000000000004" footer="0.3"/>
  <pageSetup horizontalDpi="600" verticalDpi="600" orientation="portrait" paperSize="9" scale="90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="70" zoomScaleNormal="70" workbookViewId="0" topLeftCell="A1">
      <selection activeCell="J11" sqref="J11"/>
    </sheetView>
  </sheetViews>
  <sheetFormatPr defaultColWidth="9.33203125" defaultRowHeight="9.75" customHeight="1"/>
  <cols>
    <col min="1" max="1" width="8.16015625" style="1" customWidth="1"/>
    <col min="2" max="2" width="4.33203125" style="1" customWidth="1"/>
    <col min="3" max="3" width="10.5" style="1" customWidth="1"/>
    <col min="4" max="4" width="53" style="1" customWidth="1"/>
    <col min="5" max="5" width="9.83203125" style="1" customWidth="1"/>
    <col min="6" max="6" width="8.16015625" style="1" customWidth="1"/>
    <col min="7" max="7" width="7.66015625" style="1" customWidth="1"/>
    <col min="8" max="8" width="9.66015625" style="1" customWidth="1"/>
    <col min="9" max="257" width="9.33203125" style="1" customWidth="1"/>
  </cols>
  <sheetData>
    <row r="1" spans="2:8" ht="15.6" customHeight="1">
      <c r="B1" s="29"/>
      <c r="C1" s="29"/>
      <c r="D1" s="29" t="s">
        <v>92</v>
      </c>
      <c r="E1" s="29"/>
      <c r="F1" s="29"/>
      <c r="G1" s="29"/>
      <c r="H1" s="29"/>
    </row>
    <row r="2" spans="1:8" ht="25.5" customHeight="1">
      <c r="A2" s="30" t="s">
        <v>93</v>
      </c>
      <c r="B2" s="30" t="s">
        <v>94</v>
      </c>
      <c r="C2" s="30" t="s">
        <v>95</v>
      </c>
      <c r="D2" s="30" t="s">
        <v>16</v>
      </c>
      <c r="E2" s="30" t="s">
        <v>96</v>
      </c>
      <c r="F2" s="30" t="s">
        <v>97</v>
      </c>
      <c r="G2" s="30" t="s">
        <v>98</v>
      </c>
      <c r="H2" s="30" t="s">
        <v>99</v>
      </c>
    </row>
    <row r="3" spans="1:8" ht="10.15" customHeight="1">
      <c r="A3" s="31">
        <v>1</v>
      </c>
      <c r="B3" s="32" t="s">
        <v>100</v>
      </c>
      <c r="C3" s="33" t="s">
        <v>101</v>
      </c>
      <c r="D3" s="33" t="s">
        <v>102</v>
      </c>
      <c r="E3" s="34"/>
      <c r="F3" s="34">
        <v>21</v>
      </c>
      <c r="G3" s="33" t="s">
        <v>103</v>
      </c>
      <c r="H3" s="34">
        <f aca="true" t="shared" si="0" ref="H3:H64">E3*F3</f>
        <v>0</v>
      </c>
    </row>
    <row r="4" spans="1:8" ht="10.15" customHeight="1">
      <c r="A4" s="35">
        <v>2</v>
      </c>
      <c r="B4" s="36" t="s">
        <v>100</v>
      </c>
      <c r="C4" s="37" t="s">
        <v>104</v>
      </c>
      <c r="D4" s="37" t="s">
        <v>105</v>
      </c>
      <c r="E4" s="38"/>
      <c r="F4" s="38">
        <v>51</v>
      </c>
      <c r="G4" s="37" t="s">
        <v>103</v>
      </c>
      <c r="H4" s="38">
        <f t="shared" si="0"/>
        <v>0</v>
      </c>
    </row>
    <row r="5" spans="1:8" ht="10.15" customHeight="1">
      <c r="A5" s="35">
        <v>3</v>
      </c>
      <c r="B5" s="36" t="s">
        <v>100</v>
      </c>
      <c r="C5" s="37" t="s">
        <v>106</v>
      </c>
      <c r="D5" s="37" t="s">
        <v>107</v>
      </c>
      <c r="E5" s="38"/>
      <c r="F5" s="38">
        <v>13</v>
      </c>
      <c r="G5" s="37" t="s">
        <v>103</v>
      </c>
      <c r="H5" s="38">
        <f t="shared" si="0"/>
        <v>0</v>
      </c>
    </row>
    <row r="6" spans="1:8" ht="10.15" customHeight="1">
      <c r="A6" s="35">
        <v>4</v>
      </c>
      <c r="B6" s="36" t="s">
        <v>100</v>
      </c>
      <c r="C6" s="37" t="s">
        <v>108</v>
      </c>
      <c r="D6" s="37" t="s">
        <v>109</v>
      </c>
      <c r="E6" s="38"/>
      <c r="F6" s="38">
        <v>4</v>
      </c>
      <c r="G6" s="37" t="s">
        <v>103</v>
      </c>
      <c r="H6" s="38">
        <f t="shared" si="0"/>
        <v>0</v>
      </c>
    </row>
    <row r="7" spans="1:8" ht="10.15" customHeight="1">
      <c r="A7" s="35">
        <v>5</v>
      </c>
      <c r="B7" s="36" t="s">
        <v>100</v>
      </c>
      <c r="C7" s="37" t="s">
        <v>110</v>
      </c>
      <c r="D7" s="37" t="s">
        <v>111</v>
      </c>
      <c r="E7" s="38"/>
      <c r="F7" s="38">
        <v>22</v>
      </c>
      <c r="G7" s="37" t="s">
        <v>103</v>
      </c>
      <c r="H7" s="38">
        <f t="shared" si="0"/>
        <v>0</v>
      </c>
    </row>
    <row r="8" spans="1:8" ht="10.15" customHeight="1">
      <c r="A8" s="35">
        <v>6</v>
      </c>
      <c r="B8" s="36" t="s">
        <v>100</v>
      </c>
      <c r="C8" s="37" t="s">
        <v>112</v>
      </c>
      <c r="D8" s="37" t="s">
        <v>113</v>
      </c>
      <c r="E8" s="38"/>
      <c r="F8" s="38">
        <v>24</v>
      </c>
      <c r="G8" s="37" t="s">
        <v>103</v>
      </c>
      <c r="H8" s="38">
        <f t="shared" si="0"/>
        <v>0</v>
      </c>
    </row>
    <row r="9" spans="1:8" ht="10.15" customHeight="1">
      <c r="A9" s="35">
        <v>7</v>
      </c>
      <c r="B9" s="36" t="s">
        <v>100</v>
      </c>
      <c r="C9" s="37" t="s">
        <v>114</v>
      </c>
      <c r="D9" s="37" t="s">
        <v>115</v>
      </c>
      <c r="E9" s="38"/>
      <c r="F9" s="38">
        <v>31</v>
      </c>
      <c r="G9" s="37" t="s">
        <v>103</v>
      </c>
      <c r="H9" s="38">
        <f t="shared" si="0"/>
        <v>0</v>
      </c>
    </row>
    <row r="10" spans="1:8" ht="10.15" customHeight="1">
      <c r="A10" s="35">
        <v>8</v>
      </c>
      <c r="B10" s="36" t="s">
        <v>100</v>
      </c>
      <c r="C10" s="37" t="s">
        <v>116</v>
      </c>
      <c r="D10" s="37" t="s">
        <v>117</v>
      </c>
      <c r="E10" s="38"/>
      <c r="F10" s="38">
        <v>4</v>
      </c>
      <c r="G10" s="37" t="s">
        <v>103</v>
      </c>
      <c r="H10" s="38">
        <f t="shared" si="0"/>
        <v>0</v>
      </c>
    </row>
    <row r="11" spans="1:8" ht="10.15" customHeight="1">
      <c r="A11" s="35">
        <v>9</v>
      </c>
      <c r="B11" s="36" t="s">
        <v>100</v>
      </c>
      <c r="C11" s="37" t="s">
        <v>118</v>
      </c>
      <c r="D11" s="37" t="s">
        <v>119</v>
      </c>
      <c r="E11" s="38"/>
      <c r="F11" s="38">
        <v>500</v>
      </c>
      <c r="G11" s="37" t="s">
        <v>103</v>
      </c>
      <c r="H11" s="38">
        <f t="shared" si="0"/>
        <v>0</v>
      </c>
    </row>
    <row r="12" spans="1:8" ht="10.15" customHeight="1">
      <c r="A12" s="35">
        <v>10</v>
      </c>
      <c r="B12" s="36" t="s">
        <v>100</v>
      </c>
      <c r="C12" s="37" t="s">
        <v>120</v>
      </c>
      <c r="D12" s="37" t="s">
        <v>121</v>
      </c>
      <c r="E12" s="38"/>
      <c r="F12" s="38">
        <v>18</v>
      </c>
      <c r="G12" s="37" t="s">
        <v>122</v>
      </c>
      <c r="H12" s="38">
        <f t="shared" si="0"/>
        <v>0</v>
      </c>
    </row>
    <row r="13" spans="1:8" ht="10.15" customHeight="1">
      <c r="A13" s="35">
        <v>11</v>
      </c>
      <c r="B13" s="36" t="s">
        <v>100</v>
      </c>
      <c r="C13" s="37" t="s">
        <v>123</v>
      </c>
      <c r="D13" s="37" t="s">
        <v>124</v>
      </c>
      <c r="E13" s="38"/>
      <c r="F13" s="38">
        <v>144</v>
      </c>
      <c r="G13" s="37" t="s">
        <v>103</v>
      </c>
      <c r="H13" s="38">
        <f t="shared" si="0"/>
        <v>0</v>
      </c>
    </row>
    <row r="14" spans="1:8" ht="10.15" customHeight="1">
      <c r="A14" s="35">
        <v>12</v>
      </c>
      <c r="B14" s="36" t="s">
        <v>100</v>
      </c>
      <c r="C14" s="37" t="s">
        <v>125</v>
      </c>
      <c r="D14" s="37" t="s">
        <v>126</v>
      </c>
      <c r="E14" s="38"/>
      <c r="F14" s="38">
        <v>103</v>
      </c>
      <c r="G14" s="37" t="s">
        <v>103</v>
      </c>
      <c r="H14" s="38">
        <f t="shared" si="0"/>
        <v>0</v>
      </c>
    </row>
    <row r="15" spans="1:8" ht="10.15" customHeight="1">
      <c r="A15" s="35">
        <v>13</v>
      </c>
      <c r="B15" s="36" t="s">
        <v>100</v>
      </c>
      <c r="C15" s="37" t="s">
        <v>127</v>
      </c>
      <c r="D15" s="37" t="s">
        <v>128</v>
      </c>
      <c r="E15" s="38"/>
      <c r="F15" s="38">
        <v>16</v>
      </c>
      <c r="G15" s="37" t="s">
        <v>103</v>
      </c>
      <c r="H15" s="38">
        <f t="shared" si="0"/>
        <v>0</v>
      </c>
    </row>
    <row r="16" spans="1:8" ht="10.15" customHeight="1">
      <c r="A16" s="35">
        <v>14</v>
      </c>
      <c r="B16" s="36" t="s">
        <v>100</v>
      </c>
      <c r="C16" s="37" t="s">
        <v>129</v>
      </c>
      <c r="D16" s="37" t="s">
        <v>130</v>
      </c>
      <c r="E16" s="38"/>
      <c r="F16" s="38">
        <v>28</v>
      </c>
      <c r="G16" s="37" t="s">
        <v>103</v>
      </c>
      <c r="H16" s="38">
        <f t="shared" si="0"/>
        <v>0</v>
      </c>
    </row>
    <row r="17" spans="1:8" ht="10.15" customHeight="1">
      <c r="A17" s="35">
        <v>15</v>
      </c>
      <c r="B17" s="36" t="s">
        <v>100</v>
      </c>
      <c r="C17" s="37" t="s">
        <v>131</v>
      </c>
      <c r="D17" s="37" t="s">
        <v>132</v>
      </c>
      <c r="E17" s="38"/>
      <c r="F17" s="38">
        <v>1</v>
      </c>
      <c r="G17" s="37" t="s">
        <v>103</v>
      </c>
      <c r="H17" s="38">
        <f t="shared" si="0"/>
        <v>0</v>
      </c>
    </row>
    <row r="18" spans="1:8" ht="10.15" customHeight="1">
      <c r="A18" s="35">
        <v>16</v>
      </c>
      <c r="B18" s="36" t="s">
        <v>100</v>
      </c>
      <c r="C18" s="37" t="s">
        <v>133</v>
      </c>
      <c r="D18" s="37" t="s">
        <v>134</v>
      </c>
      <c r="E18" s="38"/>
      <c r="F18" s="38">
        <v>13</v>
      </c>
      <c r="G18" s="37" t="s">
        <v>103</v>
      </c>
      <c r="H18" s="38">
        <f t="shared" si="0"/>
        <v>0</v>
      </c>
    </row>
    <row r="19" spans="1:8" ht="10.15" customHeight="1">
      <c r="A19" s="35">
        <v>17</v>
      </c>
      <c r="B19" s="36" t="s">
        <v>100</v>
      </c>
      <c r="C19" s="37" t="s">
        <v>135</v>
      </c>
      <c r="D19" s="37" t="s">
        <v>136</v>
      </c>
      <c r="E19" s="38"/>
      <c r="F19" s="38">
        <v>4</v>
      </c>
      <c r="G19" s="37" t="s">
        <v>103</v>
      </c>
      <c r="H19" s="38">
        <f t="shared" si="0"/>
        <v>0</v>
      </c>
    </row>
    <row r="20" spans="1:8" ht="10.15" customHeight="1">
      <c r="A20" s="35">
        <v>18</v>
      </c>
      <c r="B20" s="36" t="s">
        <v>100</v>
      </c>
      <c r="C20" s="37" t="s">
        <v>137</v>
      </c>
      <c r="D20" s="37" t="s">
        <v>138</v>
      </c>
      <c r="E20" s="38"/>
      <c r="F20" s="38">
        <v>8</v>
      </c>
      <c r="G20" s="37" t="s">
        <v>103</v>
      </c>
      <c r="H20" s="38">
        <f t="shared" si="0"/>
        <v>0</v>
      </c>
    </row>
    <row r="21" spans="1:8" ht="10.15" customHeight="1">
      <c r="A21" s="35">
        <v>19</v>
      </c>
      <c r="B21" s="36" t="s">
        <v>100</v>
      </c>
      <c r="C21" s="37" t="s">
        <v>139</v>
      </c>
      <c r="D21" s="37" t="s">
        <v>140</v>
      </c>
      <c r="E21" s="38"/>
      <c r="F21" s="38">
        <v>2</v>
      </c>
      <c r="G21" s="37" t="s">
        <v>103</v>
      </c>
      <c r="H21" s="38">
        <f t="shared" si="0"/>
        <v>0</v>
      </c>
    </row>
    <row r="22" spans="1:8" ht="10.15" customHeight="1">
      <c r="A22" s="35">
        <v>20</v>
      </c>
      <c r="B22" s="36" t="s">
        <v>100</v>
      </c>
      <c r="C22" s="37" t="s">
        <v>141</v>
      </c>
      <c r="D22" s="37" t="s">
        <v>142</v>
      </c>
      <c r="E22" s="38"/>
      <c r="F22" s="38">
        <v>12</v>
      </c>
      <c r="G22" s="37" t="s">
        <v>103</v>
      </c>
      <c r="H22" s="38">
        <f t="shared" si="0"/>
        <v>0</v>
      </c>
    </row>
    <row r="23" spans="1:8" ht="10.15" customHeight="1">
      <c r="A23" s="35">
        <v>21</v>
      </c>
      <c r="B23" s="36" t="s">
        <v>100</v>
      </c>
      <c r="C23" s="37" t="s">
        <v>143</v>
      </c>
      <c r="D23" s="37" t="s">
        <v>144</v>
      </c>
      <c r="E23" s="38"/>
      <c r="F23" s="38">
        <v>16</v>
      </c>
      <c r="G23" s="37" t="s">
        <v>103</v>
      </c>
      <c r="H23" s="38">
        <f t="shared" si="0"/>
        <v>0</v>
      </c>
    </row>
    <row r="24" spans="1:8" ht="10.15" customHeight="1">
      <c r="A24" s="35">
        <v>22</v>
      </c>
      <c r="B24" s="36" t="s">
        <v>100</v>
      </c>
      <c r="C24" s="37" t="s">
        <v>145</v>
      </c>
      <c r="D24" s="37" t="s">
        <v>146</v>
      </c>
      <c r="E24" s="38"/>
      <c r="F24" s="38">
        <v>5</v>
      </c>
      <c r="G24" s="37" t="s">
        <v>103</v>
      </c>
      <c r="H24" s="38">
        <f t="shared" si="0"/>
        <v>0</v>
      </c>
    </row>
    <row r="25" spans="1:8" ht="10.15" customHeight="1">
      <c r="A25" s="35">
        <v>23</v>
      </c>
      <c r="B25" s="36" t="s">
        <v>100</v>
      </c>
      <c r="C25" s="37" t="s">
        <v>147</v>
      </c>
      <c r="D25" s="37" t="s">
        <v>148</v>
      </c>
      <c r="E25" s="38"/>
      <c r="F25" s="38">
        <v>6</v>
      </c>
      <c r="G25" s="37" t="s">
        <v>103</v>
      </c>
      <c r="H25" s="38">
        <f t="shared" si="0"/>
        <v>0</v>
      </c>
    </row>
    <row r="26" spans="1:8" ht="11.25" customHeight="1">
      <c r="A26" s="35">
        <v>24</v>
      </c>
      <c r="B26" s="36" t="s">
        <v>100</v>
      </c>
      <c r="C26" s="37" t="s">
        <v>149</v>
      </c>
      <c r="D26" s="37" t="s">
        <v>150</v>
      </c>
      <c r="E26" s="38"/>
      <c r="F26" s="38">
        <v>8</v>
      </c>
      <c r="G26" s="37" t="s">
        <v>103</v>
      </c>
      <c r="H26" s="38">
        <f t="shared" si="0"/>
        <v>0</v>
      </c>
    </row>
    <row r="27" spans="1:8" ht="10.15" customHeight="1">
      <c r="A27" s="35">
        <v>25</v>
      </c>
      <c r="B27" s="36" t="s">
        <v>100</v>
      </c>
      <c r="C27" s="37" t="s">
        <v>151</v>
      </c>
      <c r="D27" s="37" t="s">
        <v>152</v>
      </c>
      <c r="E27" s="38"/>
      <c r="F27" s="38">
        <v>20</v>
      </c>
      <c r="G27" s="37" t="s">
        <v>103</v>
      </c>
      <c r="H27" s="38">
        <f t="shared" si="0"/>
        <v>0</v>
      </c>
    </row>
    <row r="28" spans="1:8" ht="11.25" customHeight="1">
      <c r="A28" s="35">
        <v>26</v>
      </c>
      <c r="B28" s="36" t="s">
        <v>100</v>
      </c>
      <c r="C28" s="37" t="s">
        <v>153</v>
      </c>
      <c r="D28" s="37" t="s">
        <v>154</v>
      </c>
      <c r="E28" s="38"/>
      <c r="F28" s="38">
        <v>13</v>
      </c>
      <c r="G28" s="37" t="s">
        <v>103</v>
      </c>
      <c r="H28" s="38">
        <f t="shared" si="0"/>
        <v>0</v>
      </c>
    </row>
    <row r="29" spans="1:8" ht="10.15" customHeight="1">
      <c r="A29" s="35">
        <v>27</v>
      </c>
      <c r="B29" s="36" t="s">
        <v>100</v>
      </c>
      <c r="C29" s="37" t="s">
        <v>155</v>
      </c>
      <c r="D29" s="37" t="s">
        <v>156</v>
      </c>
      <c r="E29" s="38"/>
      <c r="F29" s="38">
        <v>2</v>
      </c>
      <c r="G29" s="37" t="s">
        <v>103</v>
      </c>
      <c r="H29" s="38">
        <f t="shared" si="0"/>
        <v>0</v>
      </c>
    </row>
    <row r="30" spans="1:8" ht="10.15" customHeight="1">
      <c r="A30" s="35">
        <v>28</v>
      </c>
      <c r="B30" s="36" t="s">
        <v>100</v>
      </c>
      <c r="C30" s="37" t="s">
        <v>157</v>
      </c>
      <c r="D30" s="37" t="s">
        <v>158</v>
      </c>
      <c r="E30" s="38"/>
      <c r="F30" s="38">
        <v>1</v>
      </c>
      <c r="G30" s="37" t="s">
        <v>103</v>
      </c>
      <c r="H30" s="38">
        <f t="shared" si="0"/>
        <v>0</v>
      </c>
    </row>
    <row r="31" spans="1:8" ht="10.15" customHeight="1">
      <c r="A31" s="35">
        <v>29</v>
      </c>
      <c r="B31" s="36" t="s">
        <v>100</v>
      </c>
      <c r="C31" s="37" t="s">
        <v>159</v>
      </c>
      <c r="D31" s="37" t="s">
        <v>160</v>
      </c>
      <c r="E31" s="38"/>
      <c r="F31" s="38">
        <v>2</v>
      </c>
      <c r="G31" s="37" t="s">
        <v>103</v>
      </c>
      <c r="H31" s="38">
        <f t="shared" si="0"/>
        <v>0</v>
      </c>
    </row>
    <row r="32" spans="1:8" ht="10.15" customHeight="1">
      <c r="A32" s="35">
        <v>30</v>
      </c>
      <c r="B32" s="36" t="s">
        <v>100</v>
      </c>
      <c r="C32" s="37" t="s">
        <v>161</v>
      </c>
      <c r="D32" s="37" t="s">
        <v>162</v>
      </c>
      <c r="E32" s="38"/>
      <c r="F32" s="38">
        <v>1</v>
      </c>
      <c r="G32" s="37" t="s">
        <v>103</v>
      </c>
      <c r="H32" s="38">
        <f t="shared" si="0"/>
        <v>0</v>
      </c>
    </row>
    <row r="33" spans="1:8" ht="10.15" customHeight="1">
      <c r="A33" s="35">
        <v>31</v>
      </c>
      <c r="B33" s="36" t="s">
        <v>100</v>
      </c>
      <c r="C33" s="37" t="s">
        <v>163</v>
      </c>
      <c r="D33" s="37" t="s">
        <v>164</v>
      </c>
      <c r="E33" s="38"/>
      <c r="F33" s="38">
        <v>2</v>
      </c>
      <c r="G33" s="37" t="s">
        <v>103</v>
      </c>
      <c r="H33" s="38">
        <f t="shared" si="0"/>
        <v>0</v>
      </c>
    </row>
    <row r="34" spans="1:8" ht="10.15" customHeight="1">
      <c r="A34" s="35">
        <v>32</v>
      </c>
      <c r="B34" s="36" t="s">
        <v>100</v>
      </c>
      <c r="C34" s="37" t="s">
        <v>165</v>
      </c>
      <c r="D34" s="37" t="s">
        <v>166</v>
      </c>
      <c r="E34" s="38"/>
      <c r="F34" s="38">
        <v>47</v>
      </c>
      <c r="G34" s="37" t="s">
        <v>103</v>
      </c>
      <c r="H34" s="38">
        <f t="shared" si="0"/>
        <v>0</v>
      </c>
    </row>
    <row r="35" spans="1:8" ht="10.15" customHeight="1">
      <c r="A35" s="35">
        <v>33</v>
      </c>
      <c r="B35" s="36" t="s">
        <v>100</v>
      </c>
      <c r="C35" s="37" t="s">
        <v>167</v>
      </c>
      <c r="D35" s="37" t="s">
        <v>168</v>
      </c>
      <c r="E35" s="38"/>
      <c r="F35" s="38">
        <v>65</v>
      </c>
      <c r="G35" s="37" t="s">
        <v>103</v>
      </c>
      <c r="H35" s="38">
        <f t="shared" si="0"/>
        <v>0</v>
      </c>
    </row>
    <row r="36" spans="1:8" ht="10.15" customHeight="1">
      <c r="A36" s="35">
        <v>34</v>
      </c>
      <c r="B36" s="36" t="s">
        <v>100</v>
      </c>
      <c r="C36" s="37" t="s">
        <v>169</v>
      </c>
      <c r="D36" s="37" t="s">
        <v>170</v>
      </c>
      <c r="E36" s="38"/>
      <c r="F36" s="38">
        <v>4</v>
      </c>
      <c r="G36" s="37" t="s">
        <v>103</v>
      </c>
      <c r="H36" s="38">
        <f t="shared" si="0"/>
        <v>0</v>
      </c>
    </row>
    <row r="37" spans="1:8" ht="10.15" customHeight="1">
      <c r="A37" s="35">
        <v>35</v>
      </c>
      <c r="B37" s="36" t="s">
        <v>100</v>
      </c>
      <c r="C37" s="37" t="s">
        <v>171</v>
      </c>
      <c r="D37" s="37" t="s">
        <v>172</v>
      </c>
      <c r="E37" s="38"/>
      <c r="F37" s="38">
        <v>33</v>
      </c>
      <c r="G37" s="37" t="s">
        <v>103</v>
      </c>
      <c r="H37" s="38">
        <f t="shared" si="0"/>
        <v>0</v>
      </c>
    </row>
    <row r="38" spans="1:8" ht="10.15" customHeight="1">
      <c r="A38" s="35">
        <v>36</v>
      </c>
      <c r="B38" s="36" t="s">
        <v>100</v>
      </c>
      <c r="C38" s="37" t="s">
        <v>173</v>
      </c>
      <c r="D38" s="37" t="s">
        <v>174</v>
      </c>
      <c r="E38" s="38"/>
      <c r="F38" s="38">
        <v>6</v>
      </c>
      <c r="G38" s="37" t="s">
        <v>103</v>
      </c>
      <c r="H38" s="38">
        <f t="shared" si="0"/>
        <v>0</v>
      </c>
    </row>
    <row r="39" spans="1:8" ht="11.25" customHeight="1">
      <c r="A39" s="35">
        <v>37</v>
      </c>
      <c r="B39" s="36" t="s">
        <v>100</v>
      </c>
      <c r="C39" s="37" t="s">
        <v>175</v>
      </c>
      <c r="D39" s="37" t="s">
        <v>176</v>
      </c>
      <c r="E39" s="38"/>
      <c r="F39" s="38">
        <v>16</v>
      </c>
      <c r="G39" s="37" t="s">
        <v>103</v>
      </c>
      <c r="H39" s="38">
        <f t="shared" si="0"/>
        <v>0</v>
      </c>
    </row>
    <row r="40" spans="1:8" ht="11.25" customHeight="1">
      <c r="A40" s="35">
        <v>38</v>
      </c>
      <c r="B40" s="36" t="s">
        <v>100</v>
      </c>
      <c r="C40" s="37" t="s">
        <v>177</v>
      </c>
      <c r="D40" s="37" t="s">
        <v>178</v>
      </c>
      <c r="E40" s="38"/>
      <c r="F40" s="38">
        <v>12</v>
      </c>
      <c r="G40" s="37" t="s">
        <v>103</v>
      </c>
      <c r="H40" s="38">
        <f t="shared" si="0"/>
        <v>0</v>
      </c>
    </row>
    <row r="41" spans="1:8" ht="10.15" customHeight="1">
      <c r="A41" s="35">
        <v>39</v>
      </c>
      <c r="B41" s="36" t="s">
        <v>100</v>
      </c>
      <c r="C41" s="37" t="s">
        <v>179</v>
      </c>
      <c r="D41" s="37" t="s">
        <v>180</v>
      </c>
      <c r="E41" s="38"/>
      <c r="F41" s="38">
        <v>25</v>
      </c>
      <c r="G41" s="37" t="s">
        <v>122</v>
      </c>
      <c r="H41" s="38">
        <f t="shared" si="0"/>
        <v>0</v>
      </c>
    </row>
    <row r="42" spans="1:8" ht="10.15" customHeight="1">
      <c r="A42" s="35">
        <v>40</v>
      </c>
      <c r="B42" s="36" t="s">
        <v>100</v>
      </c>
      <c r="C42" s="37" t="s">
        <v>181</v>
      </c>
      <c r="D42" s="37" t="s">
        <v>182</v>
      </c>
      <c r="E42" s="38"/>
      <c r="F42" s="38">
        <v>12</v>
      </c>
      <c r="G42" s="37" t="s">
        <v>103</v>
      </c>
      <c r="H42" s="38">
        <f t="shared" si="0"/>
        <v>0</v>
      </c>
    </row>
    <row r="43" spans="1:8" ht="11.25" customHeight="1">
      <c r="A43" s="35">
        <v>41</v>
      </c>
      <c r="B43" s="36" t="s">
        <v>100</v>
      </c>
      <c r="C43" s="37" t="s">
        <v>183</v>
      </c>
      <c r="D43" s="37" t="s">
        <v>184</v>
      </c>
      <c r="E43" s="38"/>
      <c r="F43" s="38">
        <v>50</v>
      </c>
      <c r="G43" s="37" t="s">
        <v>122</v>
      </c>
      <c r="H43" s="38">
        <f t="shared" si="0"/>
        <v>0</v>
      </c>
    </row>
    <row r="44" spans="1:8" ht="10.15" customHeight="1">
      <c r="A44" s="35">
        <v>42</v>
      </c>
      <c r="B44" s="36" t="s">
        <v>100</v>
      </c>
      <c r="C44" s="37" t="s">
        <v>185</v>
      </c>
      <c r="D44" s="37" t="s">
        <v>186</v>
      </c>
      <c r="E44" s="38"/>
      <c r="F44" s="38">
        <v>1</v>
      </c>
      <c r="G44" s="37" t="s">
        <v>103</v>
      </c>
      <c r="H44" s="38">
        <f t="shared" si="0"/>
        <v>0</v>
      </c>
    </row>
    <row r="45" spans="1:8" ht="10.15" customHeight="1">
      <c r="A45" s="35">
        <v>43</v>
      </c>
      <c r="B45" s="36" t="s">
        <v>100</v>
      </c>
      <c r="C45" s="37" t="s">
        <v>187</v>
      </c>
      <c r="D45" s="37" t="s">
        <v>188</v>
      </c>
      <c r="E45" s="38"/>
      <c r="F45" s="38">
        <v>1</v>
      </c>
      <c r="G45" s="37" t="s">
        <v>103</v>
      </c>
      <c r="H45" s="38">
        <f t="shared" si="0"/>
        <v>0</v>
      </c>
    </row>
    <row r="46" spans="1:8" ht="10.15" customHeight="1">
      <c r="A46" s="35">
        <v>44</v>
      </c>
      <c r="B46" s="36" t="s">
        <v>100</v>
      </c>
      <c r="C46" s="37" t="s">
        <v>189</v>
      </c>
      <c r="D46" s="37" t="s">
        <v>190</v>
      </c>
      <c r="E46" s="38"/>
      <c r="F46" s="38">
        <v>5</v>
      </c>
      <c r="G46" s="37" t="s">
        <v>103</v>
      </c>
      <c r="H46" s="38">
        <f t="shared" si="0"/>
        <v>0</v>
      </c>
    </row>
    <row r="47" spans="1:8" ht="10.15" customHeight="1">
      <c r="A47" s="35">
        <v>45</v>
      </c>
      <c r="B47" s="36" t="s">
        <v>100</v>
      </c>
      <c r="C47" s="37" t="s">
        <v>191</v>
      </c>
      <c r="D47" s="37" t="s">
        <v>192</v>
      </c>
      <c r="E47" s="38"/>
      <c r="F47" s="38">
        <v>1775</v>
      </c>
      <c r="G47" s="37" t="s">
        <v>122</v>
      </c>
      <c r="H47" s="38">
        <f t="shared" si="0"/>
        <v>0</v>
      </c>
    </row>
    <row r="48" spans="1:8" ht="10.15" customHeight="1">
      <c r="A48" s="35">
        <v>46</v>
      </c>
      <c r="B48" s="36" t="s">
        <v>100</v>
      </c>
      <c r="C48" s="37" t="s">
        <v>193</v>
      </c>
      <c r="D48" s="37" t="s">
        <v>194</v>
      </c>
      <c r="E48" s="38"/>
      <c r="F48" s="38">
        <v>370</v>
      </c>
      <c r="G48" s="37" t="s">
        <v>122</v>
      </c>
      <c r="H48" s="38">
        <f t="shared" si="0"/>
        <v>0</v>
      </c>
    </row>
    <row r="49" spans="1:8" ht="10.15" customHeight="1">
      <c r="A49" s="35">
        <v>47</v>
      </c>
      <c r="B49" s="36" t="s">
        <v>100</v>
      </c>
      <c r="C49" s="37" t="s">
        <v>195</v>
      </c>
      <c r="D49" s="37" t="s">
        <v>196</v>
      </c>
      <c r="E49" s="38"/>
      <c r="F49" s="38">
        <v>165</v>
      </c>
      <c r="G49" s="37" t="s">
        <v>122</v>
      </c>
      <c r="H49" s="38">
        <f t="shared" si="0"/>
        <v>0</v>
      </c>
    </row>
    <row r="50" spans="1:8" ht="10.15" customHeight="1">
      <c r="A50" s="35">
        <v>48</v>
      </c>
      <c r="B50" s="36" t="s">
        <v>100</v>
      </c>
      <c r="C50" s="37" t="s">
        <v>197</v>
      </c>
      <c r="D50" s="37" t="s">
        <v>198</v>
      </c>
      <c r="E50" s="38"/>
      <c r="F50" s="38">
        <v>90</v>
      </c>
      <c r="G50" s="37" t="s">
        <v>122</v>
      </c>
      <c r="H50" s="38">
        <f t="shared" si="0"/>
        <v>0</v>
      </c>
    </row>
    <row r="51" spans="1:8" ht="10.15" customHeight="1">
      <c r="A51" s="35">
        <v>49</v>
      </c>
      <c r="B51" s="36" t="s">
        <v>100</v>
      </c>
      <c r="C51" s="37" t="s">
        <v>199</v>
      </c>
      <c r="D51" s="37" t="s">
        <v>200</v>
      </c>
      <c r="E51" s="38"/>
      <c r="F51" s="38">
        <v>310</v>
      </c>
      <c r="G51" s="37" t="s">
        <v>122</v>
      </c>
      <c r="H51" s="38">
        <f t="shared" si="0"/>
        <v>0</v>
      </c>
    </row>
    <row r="52" spans="1:8" ht="10.15" customHeight="1">
      <c r="A52" s="35">
        <v>50</v>
      </c>
      <c r="B52" s="36" t="s">
        <v>100</v>
      </c>
      <c r="C52" s="37" t="s">
        <v>201</v>
      </c>
      <c r="D52" s="37" t="s">
        <v>202</v>
      </c>
      <c r="E52" s="38"/>
      <c r="F52" s="38">
        <v>45</v>
      </c>
      <c r="G52" s="37" t="s">
        <v>122</v>
      </c>
      <c r="H52" s="38">
        <f t="shared" si="0"/>
        <v>0</v>
      </c>
    </row>
    <row r="53" spans="1:8" ht="10.15" customHeight="1">
      <c r="A53" s="35">
        <v>51</v>
      </c>
      <c r="B53" s="36" t="s">
        <v>100</v>
      </c>
      <c r="C53" s="37" t="s">
        <v>203</v>
      </c>
      <c r="D53" s="37" t="s">
        <v>204</v>
      </c>
      <c r="E53" s="38"/>
      <c r="F53" s="38">
        <v>50</v>
      </c>
      <c r="G53" s="37" t="s">
        <v>122</v>
      </c>
      <c r="H53" s="38">
        <f t="shared" si="0"/>
        <v>0</v>
      </c>
    </row>
    <row r="54" spans="1:8" ht="10.15" customHeight="1">
      <c r="A54" s="35">
        <v>52</v>
      </c>
      <c r="B54" s="36" t="s">
        <v>100</v>
      </c>
      <c r="C54" s="37" t="s">
        <v>205</v>
      </c>
      <c r="D54" s="37" t="s">
        <v>206</v>
      </c>
      <c r="E54" s="38"/>
      <c r="F54" s="38">
        <v>12</v>
      </c>
      <c r="G54" s="37" t="s">
        <v>122</v>
      </c>
      <c r="H54" s="38">
        <f t="shared" si="0"/>
        <v>0</v>
      </c>
    </row>
    <row r="55" spans="1:8" ht="10.15" customHeight="1">
      <c r="A55" s="35">
        <v>53</v>
      </c>
      <c r="B55" s="36" t="s">
        <v>100</v>
      </c>
      <c r="C55" s="37" t="s">
        <v>207</v>
      </c>
      <c r="D55" s="37" t="s">
        <v>208</v>
      </c>
      <c r="E55" s="38"/>
      <c r="F55" s="38">
        <v>12</v>
      </c>
      <c r="G55" s="37" t="s">
        <v>122</v>
      </c>
      <c r="H55" s="38">
        <f t="shared" si="0"/>
        <v>0</v>
      </c>
    </row>
    <row r="56" spans="1:8" ht="10.15" customHeight="1">
      <c r="A56" s="35">
        <v>54</v>
      </c>
      <c r="B56" s="36" t="s">
        <v>100</v>
      </c>
      <c r="C56" s="37" t="s">
        <v>209</v>
      </c>
      <c r="D56" s="37" t="s">
        <v>210</v>
      </c>
      <c r="E56" s="38"/>
      <c r="F56" s="38">
        <v>700</v>
      </c>
      <c r="G56" s="37" t="s">
        <v>103</v>
      </c>
      <c r="H56" s="38">
        <f t="shared" si="0"/>
        <v>0</v>
      </c>
    </row>
    <row r="57" spans="1:8" ht="10.15" customHeight="1">
      <c r="A57" s="35">
        <v>55</v>
      </c>
      <c r="B57" s="36" t="s">
        <v>100</v>
      </c>
      <c r="C57" s="37" t="s">
        <v>211</v>
      </c>
      <c r="D57" s="37" t="s">
        <v>212</v>
      </c>
      <c r="E57" s="38"/>
      <c r="F57" s="38">
        <v>28</v>
      </c>
      <c r="G57" s="37" t="s">
        <v>103</v>
      </c>
      <c r="H57" s="38">
        <f t="shared" si="0"/>
        <v>0</v>
      </c>
    </row>
    <row r="58" spans="1:8" ht="10.15" customHeight="1">
      <c r="A58" s="35">
        <v>56</v>
      </c>
      <c r="B58" s="36" t="s">
        <v>100</v>
      </c>
      <c r="C58" s="37" t="s">
        <v>213</v>
      </c>
      <c r="D58" s="37" t="s">
        <v>214</v>
      </c>
      <c r="E58" s="38"/>
      <c r="F58" s="38">
        <v>227</v>
      </c>
      <c r="G58" s="37" t="s">
        <v>122</v>
      </c>
      <c r="H58" s="38">
        <f t="shared" si="0"/>
        <v>0</v>
      </c>
    </row>
    <row r="59" spans="1:8" ht="10.15" customHeight="1">
      <c r="A59" s="35">
        <v>57</v>
      </c>
      <c r="B59" s="36" t="s">
        <v>100</v>
      </c>
      <c r="C59" s="37" t="s">
        <v>215</v>
      </c>
      <c r="D59" s="37" t="s">
        <v>216</v>
      </c>
      <c r="E59" s="38"/>
      <c r="F59" s="38">
        <v>24</v>
      </c>
      <c r="G59" s="37" t="s">
        <v>122</v>
      </c>
      <c r="H59" s="38">
        <f t="shared" si="0"/>
        <v>0</v>
      </c>
    </row>
    <row r="60" spans="1:8" ht="10.15" customHeight="1">
      <c r="A60" s="35">
        <v>58</v>
      </c>
      <c r="B60" s="36" t="s">
        <v>100</v>
      </c>
      <c r="C60" s="37" t="s">
        <v>217</v>
      </c>
      <c r="D60" s="37" t="s">
        <v>218</v>
      </c>
      <c r="E60" s="38"/>
      <c r="F60" s="38">
        <v>12</v>
      </c>
      <c r="G60" s="37" t="s">
        <v>122</v>
      </c>
      <c r="H60" s="38">
        <f t="shared" si="0"/>
        <v>0</v>
      </c>
    </row>
    <row r="61" spans="1:8" ht="10.15" customHeight="1">
      <c r="A61" s="35">
        <v>59</v>
      </c>
      <c r="B61" s="36" t="s">
        <v>100</v>
      </c>
      <c r="C61" s="37" t="s">
        <v>219</v>
      </c>
      <c r="D61" s="37" t="s">
        <v>220</v>
      </c>
      <c r="E61" s="38"/>
      <c r="F61" s="38">
        <v>3</v>
      </c>
      <c r="G61" s="37" t="s">
        <v>103</v>
      </c>
      <c r="H61" s="38">
        <f t="shared" si="0"/>
        <v>0</v>
      </c>
    </row>
    <row r="62" spans="1:8" ht="10.15" customHeight="1">
      <c r="A62" s="35">
        <v>60</v>
      </c>
      <c r="B62" s="36" t="s">
        <v>100</v>
      </c>
      <c r="C62" s="37" t="s">
        <v>221</v>
      </c>
      <c r="D62" s="37" t="s">
        <v>222</v>
      </c>
      <c r="E62" s="38"/>
      <c r="F62" s="38">
        <v>12</v>
      </c>
      <c r="G62" s="37" t="s">
        <v>103</v>
      </c>
      <c r="H62" s="38">
        <f t="shared" si="0"/>
        <v>0</v>
      </c>
    </row>
    <row r="63" spans="1:8" ht="10.15" customHeight="1">
      <c r="A63" s="35">
        <v>61</v>
      </c>
      <c r="B63" s="36" t="s">
        <v>100</v>
      </c>
      <c r="C63" s="37" t="s">
        <v>223</v>
      </c>
      <c r="D63" s="37" t="s">
        <v>224</v>
      </c>
      <c r="E63" s="38"/>
      <c r="F63" s="38">
        <v>8</v>
      </c>
      <c r="G63" s="37" t="s">
        <v>103</v>
      </c>
      <c r="H63" s="38">
        <f t="shared" si="0"/>
        <v>0</v>
      </c>
    </row>
    <row r="64" spans="1:8" ht="11.25" customHeight="1">
      <c r="A64" s="39">
        <v>62</v>
      </c>
      <c r="B64" s="40" t="s">
        <v>100</v>
      </c>
      <c r="C64" s="41" t="s">
        <v>225</v>
      </c>
      <c r="D64" s="41" t="s">
        <v>226</v>
      </c>
      <c r="E64" s="42"/>
      <c r="F64" s="42">
        <v>0.05</v>
      </c>
      <c r="G64" s="41" t="s">
        <v>227</v>
      </c>
      <c r="H64" s="42">
        <f t="shared" si="0"/>
        <v>0</v>
      </c>
    </row>
    <row r="65" spans="1:8" ht="12.6" customHeight="1">
      <c r="A65" s="43" t="s">
        <v>228</v>
      </c>
      <c r="H65" s="44">
        <f>SUM(H3:H64)</f>
        <v>0</v>
      </c>
    </row>
    <row r="66" spans="1:8" ht="12" customHeight="1">
      <c r="A66" s="43"/>
      <c r="H66" s="44"/>
    </row>
    <row r="67" spans="1:8" ht="12" customHeight="1">
      <c r="A67" s="43"/>
      <c r="H67" s="44"/>
    </row>
    <row r="69" spans="2:8" ht="15.6" customHeight="1">
      <c r="B69" s="29"/>
      <c r="C69" s="29"/>
      <c r="D69" s="29" t="s">
        <v>229</v>
      </c>
      <c r="E69" s="29"/>
      <c r="F69" s="29"/>
      <c r="G69" s="29"/>
      <c r="H69" s="29"/>
    </row>
    <row r="70" spans="1:8" ht="25.5" customHeight="1">
      <c r="A70" s="30" t="s">
        <v>93</v>
      </c>
      <c r="B70" s="30" t="s">
        <v>94</v>
      </c>
      <c r="C70" s="30" t="s">
        <v>95</v>
      </c>
      <c r="D70" s="30" t="s">
        <v>16</v>
      </c>
      <c r="E70" s="30" t="s">
        <v>96</v>
      </c>
      <c r="F70" s="30" t="s">
        <v>97</v>
      </c>
      <c r="G70" s="30" t="s">
        <v>98</v>
      </c>
      <c r="H70" s="30" t="s">
        <v>99</v>
      </c>
    </row>
    <row r="71" spans="1:8" ht="10.15" customHeight="1">
      <c r="A71" s="31">
        <v>1</v>
      </c>
      <c r="B71" s="32" t="s">
        <v>100</v>
      </c>
      <c r="C71" s="33" t="s">
        <v>230</v>
      </c>
      <c r="D71" s="33" t="s">
        <v>231</v>
      </c>
      <c r="E71" s="34"/>
      <c r="F71" s="34">
        <v>28</v>
      </c>
      <c r="G71" s="33" t="s">
        <v>232</v>
      </c>
      <c r="H71" s="34">
        <f aca="true" t="shared" si="1" ref="H71:H73">E71*F71</f>
        <v>0</v>
      </c>
    </row>
    <row r="72" spans="1:8" ht="10.15" customHeight="1">
      <c r="A72" s="35">
        <v>2</v>
      </c>
      <c r="B72" s="36" t="s">
        <v>100</v>
      </c>
      <c r="C72" s="37" t="s">
        <v>233</v>
      </c>
      <c r="D72" s="37" t="s">
        <v>234</v>
      </c>
      <c r="E72" s="38"/>
      <c r="F72" s="38">
        <v>29.5</v>
      </c>
      <c r="G72" s="37" t="s">
        <v>232</v>
      </c>
      <c r="H72" s="38">
        <f t="shared" si="1"/>
        <v>0</v>
      </c>
    </row>
    <row r="73" spans="1:8" ht="10.9" customHeight="1">
      <c r="A73" s="39">
        <v>3</v>
      </c>
      <c r="B73" s="40" t="s">
        <v>100</v>
      </c>
      <c r="C73" s="41" t="s">
        <v>235</v>
      </c>
      <c r="D73" s="41" t="s">
        <v>236</v>
      </c>
      <c r="E73" s="42"/>
      <c r="F73" s="42">
        <v>200</v>
      </c>
      <c r="G73" s="41" t="s">
        <v>232</v>
      </c>
      <c r="H73" s="42">
        <f t="shared" si="1"/>
        <v>0</v>
      </c>
    </row>
    <row r="74" spans="1:8" ht="12.6" customHeight="1">
      <c r="A74" s="43" t="s">
        <v>228</v>
      </c>
      <c r="H74" s="44">
        <f>SUM(H71:H73)</f>
        <v>0</v>
      </c>
    </row>
    <row r="76" spans="2:8" ht="15.6" customHeight="1">
      <c r="B76" s="29"/>
      <c r="C76" s="29"/>
      <c r="D76" s="29" t="s">
        <v>237</v>
      </c>
      <c r="E76" s="29"/>
      <c r="F76" s="29"/>
      <c r="G76" s="29"/>
      <c r="H76" s="29"/>
    </row>
    <row r="77" spans="1:8" ht="25.5" customHeight="1">
      <c r="A77" s="30" t="s">
        <v>93</v>
      </c>
      <c r="B77" s="30" t="s">
        <v>94</v>
      </c>
      <c r="C77" s="30" t="s">
        <v>95</v>
      </c>
      <c r="D77" s="30" t="s">
        <v>16</v>
      </c>
      <c r="E77" s="30" t="s">
        <v>96</v>
      </c>
      <c r="F77" s="30" t="s">
        <v>97</v>
      </c>
      <c r="G77" s="30" t="s">
        <v>98</v>
      </c>
      <c r="H77" s="30" t="s">
        <v>99</v>
      </c>
    </row>
    <row r="78" spans="1:8" ht="10.15" customHeight="1">
      <c r="A78" s="31">
        <v>1</v>
      </c>
      <c r="B78" s="32" t="s">
        <v>100</v>
      </c>
      <c r="C78" s="33" t="s">
        <v>238</v>
      </c>
      <c r="D78" s="33" t="s">
        <v>239</v>
      </c>
      <c r="E78" s="34"/>
      <c r="F78" s="34">
        <v>42</v>
      </c>
      <c r="G78" s="33" t="s">
        <v>103</v>
      </c>
      <c r="H78" s="34">
        <f aca="true" t="shared" si="2" ref="H78:H91">E78*F78</f>
        <v>0</v>
      </c>
    </row>
    <row r="79" spans="1:8" ht="10.15" customHeight="1">
      <c r="A79" s="35">
        <v>2</v>
      </c>
      <c r="B79" s="36" t="s">
        <v>100</v>
      </c>
      <c r="C79" s="37" t="s">
        <v>240</v>
      </c>
      <c r="D79" s="37" t="s">
        <v>241</v>
      </c>
      <c r="E79" s="38"/>
      <c r="F79" s="38">
        <v>3</v>
      </c>
      <c r="G79" s="37" t="s">
        <v>103</v>
      </c>
      <c r="H79" s="38">
        <f t="shared" si="2"/>
        <v>0</v>
      </c>
    </row>
    <row r="80" spans="1:8" ht="10.15" customHeight="1">
      <c r="A80" s="35">
        <v>3</v>
      </c>
      <c r="B80" s="36" t="s">
        <v>100</v>
      </c>
      <c r="C80" s="37" t="s">
        <v>242</v>
      </c>
      <c r="D80" s="37" t="s">
        <v>243</v>
      </c>
      <c r="E80" s="38"/>
      <c r="F80" s="38">
        <v>9</v>
      </c>
      <c r="G80" s="37" t="s">
        <v>103</v>
      </c>
      <c r="H80" s="38">
        <f t="shared" si="2"/>
        <v>0</v>
      </c>
    </row>
    <row r="81" spans="1:8" ht="10.15" customHeight="1">
      <c r="A81" s="35">
        <v>4</v>
      </c>
      <c r="B81" s="36" t="s">
        <v>100</v>
      </c>
      <c r="C81" s="37" t="s">
        <v>244</v>
      </c>
      <c r="D81" s="37" t="s">
        <v>245</v>
      </c>
      <c r="E81" s="38"/>
      <c r="F81" s="38">
        <v>5</v>
      </c>
      <c r="G81" s="37" t="s">
        <v>103</v>
      </c>
      <c r="H81" s="38">
        <f t="shared" si="2"/>
        <v>0</v>
      </c>
    </row>
    <row r="82" spans="1:8" ht="11.25" customHeight="1">
      <c r="A82" s="35">
        <v>5</v>
      </c>
      <c r="B82" s="36" t="s">
        <v>100</v>
      </c>
      <c r="C82" s="37" t="s">
        <v>246</v>
      </c>
      <c r="D82" s="37" t="s">
        <v>247</v>
      </c>
      <c r="E82" s="38"/>
      <c r="F82" s="38">
        <v>30</v>
      </c>
      <c r="G82" s="37" t="s">
        <v>103</v>
      </c>
      <c r="H82" s="38">
        <f t="shared" si="2"/>
        <v>0</v>
      </c>
    </row>
    <row r="83" spans="1:8" ht="11.25" customHeight="1">
      <c r="A83" s="35">
        <v>6</v>
      </c>
      <c r="B83" s="36" t="s">
        <v>100</v>
      </c>
      <c r="C83" s="37" t="s">
        <v>248</v>
      </c>
      <c r="D83" s="37" t="s">
        <v>249</v>
      </c>
      <c r="E83" s="38"/>
      <c r="F83" s="38">
        <v>43</v>
      </c>
      <c r="G83" s="37" t="s">
        <v>103</v>
      </c>
      <c r="H83" s="38">
        <f t="shared" si="2"/>
        <v>0</v>
      </c>
    </row>
    <row r="84" spans="1:8" ht="11.25" customHeight="1">
      <c r="A84" s="35">
        <v>7</v>
      </c>
      <c r="B84" s="36" t="s">
        <v>100</v>
      </c>
      <c r="C84" s="37" t="s">
        <v>250</v>
      </c>
      <c r="D84" s="37" t="s">
        <v>251</v>
      </c>
      <c r="E84" s="38"/>
      <c r="F84" s="38">
        <v>4</v>
      </c>
      <c r="G84" s="37" t="s">
        <v>103</v>
      </c>
      <c r="H84" s="38">
        <f t="shared" si="2"/>
        <v>0</v>
      </c>
    </row>
    <row r="85" spans="1:8" ht="10.15" customHeight="1">
      <c r="A85" s="35">
        <v>8</v>
      </c>
      <c r="B85" s="36" t="s">
        <v>100</v>
      </c>
      <c r="C85" s="37" t="s">
        <v>252</v>
      </c>
      <c r="D85" s="37" t="s">
        <v>253</v>
      </c>
      <c r="E85" s="38"/>
      <c r="F85" s="38">
        <v>416</v>
      </c>
      <c r="G85" s="37" t="s">
        <v>122</v>
      </c>
      <c r="H85" s="38">
        <f t="shared" si="2"/>
        <v>0</v>
      </c>
    </row>
    <row r="86" spans="1:8" ht="10.15" customHeight="1">
      <c r="A86" s="35">
        <v>9</v>
      </c>
      <c r="B86" s="36" t="s">
        <v>100</v>
      </c>
      <c r="C86" s="37" t="s">
        <v>254</v>
      </c>
      <c r="D86" s="37" t="s">
        <v>255</v>
      </c>
      <c r="E86" s="38"/>
      <c r="F86" s="38">
        <v>136</v>
      </c>
      <c r="G86" s="37" t="s">
        <v>122</v>
      </c>
      <c r="H86" s="38">
        <f t="shared" si="2"/>
        <v>0</v>
      </c>
    </row>
    <row r="87" spans="1:8" ht="10.15" customHeight="1">
      <c r="A87" s="35">
        <v>10</v>
      </c>
      <c r="B87" s="36" t="s">
        <v>100</v>
      </c>
      <c r="C87" s="37" t="s">
        <v>256</v>
      </c>
      <c r="D87" s="37" t="s">
        <v>257</v>
      </c>
      <c r="E87" s="38"/>
      <c r="F87" s="38">
        <v>160</v>
      </c>
      <c r="G87" s="37" t="s">
        <v>122</v>
      </c>
      <c r="H87" s="38">
        <f t="shared" si="2"/>
        <v>0</v>
      </c>
    </row>
    <row r="88" spans="1:8" ht="10.15" customHeight="1">
      <c r="A88" s="35">
        <v>11</v>
      </c>
      <c r="B88" s="36" t="s">
        <v>100</v>
      </c>
      <c r="C88" s="37" t="s">
        <v>258</v>
      </c>
      <c r="D88" s="37" t="s">
        <v>259</v>
      </c>
      <c r="E88" s="38"/>
      <c r="F88" s="38">
        <v>1.35</v>
      </c>
      <c r="G88" s="37" t="s">
        <v>260</v>
      </c>
      <c r="H88" s="38">
        <f t="shared" si="2"/>
        <v>0</v>
      </c>
    </row>
    <row r="89" spans="1:8" ht="10.15" customHeight="1">
      <c r="A89" s="35">
        <v>12</v>
      </c>
      <c r="B89" s="36" t="s">
        <v>100</v>
      </c>
      <c r="C89" s="37" t="s">
        <v>261</v>
      </c>
      <c r="D89" s="37" t="s">
        <v>262</v>
      </c>
      <c r="E89" s="38"/>
      <c r="F89" s="38">
        <v>16.15</v>
      </c>
      <c r="G89" s="37" t="s">
        <v>263</v>
      </c>
      <c r="H89" s="38">
        <f t="shared" si="2"/>
        <v>0</v>
      </c>
    </row>
    <row r="90" spans="1:8" ht="10.15" customHeight="1">
      <c r="A90" s="35">
        <v>13</v>
      </c>
      <c r="B90" s="36" t="s">
        <v>100</v>
      </c>
      <c r="C90" s="37" t="s">
        <v>264</v>
      </c>
      <c r="D90" s="37" t="s">
        <v>265</v>
      </c>
      <c r="E90" s="38"/>
      <c r="F90" s="38">
        <v>1.35</v>
      </c>
      <c r="G90" s="37" t="s">
        <v>260</v>
      </c>
      <c r="H90" s="38">
        <f t="shared" si="2"/>
        <v>0</v>
      </c>
    </row>
    <row r="91" spans="1:8" ht="10.9" customHeight="1">
      <c r="A91" s="39">
        <v>14</v>
      </c>
      <c r="B91" s="40" t="s">
        <v>100</v>
      </c>
      <c r="C91" s="41" t="s">
        <v>266</v>
      </c>
      <c r="D91" s="41" t="s">
        <v>267</v>
      </c>
      <c r="E91" s="42"/>
      <c r="F91" s="42">
        <v>1.35</v>
      </c>
      <c r="G91" s="41" t="s">
        <v>260</v>
      </c>
      <c r="H91" s="42">
        <f t="shared" si="2"/>
        <v>0</v>
      </c>
    </row>
    <row r="92" spans="1:8" ht="12.6" customHeight="1">
      <c r="A92" s="43" t="s">
        <v>228</v>
      </c>
      <c r="H92" s="44">
        <f>SUM(H78:H91)</f>
        <v>0</v>
      </c>
    </row>
    <row r="94" spans="2:8" ht="15.6" customHeight="1">
      <c r="B94" s="29"/>
      <c r="C94" s="29"/>
      <c r="D94" s="29" t="s">
        <v>268</v>
      </c>
      <c r="E94" s="29"/>
      <c r="F94" s="29"/>
      <c r="G94" s="29"/>
      <c r="H94" s="29"/>
    </row>
    <row r="95" spans="1:8" ht="25.5" customHeight="1">
      <c r="A95" s="30" t="s">
        <v>93</v>
      </c>
      <c r="B95" s="30" t="s">
        <v>94</v>
      </c>
      <c r="C95" s="30" t="s">
        <v>95</v>
      </c>
      <c r="D95" s="30" t="s">
        <v>16</v>
      </c>
      <c r="E95" s="30" t="s">
        <v>96</v>
      </c>
      <c r="F95" s="30" t="s">
        <v>97</v>
      </c>
      <c r="G95" s="30" t="s">
        <v>98</v>
      </c>
      <c r="H95" s="30" t="s">
        <v>99</v>
      </c>
    </row>
    <row r="96" spans="1:8" ht="10.15" customHeight="1">
      <c r="A96" s="31">
        <v>1</v>
      </c>
      <c r="B96" s="32" t="s">
        <v>100</v>
      </c>
      <c r="C96" s="33" t="s">
        <v>269</v>
      </c>
      <c r="D96" s="33" t="s">
        <v>270</v>
      </c>
      <c r="E96" s="34"/>
      <c r="F96" s="34">
        <v>1294</v>
      </c>
      <c r="G96" s="33" t="s">
        <v>232</v>
      </c>
      <c r="H96" s="34">
        <f aca="true" t="shared" si="3" ref="H96:H98">E96*F96</f>
        <v>0</v>
      </c>
    </row>
    <row r="97" spans="1:8" ht="10.15" customHeight="1">
      <c r="A97" s="35">
        <v>2</v>
      </c>
      <c r="B97" s="36" t="s">
        <v>100</v>
      </c>
      <c r="C97" s="37" t="s">
        <v>271</v>
      </c>
      <c r="D97" s="37" t="s">
        <v>272</v>
      </c>
      <c r="E97" s="38"/>
      <c r="F97" s="38">
        <v>1294</v>
      </c>
      <c r="G97" s="37" t="s">
        <v>232</v>
      </c>
      <c r="H97" s="38">
        <f t="shared" si="3"/>
        <v>0</v>
      </c>
    </row>
    <row r="98" spans="1:8" ht="11.25" customHeight="1">
      <c r="A98" s="39">
        <v>3</v>
      </c>
      <c r="B98" s="40" t="s">
        <v>100</v>
      </c>
      <c r="C98" s="41" t="s">
        <v>273</v>
      </c>
      <c r="D98" s="41" t="s">
        <v>274</v>
      </c>
      <c r="E98" s="42"/>
      <c r="F98" s="42">
        <v>1915</v>
      </c>
      <c r="G98" s="41" t="s">
        <v>232</v>
      </c>
      <c r="H98" s="42">
        <f t="shared" si="3"/>
        <v>0</v>
      </c>
    </row>
    <row r="99" spans="1:8" ht="12.6" customHeight="1">
      <c r="A99" s="43" t="s">
        <v>228</v>
      </c>
      <c r="H99" s="44">
        <f>SUM(H96:H98)</f>
        <v>0</v>
      </c>
    </row>
    <row r="101" spans="2:8" ht="15.6" customHeight="1">
      <c r="B101" s="29"/>
      <c r="C101" s="29"/>
      <c r="D101" s="29" t="s">
        <v>275</v>
      </c>
      <c r="E101" s="29"/>
      <c r="F101" s="29"/>
      <c r="G101" s="29"/>
      <c r="H101" s="29"/>
    </row>
    <row r="102" spans="1:8" ht="25.5" customHeight="1">
      <c r="A102" s="30" t="s">
        <v>93</v>
      </c>
      <c r="B102" s="30" t="s">
        <v>94</v>
      </c>
      <c r="C102" s="30" t="s">
        <v>95</v>
      </c>
      <c r="D102" s="30" t="s">
        <v>16</v>
      </c>
      <c r="E102" s="30" t="s">
        <v>96</v>
      </c>
      <c r="F102" s="30" t="s">
        <v>97</v>
      </c>
      <c r="G102" s="30" t="s">
        <v>98</v>
      </c>
      <c r="H102" s="30" t="s">
        <v>99</v>
      </c>
    </row>
    <row r="103" spans="1:8" ht="10.15" customHeight="1">
      <c r="A103" s="31">
        <v>1</v>
      </c>
      <c r="B103" s="32" t="s">
        <v>100</v>
      </c>
      <c r="C103" s="33" t="s">
        <v>276</v>
      </c>
      <c r="D103" s="33" t="s">
        <v>277</v>
      </c>
      <c r="E103" s="34"/>
      <c r="F103" s="34">
        <v>5</v>
      </c>
      <c r="G103" s="33" t="s">
        <v>278</v>
      </c>
      <c r="H103" s="34">
        <f aca="true" t="shared" si="4" ref="H103:H104">E103*F103</f>
        <v>0</v>
      </c>
    </row>
    <row r="104" spans="1:8" ht="10.9" customHeight="1">
      <c r="A104" s="39">
        <v>2</v>
      </c>
      <c r="B104" s="40" t="s">
        <v>100</v>
      </c>
      <c r="C104" s="41" t="s">
        <v>276</v>
      </c>
      <c r="D104" s="41" t="s">
        <v>279</v>
      </c>
      <c r="E104" s="42"/>
      <c r="F104" s="42">
        <v>36</v>
      </c>
      <c r="G104" s="41" t="s">
        <v>280</v>
      </c>
      <c r="H104" s="42">
        <f t="shared" si="4"/>
        <v>0</v>
      </c>
    </row>
    <row r="105" spans="1:8" ht="12.6" customHeight="1">
      <c r="A105" s="43" t="s">
        <v>228</v>
      </c>
      <c r="H105" s="44">
        <f>SUM(H102:H104)</f>
        <v>0</v>
      </c>
    </row>
    <row r="106" spans="1:8" ht="12" customHeight="1">
      <c r="A106" s="43"/>
      <c r="H106" s="44"/>
    </row>
    <row r="108" spans="2:8" ht="15.6" customHeight="1">
      <c r="B108" s="29"/>
      <c r="C108" s="29"/>
      <c r="D108" s="29" t="s">
        <v>281</v>
      </c>
      <c r="E108" s="29"/>
      <c r="F108" s="29"/>
      <c r="G108" s="29"/>
      <c r="H108" s="29"/>
    </row>
    <row r="109" spans="1:8" ht="25.5" customHeight="1">
      <c r="A109" s="30" t="s">
        <v>93</v>
      </c>
      <c r="B109" s="30" t="s">
        <v>94</v>
      </c>
      <c r="C109" s="30" t="s">
        <v>95</v>
      </c>
      <c r="D109" s="30" t="s">
        <v>16</v>
      </c>
      <c r="E109" s="30" t="s">
        <v>96</v>
      </c>
      <c r="F109" s="30" t="s">
        <v>97</v>
      </c>
      <c r="G109" s="30" t="s">
        <v>98</v>
      </c>
      <c r="H109" s="30" t="s">
        <v>99</v>
      </c>
    </row>
    <row r="110" spans="1:8" ht="10.15" customHeight="1">
      <c r="A110" s="31">
        <v>1</v>
      </c>
      <c r="B110" s="32" t="s">
        <v>100</v>
      </c>
      <c r="C110" s="33" t="s">
        <v>282</v>
      </c>
      <c r="D110" s="33" t="s">
        <v>283</v>
      </c>
      <c r="E110" s="34"/>
      <c r="F110" s="34">
        <v>1</v>
      </c>
      <c r="G110" s="33" t="s">
        <v>103</v>
      </c>
      <c r="H110" s="34">
        <f aca="true" t="shared" si="5" ref="H110:H128">E110*F110</f>
        <v>0</v>
      </c>
    </row>
    <row r="111" spans="1:8" ht="10.15" customHeight="1">
      <c r="A111" s="35">
        <v>2</v>
      </c>
      <c r="B111" s="36" t="s">
        <v>100</v>
      </c>
      <c r="C111" s="37" t="s">
        <v>284</v>
      </c>
      <c r="D111" s="37" t="s">
        <v>285</v>
      </c>
      <c r="E111" s="38"/>
      <c r="F111" s="38">
        <v>1</v>
      </c>
      <c r="G111" s="37" t="s">
        <v>103</v>
      </c>
      <c r="H111" s="38">
        <f t="shared" si="5"/>
        <v>0</v>
      </c>
    </row>
    <row r="112" spans="1:8" ht="10.15" customHeight="1">
      <c r="A112" s="35">
        <v>3</v>
      </c>
      <c r="B112" s="36" t="s">
        <v>100</v>
      </c>
      <c r="C112" s="37" t="s">
        <v>286</v>
      </c>
      <c r="D112" s="37" t="s">
        <v>287</v>
      </c>
      <c r="E112" s="38"/>
      <c r="F112" s="38">
        <v>5</v>
      </c>
      <c r="G112" s="37" t="s">
        <v>103</v>
      </c>
      <c r="H112" s="38">
        <f t="shared" si="5"/>
        <v>0</v>
      </c>
    </row>
    <row r="113" spans="1:8" ht="10.15" customHeight="1">
      <c r="A113" s="35">
        <v>4</v>
      </c>
      <c r="B113" s="36" t="s">
        <v>100</v>
      </c>
      <c r="C113" s="37" t="s">
        <v>288</v>
      </c>
      <c r="D113" s="37" t="s">
        <v>289</v>
      </c>
      <c r="E113" s="38"/>
      <c r="F113" s="38">
        <v>7</v>
      </c>
      <c r="G113" s="37" t="s">
        <v>103</v>
      </c>
      <c r="H113" s="38">
        <f t="shared" si="5"/>
        <v>0</v>
      </c>
    </row>
    <row r="114" spans="1:8" ht="10.15" customHeight="1">
      <c r="A114" s="35">
        <v>5</v>
      </c>
      <c r="B114" s="36" t="s">
        <v>100</v>
      </c>
      <c r="C114" s="37" t="s">
        <v>290</v>
      </c>
      <c r="D114" s="37" t="s">
        <v>291</v>
      </c>
      <c r="E114" s="38"/>
      <c r="F114" s="38">
        <v>24</v>
      </c>
      <c r="G114" s="37" t="s">
        <v>103</v>
      </c>
      <c r="H114" s="38">
        <f t="shared" si="5"/>
        <v>0</v>
      </c>
    </row>
    <row r="115" spans="1:8" ht="10.15" customHeight="1">
      <c r="A115" s="35">
        <v>6</v>
      </c>
      <c r="B115" s="36" t="s">
        <v>100</v>
      </c>
      <c r="C115" s="37" t="s">
        <v>292</v>
      </c>
      <c r="D115" s="37" t="s">
        <v>293</v>
      </c>
      <c r="E115" s="38"/>
      <c r="F115" s="38">
        <v>6</v>
      </c>
      <c r="G115" s="37" t="s">
        <v>103</v>
      </c>
      <c r="H115" s="38">
        <f t="shared" si="5"/>
        <v>0</v>
      </c>
    </row>
    <row r="116" spans="1:8" ht="10.15" customHeight="1">
      <c r="A116" s="35">
        <v>7</v>
      </c>
      <c r="B116" s="36" t="s">
        <v>100</v>
      </c>
      <c r="C116" s="37" t="s">
        <v>294</v>
      </c>
      <c r="D116" s="37" t="s">
        <v>295</v>
      </c>
      <c r="E116" s="38"/>
      <c r="F116" s="38">
        <v>1</v>
      </c>
      <c r="G116" s="37" t="s">
        <v>103</v>
      </c>
      <c r="H116" s="38">
        <f t="shared" si="5"/>
        <v>0</v>
      </c>
    </row>
    <row r="117" spans="1:8" ht="10.15" customHeight="1">
      <c r="A117" s="35">
        <v>8</v>
      </c>
      <c r="B117" s="36" t="s">
        <v>100</v>
      </c>
      <c r="C117" s="37" t="s">
        <v>296</v>
      </c>
      <c r="D117" s="37" t="s">
        <v>297</v>
      </c>
      <c r="E117" s="38"/>
      <c r="F117" s="38">
        <v>1</v>
      </c>
      <c r="G117" s="37" t="s">
        <v>103</v>
      </c>
      <c r="H117" s="38">
        <f t="shared" si="5"/>
        <v>0</v>
      </c>
    </row>
    <row r="118" spans="1:8" ht="10.15" customHeight="1">
      <c r="A118" s="35">
        <v>9</v>
      </c>
      <c r="B118" s="36" t="s">
        <v>100</v>
      </c>
      <c r="C118" s="37" t="s">
        <v>298</v>
      </c>
      <c r="D118" s="37" t="s">
        <v>299</v>
      </c>
      <c r="E118" s="38"/>
      <c r="F118" s="38">
        <v>1</v>
      </c>
      <c r="G118" s="37" t="s">
        <v>103</v>
      </c>
      <c r="H118" s="38">
        <f t="shared" si="5"/>
        <v>0</v>
      </c>
    </row>
    <row r="119" spans="1:8" ht="10.15" customHeight="1">
      <c r="A119" s="35">
        <v>10</v>
      </c>
      <c r="B119" s="36" t="s">
        <v>100</v>
      </c>
      <c r="C119" s="37" t="s">
        <v>300</v>
      </c>
      <c r="D119" s="37" t="s">
        <v>301</v>
      </c>
      <c r="E119" s="38"/>
      <c r="F119" s="38">
        <v>1</v>
      </c>
      <c r="G119" s="37" t="s">
        <v>103</v>
      </c>
      <c r="H119" s="38">
        <f t="shared" si="5"/>
        <v>0</v>
      </c>
    </row>
    <row r="120" spans="1:8" ht="10.15" customHeight="1">
      <c r="A120" s="35">
        <v>11</v>
      </c>
      <c r="B120" s="36" t="s">
        <v>100</v>
      </c>
      <c r="C120" s="37" t="s">
        <v>302</v>
      </c>
      <c r="D120" s="37" t="s">
        <v>303</v>
      </c>
      <c r="E120" s="38"/>
      <c r="F120" s="38">
        <v>1</v>
      </c>
      <c r="G120" s="37" t="s">
        <v>103</v>
      </c>
      <c r="H120" s="38">
        <f t="shared" si="5"/>
        <v>0</v>
      </c>
    </row>
    <row r="121" spans="1:8" ht="10.15" customHeight="1">
      <c r="A121" s="35">
        <v>12</v>
      </c>
      <c r="B121" s="36" t="s">
        <v>100</v>
      </c>
      <c r="C121" s="37" t="s">
        <v>304</v>
      </c>
      <c r="D121" s="37" t="s">
        <v>305</v>
      </c>
      <c r="E121" s="38"/>
      <c r="F121" s="38">
        <v>3</v>
      </c>
      <c r="G121" s="37" t="s">
        <v>103</v>
      </c>
      <c r="H121" s="38">
        <f t="shared" si="5"/>
        <v>0</v>
      </c>
    </row>
    <row r="122" spans="1:8" ht="10.15" customHeight="1">
      <c r="A122" s="35">
        <v>13</v>
      </c>
      <c r="B122" s="36" t="s">
        <v>100</v>
      </c>
      <c r="C122" s="37" t="s">
        <v>306</v>
      </c>
      <c r="D122" s="37" t="s">
        <v>307</v>
      </c>
      <c r="E122" s="38"/>
      <c r="F122" s="38">
        <v>9</v>
      </c>
      <c r="G122" s="37" t="s">
        <v>103</v>
      </c>
      <c r="H122" s="38">
        <f t="shared" si="5"/>
        <v>0</v>
      </c>
    </row>
    <row r="123" spans="1:8" ht="10.15" customHeight="1">
      <c r="A123" s="35">
        <v>14</v>
      </c>
      <c r="B123" s="36" t="s">
        <v>100</v>
      </c>
      <c r="C123" s="37" t="s">
        <v>306</v>
      </c>
      <c r="D123" s="37" t="s">
        <v>307</v>
      </c>
      <c r="E123" s="38"/>
      <c r="F123" s="38">
        <v>3</v>
      </c>
      <c r="G123" s="37" t="s">
        <v>103</v>
      </c>
      <c r="H123" s="38">
        <f t="shared" si="5"/>
        <v>0</v>
      </c>
    </row>
    <row r="124" spans="1:8" ht="10.15" customHeight="1">
      <c r="A124" s="35">
        <v>15</v>
      </c>
      <c r="B124" s="36" t="s">
        <v>100</v>
      </c>
      <c r="C124" s="37" t="s">
        <v>308</v>
      </c>
      <c r="D124" s="37" t="s">
        <v>309</v>
      </c>
      <c r="E124" s="38"/>
      <c r="F124" s="38">
        <v>3</v>
      </c>
      <c r="G124" s="37" t="s">
        <v>103</v>
      </c>
      <c r="H124" s="38">
        <f t="shared" si="5"/>
        <v>0</v>
      </c>
    </row>
    <row r="125" spans="1:8" ht="10.15" customHeight="1">
      <c r="A125" s="35">
        <v>16</v>
      </c>
      <c r="B125" s="36" t="s">
        <v>100</v>
      </c>
      <c r="C125" s="37" t="s">
        <v>310</v>
      </c>
      <c r="D125" s="37" t="s">
        <v>311</v>
      </c>
      <c r="E125" s="38"/>
      <c r="F125" s="38">
        <v>1</v>
      </c>
      <c r="G125" s="37" t="s">
        <v>103</v>
      </c>
      <c r="H125" s="38">
        <f t="shared" si="5"/>
        <v>0</v>
      </c>
    </row>
    <row r="126" spans="1:8" ht="10.15" customHeight="1">
      <c r="A126" s="35">
        <v>17</v>
      </c>
      <c r="B126" s="36" t="s">
        <v>100</v>
      </c>
      <c r="C126" s="37" t="s">
        <v>312</v>
      </c>
      <c r="D126" s="37" t="s">
        <v>313</v>
      </c>
      <c r="E126" s="38"/>
      <c r="F126" s="38">
        <v>3</v>
      </c>
      <c r="G126" s="37" t="s">
        <v>103</v>
      </c>
      <c r="H126" s="38">
        <f t="shared" si="5"/>
        <v>0</v>
      </c>
    </row>
    <row r="127" spans="1:8" ht="10.15" customHeight="1">
      <c r="A127" s="35">
        <v>18</v>
      </c>
      <c r="B127" s="36" t="s">
        <v>100</v>
      </c>
      <c r="C127" s="37" t="s">
        <v>314</v>
      </c>
      <c r="D127" s="37" t="s">
        <v>315</v>
      </c>
      <c r="E127" s="38"/>
      <c r="F127" s="38">
        <v>2</v>
      </c>
      <c r="G127" s="37" t="s">
        <v>316</v>
      </c>
      <c r="H127" s="38">
        <f t="shared" si="5"/>
        <v>0</v>
      </c>
    </row>
    <row r="128" spans="1:8" ht="10.9" customHeight="1">
      <c r="A128" s="39">
        <v>19</v>
      </c>
      <c r="B128" s="40" t="s">
        <v>100</v>
      </c>
      <c r="C128" s="41" t="s">
        <v>317</v>
      </c>
      <c r="D128" s="41" t="s">
        <v>318</v>
      </c>
      <c r="E128" s="42"/>
      <c r="F128" s="42">
        <v>3</v>
      </c>
      <c r="G128" s="41" t="s">
        <v>103</v>
      </c>
      <c r="H128" s="45">
        <f t="shared" si="5"/>
        <v>0</v>
      </c>
    </row>
    <row r="129" spans="1:8" ht="12.6" customHeight="1">
      <c r="A129" s="43" t="s">
        <v>228</v>
      </c>
      <c r="H129" s="46">
        <f>SUM(H110:H128)</f>
        <v>0</v>
      </c>
    </row>
    <row r="131" spans="2:8" ht="15.6" customHeight="1">
      <c r="B131" s="29"/>
      <c r="C131" s="29"/>
      <c r="D131" s="29" t="s">
        <v>319</v>
      </c>
      <c r="E131" s="29"/>
      <c r="F131" s="29"/>
      <c r="G131" s="29"/>
      <c r="H131" s="29"/>
    </row>
    <row r="132" spans="1:8" ht="25.5" customHeight="1">
      <c r="A132" s="30" t="s">
        <v>93</v>
      </c>
      <c r="B132" s="30" t="s">
        <v>94</v>
      </c>
      <c r="C132" s="30" t="s">
        <v>95</v>
      </c>
      <c r="D132" s="30" t="s">
        <v>16</v>
      </c>
      <c r="E132" s="30" t="s">
        <v>96</v>
      </c>
      <c r="F132" s="30" t="s">
        <v>97</v>
      </c>
      <c r="G132" s="30" t="s">
        <v>98</v>
      </c>
      <c r="H132" s="30" t="s">
        <v>99</v>
      </c>
    </row>
    <row r="133" spans="1:8" ht="10.15" customHeight="1">
      <c r="A133" s="31">
        <v>1</v>
      </c>
      <c r="B133" s="32" t="s">
        <v>100</v>
      </c>
      <c r="C133" s="33" t="s">
        <v>282</v>
      </c>
      <c r="D133" s="33" t="s">
        <v>283</v>
      </c>
      <c r="E133" s="34"/>
      <c r="F133" s="34">
        <v>1</v>
      </c>
      <c r="G133" s="33" t="s">
        <v>103</v>
      </c>
      <c r="H133" s="34">
        <f aca="true" t="shared" si="6" ref="H133:H150">E133*F133</f>
        <v>0</v>
      </c>
    </row>
    <row r="134" spans="1:8" ht="10.15" customHeight="1">
      <c r="A134" s="35">
        <v>2</v>
      </c>
      <c r="B134" s="36" t="s">
        <v>100</v>
      </c>
      <c r="C134" s="37" t="s">
        <v>284</v>
      </c>
      <c r="D134" s="37" t="s">
        <v>285</v>
      </c>
      <c r="E134" s="38"/>
      <c r="F134" s="38">
        <v>1</v>
      </c>
      <c r="G134" s="37" t="s">
        <v>103</v>
      </c>
      <c r="H134" s="38">
        <f t="shared" si="6"/>
        <v>0</v>
      </c>
    </row>
    <row r="135" spans="1:8" ht="10.15" customHeight="1">
      <c r="A135" s="35">
        <v>3</v>
      </c>
      <c r="B135" s="36" t="s">
        <v>100</v>
      </c>
      <c r="C135" s="37" t="s">
        <v>286</v>
      </c>
      <c r="D135" s="37" t="s">
        <v>287</v>
      </c>
      <c r="E135" s="38"/>
      <c r="F135" s="38">
        <v>12</v>
      </c>
      <c r="G135" s="37" t="s">
        <v>103</v>
      </c>
      <c r="H135" s="38">
        <f t="shared" si="6"/>
        <v>0</v>
      </c>
    </row>
    <row r="136" spans="1:8" ht="10.15" customHeight="1">
      <c r="A136" s="35">
        <v>4</v>
      </c>
      <c r="B136" s="36" t="s">
        <v>100</v>
      </c>
      <c r="C136" s="37" t="s">
        <v>320</v>
      </c>
      <c r="D136" s="37" t="s">
        <v>321</v>
      </c>
      <c r="E136" s="38"/>
      <c r="F136" s="38">
        <v>3</v>
      </c>
      <c r="G136" s="37" t="s">
        <v>103</v>
      </c>
      <c r="H136" s="38">
        <f t="shared" si="6"/>
        <v>0</v>
      </c>
    </row>
    <row r="137" spans="1:8" ht="10.15" customHeight="1">
      <c r="A137" s="35">
        <v>5</v>
      </c>
      <c r="B137" s="36" t="s">
        <v>100</v>
      </c>
      <c r="C137" s="37" t="s">
        <v>288</v>
      </c>
      <c r="D137" s="37" t="s">
        <v>289</v>
      </c>
      <c r="E137" s="38"/>
      <c r="F137" s="38">
        <v>75</v>
      </c>
      <c r="G137" s="37" t="s">
        <v>103</v>
      </c>
      <c r="H137" s="38">
        <f t="shared" si="6"/>
        <v>0</v>
      </c>
    </row>
    <row r="138" spans="1:8" ht="10.15" customHeight="1">
      <c r="A138" s="35">
        <v>6</v>
      </c>
      <c r="B138" s="36" t="s">
        <v>100</v>
      </c>
      <c r="C138" s="37" t="s">
        <v>322</v>
      </c>
      <c r="D138" s="37" t="s">
        <v>323</v>
      </c>
      <c r="E138" s="38"/>
      <c r="F138" s="38">
        <v>1</v>
      </c>
      <c r="G138" s="37" t="s">
        <v>103</v>
      </c>
      <c r="H138" s="38">
        <f t="shared" si="6"/>
        <v>0</v>
      </c>
    </row>
    <row r="139" spans="1:8" ht="10.15" customHeight="1">
      <c r="A139" s="35">
        <v>7</v>
      </c>
      <c r="B139" s="36" t="s">
        <v>100</v>
      </c>
      <c r="C139" s="37" t="s">
        <v>290</v>
      </c>
      <c r="D139" s="37" t="s">
        <v>291</v>
      </c>
      <c r="E139" s="38"/>
      <c r="F139" s="38">
        <v>62</v>
      </c>
      <c r="G139" s="37" t="s">
        <v>103</v>
      </c>
      <c r="H139" s="38">
        <f t="shared" si="6"/>
        <v>0</v>
      </c>
    </row>
    <row r="140" spans="1:8" ht="10.15" customHeight="1">
      <c r="A140" s="35">
        <v>8</v>
      </c>
      <c r="B140" s="36" t="s">
        <v>100</v>
      </c>
      <c r="C140" s="37" t="s">
        <v>292</v>
      </c>
      <c r="D140" s="37" t="s">
        <v>324</v>
      </c>
      <c r="E140" s="38"/>
      <c r="F140" s="38">
        <v>10</v>
      </c>
      <c r="G140" s="37" t="s">
        <v>103</v>
      </c>
      <c r="H140" s="38">
        <f t="shared" si="6"/>
        <v>0</v>
      </c>
    </row>
    <row r="141" spans="1:8" ht="11.25" customHeight="1">
      <c r="A141" s="35">
        <v>9</v>
      </c>
      <c r="B141" s="36" t="s">
        <v>100</v>
      </c>
      <c r="C141" s="37" t="s">
        <v>325</v>
      </c>
      <c r="D141" s="37" t="s">
        <v>326</v>
      </c>
      <c r="E141" s="38"/>
      <c r="F141" s="38">
        <v>1</v>
      </c>
      <c r="G141" s="37" t="s">
        <v>103</v>
      </c>
      <c r="H141" s="38">
        <f t="shared" si="6"/>
        <v>0</v>
      </c>
    </row>
    <row r="142" spans="1:8" ht="11.25" customHeight="1">
      <c r="A142" s="35">
        <v>10</v>
      </c>
      <c r="B142" s="36" t="s">
        <v>100</v>
      </c>
      <c r="C142" s="37" t="s">
        <v>327</v>
      </c>
      <c r="D142" s="37" t="s">
        <v>328</v>
      </c>
      <c r="E142" s="38"/>
      <c r="F142" s="38">
        <v>9</v>
      </c>
      <c r="G142" s="37" t="s">
        <v>103</v>
      </c>
      <c r="H142" s="38">
        <f t="shared" si="6"/>
        <v>0</v>
      </c>
    </row>
    <row r="143" spans="1:8" ht="10.15" customHeight="1">
      <c r="A143" s="35">
        <v>11</v>
      </c>
      <c r="B143" s="36" t="s">
        <v>100</v>
      </c>
      <c r="C143" s="37" t="s">
        <v>329</v>
      </c>
      <c r="D143" s="37" t="s">
        <v>330</v>
      </c>
      <c r="E143" s="38"/>
      <c r="F143" s="38">
        <v>2</v>
      </c>
      <c r="G143" s="37" t="s">
        <v>103</v>
      </c>
      <c r="H143" s="38">
        <f t="shared" si="6"/>
        <v>0</v>
      </c>
    </row>
    <row r="144" spans="1:8" ht="10.15" customHeight="1">
      <c r="A144" s="35">
        <v>12</v>
      </c>
      <c r="B144" s="36" t="s">
        <v>100</v>
      </c>
      <c r="C144" s="37" t="s">
        <v>331</v>
      </c>
      <c r="D144" s="37" t="s">
        <v>332</v>
      </c>
      <c r="E144" s="38"/>
      <c r="F144" s="38">
        <v>27</v>
      </c>
      <c r="G144" s="37" t="s">
        <v>103</v>
      </c>
      <c r="H144" s="38">
        <f t="shared" si="6"/>
        <v>0</v>
      </c>
    </row>
    <row r="145" spans="1:8" ht="10.15" customHeight="1">
      <c r="A145" s="35">
        <v>13</v>
      </c>
      <c r="B145" s="36" t="s">
        <v>100</v>
      </c>
      <c r="C145" s="37" t="s">
        <v>333</v>
      </c>
      <c r="D145" s="37" t="s">
        <v>334</v>
      </c>
      <c r="E145" s="38"/>
      <c r="F145" s="38">
        <v>6</v>
      </c>
      <c r="G145" s="37" t="s">
        <v>103</v>
      </c>
      <c r="H145" s="38">
        <f t="shared" si="6"/>
        <v>0</v>
      </c>
    </row>
    <row r="146" spans="1:8" ht="10.15" customHeight="1">
      <c r="A146" s="35">
        <v>14</v>
      </c>
      <c r="B146" s="36" t="s">
        <v>100</v>
      </c>
      <c r="C146" s="37" t="s">
        <v>306</v>
      </c>
      <c r="D146" s="37" t="s">
        <v>307</v>
      </c>
      <c r="E146" s="38"/>
      <c r="F146" s="38">
        <v>40</v>
      </c>
      <c r="G146" s="37" t="s">
        <v>103</v>
      </c>
      <c r="H146" s="38">
        <f t="shared" si="6"/>
        <v>0</v>
      </c>
    </row>
    <row r="147" spans="1:8" ht="10.15" customHeight="1">
      <c r="A147" s="35">
        <v>15</v>
      </c>
      <c r="B147" s="36" t="s">
        <v>100</v>
      </c>
      <c r="C147" s="37" t="s">
        <v>308</v>
      </c>
      <c r="D147" s="37" t="s">
        <v>309</v>
      </c>
      <c r="E147" s="38"/>
      <c r="F147" s="38">
        <v>9</v>
      </c>
      <c r="G147" s="37" t="s">
        <v>103</v>
      </c>
      <c r="H147" s="38">
        <f t="shared" si="6"/>
        <v>0</v>
      </c>
    </row>
    <row r="148" spans="1:8" ht="10.15" customHeight="1">
      <c r="A148" s="35">
        <v>16</v>
      </c>
      <c r="B148" s="36" t="s">
        <v>100</v>
      </c>
      <c r="C148" s="37" t="s">
        <v>310</v>
      </c>
      <c r="D148" s="37" t="s">
        <v>311</v>
      </c>
      <c r="E148" s="38"/>
      <c r="F148" s="38">
        <v>11</v>
      </c>
      <c r="G148" s="37" t="s">
        <v>103</v>
      </c>
      <c r="H148" s="38">
        <f t="shared" si="6"/>
        <v>0</v>
      </c>
    </row>
    <row r="149" spans="1:8" ht="10.15" customHeight="1">
      <c r="A149" s="35">
        <v>17</v>
      </c>
      <c r="B149" s="36" t="s">
        <v>100</v>
      </c>
      <c r="C149" s="37" t="s">
        <v>312</v>
      </c>
      <c r="D149" s="37" t="s">
        <v>313</v>
      </c>
      <c r="E149" s="38"/>
      <c r="F149" s="38">
        <v>3</v>
      </c>
      <c r="G149" s="37" t="s">
        <v>103</v>
      </c>
      <c r="H149" s="38">
        <f t="shared" si="6"/>
        <v>0</v>
      </c>
    </row>
    <row r="150" spans="1:8" ht="10.9" customHeight="1">
      <c r="A150" s="39">
        <v>18</v>
      </c>
      <c r="B150" s="40" t="s">
        <v>100</v>
      </c>
      <c r="C150" s="41" t="s">
        <v>314</v>
      </c>
      <c r="D150" s="41" t="s">
        <v>315</v>
      </c>
      <c r="E150" s="42"/>
      <c r="F150" s="42">
        <v>4</v>
      </c>
      <c r="G150" s="41" t="s">
        <v>316</v>
      </c>
      <c r="H150" s="38">
        <f t="shared" si="6"/>
        <v>0</v>
      </c>
    </row>
    <row r="151" spans="1:8" ht="12.6" customHeight="1">
      <c r="A151" s="43" t="s">
        <v>228</v>
      </c>
      <c r="H151" s="46">
        <f>SUM(H133:H150)</f>
        <v>0</v>
      </c>
    </row>
    <row r="153" spans="2:8" ht="15.6" customHeight="1">
      <c r="B153" s="29"/>
      <c r="C153" s="29"/>
      <c r="D153" s="29" t="s">
        <v>335</v>
      </c>
      <c r="E153" s="29"/>
      <c r="F153" s="29"/>
      <c r="G153" s="29"/>
      <c r="H153" s="29"/>
    </row>
    <row r="154" spans="1:8" ht="25.5" customHeight="1">
      <c r="A154" s="30" t="s">
        <v>93</v>
      </c>
      <c r="B154" s="30" t="s">
        <v>94</v>
      </c>
      <c r="C154" s="30" t="s">
        <v>95</v>
      </c>
      <c r="D154" s="30" t="s">
        <v>16</v>
      </c>
      <c r="E154" s="30" t="s">
        <v>96</v>
      </c>
      <c r="F154" s="30" t="s">
        <v>97</v>
      </c>
      <c r="G154" s="30" t="s">
        <v>98</v>
      </c>
      <c r="H154" s="30" t="s">
        <v>99</v>
      </c>
    </row>
    <row r="155" spans="1:8" ht="10.15" customHeight="1">
      <c r="A155" s="31">
        <v>1</v>
      </c>
      <c r="B155" s="32" t="s">
        <v>100</v>
      </c>
      <c r="C155" s="33" t="s">
        <v>336</v>
      </c>
      <c r="D155" s="33" t="s">
        <v>337</v>
      </c>
      <c r="E155" s="34"/>
      <c r="F155" s="34">
        <v>1</v>
      </c>
      <c r="G155" s="33" t="s">
        <v>103</v>
      </c>
      <c r="H155" s="34">
        <f aca="true" t="shared" si="7" ref="H155:H169">E155*F155</f>
        <v>0</v>
      </c>
    </row>
    <row r="156" spans="1:8" ht="10.15" customHeight="1">
      <c r="A156" s="35">
        <v>2</v>
      </c>
      <c r="B156" s="36" t="s">
        <v>100</v>
      </c>
      <c r="C156" s="37" t="s">
        <v>286</v>
      </c>
      <c r="D156" s="37" t="s">
        <v>287</v>
      </c>
      <c r="E156" s="38"/>
      <c r="F156" s="38">
        <v>15</v>
      </c>
      <c r="G156" s="37" t="s">
        <v>103</v>
      </c>
      <c r="H156" s="38">
        <f t="shared" si="7"/>
        <v>0</v>
      </c>
    </row>
    <row r="157" spans="1:8" ht="10.15" customHeight="1">
      <c r="A157" s="35">
        <v>3</v>
      </c>
      <c r="B157" s="36" t="s">
        <v>100</v>
      </c>
      <c r="C157" s="37" t="s">
        <v>288</v>
      </c>
      <c r="D157" s="37" t="s">
        <v>289</v>
      </c>
      <c r="E157" s="38"/>
      <c r="F157" s="38">
        <v>76</v>
      </c>
      <c r="G157" s="37" t="s">
        <v>103</v>
      </c>
      <c r="H157" s="38">
        <f t="shared" si="7"/>
        <v>0</v>
      </c>
    </row>
    <row r="158" spans="1:8" ht="10.15" customHeight="1">
      <c r="A158" s="35">
        <v>4</v>
      </c>
      <c r="B158" s="36" t="s">
        <v>100</v>
      </c>
      <c r="C158" s="37" t="s">
        <v>294</v>
      </c>
      <c r="D158" s="37" t="s">
        <v>295</v>
      </c>
      <c r="E158" s="38"/>
      <c r="F158" s="38">
        <v>1</v>
      </c>
      <c r="G158" s="37" t="s">
        <v>103</v>
      </c>
      <c r="H158" s="38">
        <f t="shared" si="7"/>
        <v>0</v>
      </c>
    </row>
    <row r="159" spans="1:8" ht="10.15" customHeight="1">
      <c r="A159" s="35">
        <v>5</v>
      </c>
      <c r="B159" s="36" t="s">
        <v>100</v>
      </c>
      <c r="C159" s="37" t="s">
        <v>338</v>
      </c>
      <c r="D159" s="37" t="s">
        <v>339</v>
      </c>
      <c r="E159" s="38"/>
      <c r="F159" s="38">
        <v>1</v>
      </c>
      <c r="G159" s="37" t="s">
        <v>103</v>
      </c>
      <c r="H159" s="38">
        <f t="shared" si="7"/>
        <v>0</v>
      </c>
    </row>
    <row r="160" spans="1:8" ht="10.15" customHeight="1">
      <c r="A160" s="35">
        <v>6</v>
      </c>
      <c r="B160" s="36" t="s">
        <v>100</v>
      </c>
      <c r="C160" s="37" t="s">
        <v>296</v>
      </c>
      <c r="D160" s="37" t="s">
        <v>297</v>
      </c>
      <c r="E160" s="38"/>
      <c r="F160" s="38">
        <v>5</v>
      </c>
      <c r="G160" s="37" t="s">
        <v>103</v>
      </c>
      <c r="H160" s="38">
        <f t="shared" si="7"/>
        <v>0</v>
      </c>
    </row>
    <row r="161" spans="1:8" ht="10.15" customHeight="1">
      <c r="A161" s="35">
        <v>7</v>
      </c>
      <c r="B161" s="36" t="s">
        <v>100</v>
      </c>
      <c r="C161" s="37" t="s">
        <v>340</v>
      </c>
      <c r="D161" s="37" t="s">
        <v>341</v>
      </c>
      <c r="E161" s="38"/>
      <c r="F161" s="38">
        <v>3</v>
      </c>
      <c r="G161" s="37" t="s">
        <v>103</v>
      </c>
      <c r="H161" s="38">
        <f t="shared" si="7"/>
        <v>0</v>
      </c>
    </row>
    <row r="162" spans="1:8" ht="10.15" customHeight="1">
      <c r="A162" s="35">
        <v>8</v>
      </c>
      <c r="B162" s="36" t="s">
        <v>100</v>
      </c>
      <c r="C162" s="37" t="s">
        <v>342</v>
      </c>
      <c r="D162" s="37" t="s">
        <v>343</v>
      </c>
      <c r="E162" s="38"/>
      <c r="F162" s="38">
        <v>4</v>
      </c>
      <c r="G162" s="37" t="s">
        <v>103</v>
      </c>
      <c r="H162" s="38">
        <f t="shared" si="7"/>
        <v>0</v>
      </c>
    </row>
    <row r="163" spans="1:8" ht="10.15" customHeight="1">
      <c r="A163" s="35">
        <v>9</v>
      </c>
      <c r="B163" s="36" t="s">
        <v>100</v>
      </c>
      <c r="C163" s="37" t="s">
        <v>344</v>
      </c>
      <c r="D163" s="37" t="s">
        <v>345</v>
      </c>
      <c r="E163" s="38"/>
      <c r="F163" s="38">
        <v>1</v>
      </c>
      <c r="G163" s="37" t="s">
        <v>103</v>
      </c>
      <c r="H163" s="38">
        <f t="shared" si="7"/>
        <v>0</v>
      </c>
    </row>
    <row r="164" spans="1:8" ht="10.15" customHeight="1">
      <c r="A164" s="35">
        <v>10</v>
      </c>
      <c r="B164" s="36" t="s">
        <v>100</v>
      </c>
      <c r="C164" s="37" t="s">
        <v>346</v>
      </c>
      <c r="D164" s="37" t="s">
        <v>347</v>
      </c>
      <c r="E164" s="38"/>
      <c r="F164" s="38">
        <v>19</v>
      </c>
      <c r="G164" s="37" t="s">
        <v>103</v>
      </c>
      <c r="H164" s="38">
        <f t="shared" si="7"/>
        <v>0</v>
      </c>
    </row>
    <row r="165" spans="1:8" ht="10.15" customHeight="1">
      <c r="A165" s="35">
        <v>11</v>
      </c>
      <c r="B165" s="36" t="s">
        <v>100</v>
      </c>
      <c r="C165" s="37" t="s">
        <v>348</v>
      </c>
      <c r="D165" s="37" t="s">
        <v>349</v>
      </c>
      <c r="E165" s="38"/>
      <c r="F165" s="38">
        <v>9</v>
      </c>
      <c r="G165" s="37" t="s">
        <v>103</v>
      </c>
      <c r="H165" s="38">
        <f t="shared" si="7"/>
        <v>0</v>
      </c>
    </row>
    <row r="166" spans="1:8" ht="10.15" customHeight="1">
      <c r="A166" s="35">
        <v>12</v>
      </c>
      <c r="B166" s="36" t="s">
        <v>100</v>
      </c>
      <c r="C166" s="37" t="s">
        <v>350</v>
      </c>
      <c r="D166" s="37" t="s">
        <v>351</v>
      </c>
      <c r="E166" s="38"/>
      <c r="F166" s="38">
        <v>1</v>
      </c>
      <c r="G166" s="37" t="s">
        <v>103</v>
      </c>
      <c r="H166" s="38">
        <f t="shared" si="7"/>
        <v>0</v>
      </c>
    </row>
    <row r="167" spans="1:8" ht="10.15" customHeight="1">
      <c r="A167" s="35">
        <v>13</v>
      </c>
      <c r="B167" s="36" t="s">
        <v>100</v>
      </c>
      <c r="C167" s="37" t="s">
        <v>352</v>
      </c>
      <c r="D167" s="37" t="s">
        <v>353</v>
      </c>
      <c r="E167" s="38"/>
      <c r="F167" s="38">
        <v>50</v>
      </c>
      <c r="G167" s="37" t="s">
        <v>103</v>
      </c>
      <c r="H167" s="38">
        <f t="shared" si="7"/>
        <v>0</v>
      </c>
    </row>
    <row r="168" spans="1:8" ht="10.15" customHeight="1">
      <c r="A168" s="35">
        <v>14</v>
      </c>
      <c r="B168" s="36" t="s">
        <v>100</v>
      </c>
      <c r="C168" s="37" t="s">
        <v>354</v>
      </c>
      <c r="D168" s="37" t="s">
        <v>355</v>
      </c>
      <c r="E168" s="38"/>
      <c r="F168" s="38">
        <v>6</v>
      </c>
      <c r="G168" s="37" t="s">
        <v>103</v>
      </c>
      <c r="H168" s="38">
        <f t="shared" si="7"/>
        <v>0</v>
      </c>
    </row>
    <row r="169" spans="1:8" ht="10.9" customHeight="1">
      <c r="A169" s="39">
        <v>15</v>
      </c>
      <c r="B169" s="40" t="s">
        <v>100</v>
      </c>
      <c r="C169" s="41" t="s">
        <v>356</v>
      </c>
      <c r="D169" s="41" t="s">
        <v>357</v>
      </c>
      <c r="E169" s="42"/>
      <c r="F169" s="42">
        <v>20</v>
      </c>
      <c r="G169" s="41" t="s">
        <v>103</v>
      </c>
      <c r="H169" s="38">
        <f t="shared" si="7"/>
        <v>0</v>
      </c>
    </row>
    <row r="170" spans="1:8" ht="12.6" customHeight="1">
      <c r="A170" s="43" t="s">
        <v>228</v>
      </c>
      <c r="H170" s="46">
        <f>SUM(H155:H169)</f>
        <v>0</v>
      </c>
    </row>
    <row r="172" spans="2:8" ht="15.6" customHeight="1">
      <c r="B172" s="29"/>
      <c r="C172" s="29"/>
      <c r="D172" s="29" t="s">
        <v>358</v>
      </c>
      <c r="E172" s="29"/>
      <c r="F172" s="29"/>
      <c r="G172" s="29"/>
      <c r="H172" s="29"/>
    </row>
    <row r="173" spans="1:8" ht="25.5" customHeight="1">
      <c r="A173" s="30" t="s">
        <v>93</v>
      </c>
      <c r="B173" s="30" t="s">
        <v>94</v>
      </c>
      <c r="C173" s="30" t="s">
        <v>95</v>
      </c>
      <c r="D173" s="30" t="s">
        <v>16</v>
      </c>
      <c r="E173" s="30" t="s">
        <v>96</v>
      </c>
      <c r="F173" s="30" t="s">
        <v>97</v>
      </c>
      <c r="G173" s="30" t="s">
        <v>98</v>
      </c>
      <c r="H173" s="30" t="s">
        <v>99</v>
      </c>
    </row>
    <row r="174" spans="1:8" ht="10.15" customHeight="1">
      <c r="A174" s="31">
        <v>1</v>
      </c>
      <c r="B174" s="32" t="s">
        <v>100</v>
      </c>
      <c r="C174" s="33" t="s">
        <v>336</v>
      </c>
      <c r="D174" s="33" t="s">
        <v>337</v>
      </c>
      <c r="E174" s="34"/>
      <c r="F174" s="34">
        <v>1</v>
      </c>
      <c r="G174" s="33" t="s">
        <v>103</v>
      </c>
      <c r="H174" s="34">
        <f aca="true" t="shared" si="8" ref="H174:H188">E174*F174</f>
        <v>0</v>
      </c>
    </row>
    <row r="175" spans="1:8" ht="10.15" customHeight="1">
      <c r="A175" s="35">
        <v>2</v>
      </c>
      <c r="B175" s="36" t="s">
        <v>100</v>
      </c>
      <c r="C175" s="37" t="s">
        <v>286</v>
      </c>
      <c r="D175" s="37" t="s">
        <v>287</v>
      </c>
      <c r="E175" s="38"/>
      <c r="F175" s="38">
        <v>10</v>
      </c>
      <c r="G175" s="37" t="s">
        <v>103</v>
      </c>
      <c r="H175" s="38">
        <f t="shared" si="8"/>
        <v>0</v>
      </c>
    </row>
    <row r="176" spans="1:8" ht="10.15" customHeight="1">
      <c r="A176" s="35">
        <v>3</v>
      </c>
      <c r="B176" s="36" t="s">
        <v>100</v>
      </c>
      <c r="C176" s="37" t="s">
        <v>288</v>
      </c>
      <c r="D176" s="37" t="s">
        <v>289</v>
      </c>
      <c r="E176" s="38"/>
      <c r="F176" s="38">
        <v>26</v>
      </c>
      <c r="G176" s="37" t="s">
        <v>103</v>
      </c>
      <c r="H176" s="38">
        <f t="shared" si="8"/>
        <v>0</v>
      </c>
    </row>
    <row r="177" spans="1:8" ht="10.15" customHeight="1">
      <c r="A177" s="35">
        <v>4</v>
      </c>
      <c r="B177" s="36" t="s">
        <v>100</v>
      </c>
      <c r="C177" s="37" t="s">
        <v>294</v>
      </c>
      <c r="D177" s="37" t="s">
        <v>295</v>
      </c>
      <c r="E177" s="38"/>
      <c r="F177" s="38">
        <v>1</v>
      </c>
      <c r="G177" s="37" t="s">
        <v>103</v>
      </c>
      <c r="H177" s="38">
        <f t="shared" si="8"/>
        <v>0</v>
      </c>
    </row>
    <row r="178" spans="1:8" ht="10.15" customHeight="1">
      <c r="A178" s="35">
        <v>5</v>
      </c>
      <c r="B178" s="36" t="s">
        <v>100</v>
      </c>
      <c r="C178" s="37" t="s">
        <v>338</v>
      </c>
      <c r="D178" s="37" t="s">
        <v>339</v>
      </c>
      <c r="E178" s="38"/>
      <c r="F178" s="38">
        <v>1</v>
      </c>
      <c r="G178" s="37" t="s">
        <v>103</v>
      </c>
      <c r="H178" s="38">
        <f t="shared" si="8"/>
        <v>0</v>
      </c>
    </row>
    <row r="179" spans="1:8" ht="10.15" customHeight="1">
      <c r="A179" s="35">
        <v>6</v>
      </c>
      <c r="B179" s="36" t="s">
        <v>100</v>
      </c>
      <c r="C179" s="37" t="s">
        <v>296</v>
      </c>
      <c r="D179" s="37" t="s">
        <v>297</v>
      </c>
      <c r="E179" s="38"/>
      <c r="F179" s="38">
        <v>1</v>
      </c>
      <c r="G179" s="37" t="s">
        <v>103</v>
      </c>
      <c r="H179" s="38">
        <f t="shared" si="8"/>
        <v>0</v>
      </c>
    </row>
    <row r="180" spans="1:8" ht="10.15" customHeight="1">
      <c r="A180" s="35">
        <v>7</v>
      </c>
      <c r="B180" s="36" t="s">
        <v>100</v>
      </c>
      <c r="C180" s="37" t="s">
        <v>340</v>
      </c>
      <c r="D180" s="37" t="s">
        <v>359</v>
      </c>
      <c r="E180" s="38"/>
      <c r="F180" s="38">
        <v>2</v>
      </c>
      <c r="G180" s="37" t="s">
        <v>103</v>
      </c>
      <c r="H180" s="38">
        <f t="shared" si="8"/>
        <v>0</v>
      </c>
    </row>
    <row r="181" spans="1:8" ht="10.15" customHeight="1">
      <c r="A181" s="35">
        <v>8</v>
      </c>
      <c r="B181" s="36" t="s">
        <v>100</v>
      </c>
      <c r="C181" s="37" t="s">
        <v>342</v>
      </c>
      <c r="D181" s="37" t="s">
        <v>343</v>
      </c>
      <c r="E181" s="38"/>
      <c r="F181" s="38">
        <v>2</v>
      </c>
      <c r="G181" s="37" t="s">
        <v>103</v>
      </c>
      <c r="H181" s="38">
        <f t="shared" si="8"/>
        <v>0</v>
      </c>
    </row>
    <row r="182" spans="1:8" ht="10.15" customHeight="1">
      <c r="A182" s="35">
        <v>9</v>
      </c>
      <c r="B182" s="36" t="s">
        <v>100</v>
      </c>
      <c r="C182" s="37" t="s">
        <v>360</v>
      </c>
      <c r="D182" s="37" t="s">
        <v>361</v>
      </c>
      <c r="E182" s="38"/>
      <c r="F182" s="38">
        <v>2</v>
      </c>
      <c r="G182" s="37" t="s">
        <v>103</v>
      </c>
      <c r="H182" s="38">
        <f t="shared" si="8"/>
        <v>0</v>
      </c>
    </row>
    <row r="183" spans="1:8" ht="10.15" customHeight="1">
      <c r="A183" s="35">
        <v>10</v>
      </c>
      <c r="B183" s="36" t="s">
        <v>100</v>
      </c>
      <c r="C183" s="37" t="s">
        <v>362</v>
      </c>
      <c r="D183" s="37" t="s">
        <v>363</v>
      </c>
      <c r="E183" s="38"/>
      <c r="F183" s="38">
        <v>1</v>
      </c>
      <c r="G183" s="37" t="s">
        <v>103</v>
      </c>
      <c r="H183" s="38">
        <f t="shared" si="8"/>
        <v>0</v>
      </c>
    </row>
    <row r="184" spans="1:8" ht="10.15" customHeight="1">
      <c r="A184" s="35">
        <v>11</v>
      </c>
      <c r="B184" s="36" t="s">
        <v>100</v>
      </c>
      <c r="C184" s="37" t="s">
        <v>346</v>
      </c>
      <c r="D184" s="37" t="s">
        <v>347</v>
      </c>
      <c r="E184" s="38"/>
      <c r="F184" s="38">
        <v>2</v>
      </c>
      <c r="G184" s="37" t="s">
        <v>103</v>
      </c>
      <c r="H184" s="38">
        <f t="shared" si="8"/>
        <v>0</v>
      </c>
    </row>
    <row r="185" spans="1:8" ht="10.15" customHeight="1">
      <c r="A185" s="35">
        <v>12</v>
      </c>
      <c r="B185" s="36" t="s">
        <v>100</v>
      </c>
      <c r="C185" s="37" t="s">
        <v>348</v>
      </c>
      <c r="D185" s="37" t="s">
        <v>349</v>
      </c>
      <c r="E185" s="38"/>
      <c r="F185" s="38">
        <v>6</v>
      </c>
      <c r="G185" s="37" t="s">
        <v>103</v>
      </c>
      <c r="H185" s="38">
        <f t="shared" si="8"/>
        <v>0</v>
      </c>
    </row>
    <row r="186" spans="1:8" ht="10.15" customHeight="1">
      <c r="A186" s="35">
        <v>13</v>
      </c>
      <c r="B186" s="36" t="s">
        <v>100</v>
      </c>
      <c r="C186" s="37" t="s">
        <v>350</v>
      </c>
      <c r="D186" s="37" t="s">
        <v>351</v>
      </c>
      <c r="E186" s="38"/>
      <c r="F186" s="38">
        <v>1</v>
      </c>
      <c r="G186" s="37" t="s">
        <v>103</v>
      </c>
      <c r="H186" s="38">
        <f t="shared" si="8"/>
        <v>0</v>
      </c>
    </row>
    <row r="187" spans="1:8" ht="10.15" customHeight="1">
      <c r="A187" s="35">
        <v>14</v>
      </c>
      <c r="B187" s="36" t="s">
        <v>100</v>
      </c>
      <c r="C187" s="37" t="s">
        <v>352</v>
      </c>
      <c r="D187" s="37" t="s">
        <v>353</v>
      </c>
      <c r="E187" s="38"/>
      <c r="F187" s="38">
        <v>6</v>
      </c>
      <c r="G187" s="37" t="s">
        <v>103</v>
      </c>
      <c r="H187" s="38">
        <f t="shared" si="8"/>
        <v>0</v>
      </c>
    </row>
    <row r="188" spans="1:8" ht="10.9" customHeight="1">
      <c r="A188" s="39">
        <v>15</v>
      </c>
      <c r="B188" s="40" t="s">
        <v>100</v>
      </c>
      <c r="C188" s="41" t="s">
        <v>356</v>
      </c>
      <c r="D188" s="41" t="s">
        <v>357</v>
      </c>
      <c r="E188" s="42"/>
      <c r="F188" s="42">
        <v>20</v>
      </c>
      <c r="G188" s="41" t="s">
        <v>103</v>
      </c>
      <c r="H188" s="38">
        <f t="shared" si="8"/>
        <v>0</v>
      </c>
    </row>
    <row r="189" spans="1:8" ht="12.6" customHeight="1">
      <c r="A189" s="43" t="s">
        <v>228</v>
      </c>
      <c r="H189" s="46">
        <f>SUM(H174:H188)</f>
        <v>0</v>
      </c>
    </row>
    <row r="190" spans="1:8" ht="12" customHeight="1">
      <c r="A190" s="43"/>
      <c r="H190" s="44"/>
    </row>
    <row r="192" spans="2:8" ht="15.6" customHeight="1">
      <c r="B192" s="29"/>
      <c r="C192" s="29"/>
      <c r="D192" s="29" t="s">
        <v>364</v>
      </c>
      <c r="E192" s="29"/>
      <c r="F192" s="29"/>
      <c r="G192" s="29"/>
      <c r="H192" s="29"/>
    </row>
    <row r="193" spans="1:8" ht="25.5" customHeight="1">
      <c r="A193" s="30" t="s">
        <v>93</v>
      </c>
      <c r="B193" s="30" t="s">
        <v>94</v>
      </c>
      <c r="C193" s="30" t="s">
        <v>95</v>
      </c>
      <c r="D193" s="30" t="s">
        <v>16</v>
      </c>
      <c r="E193" s="30" t="s">
        <v>96</v>
      </c>
      <c r="F193" s="30" t="s">
        <v>97</v>
      </c>
      <c r="G193" s="30" t="s">
        <v>98</v>
      </c>
      <c r="H193" s="30" t="s">
        <v>99</v>
      </c>
    </row>
    <row r="194" spans="1:8" ht="10.15" customHeight="1">
      <c r="A194" s="31">
        <v>1</v>
      </c>
      <c r="B194" s="32" t="s">
        <v>100</v>
      </c>
      <c r="C194" s="33" t="s">
        <v>336</v>
      </c>
      <c r="D194" s="33" t="s">
        <v>337</v>
      </c>
      <c r="E194" s="34"/>
      <c r="F194" s="34">
        <v>1</v>
      </c>
      <c r="G194" s="33" t="s">
        <v>103</v>
      </c>
      <c r="H194" s="34">
        <f aca="true" t="shared" si="9" ref="H194:H208">E194*F194</f>
        <v>0</v>
      </c>
    </row>
    <row r="195" spans="1:8" ht="10.15" customHeight="1">
      <c r="A195" s="35">
        <v>2</v>
      </c>
      <c r="B195" s="36" t="s">
        <v>100</v>
      </c>
      <c r="C195" s="37" t="s">
        <v>286</v>
      </c>
      <c r="D195" s="37" t="s">
        <v>287</v>
      </c>
      <c r="E195" s="38"/>
      <c r="F195" s="38">
        <v>20</v>
      </c>
      <c r="G195" s="37" t="s">
        <v>103</v>
      </c>
      <c r="H195" s="38">
        <f t="shared" si="9"/>
        <v>0</v>
      </c>
    </row>
    <row r="196" spans="1:8" ht="10.15" customHeight="1">
      <c r="A196" s="35">
        <v>3</v>
      </c>
      <c r="B196" s="36" t="s">
        <v>100</v>
      </c>
      <c r="C196" s="37" t="s">
        <v>288</v>
      </c>
      <c r="D196" s="37" t="s">
        <v>289</v>
      </c>
      <c r="E196" s="38"/>
      <c r="F196" s="38">
        <v>92</v>
      </c>
      <c r="G196" s="37" t="s">
        <v>103</v>
      </c>
      <c r="H196" s="38">
        <f t="shared" si="9"/>
        <v>0</v>
      </c>
    </row>
    <row r="197" spans="1:8" ht="10.15" customHeight="1">
      <c r="A197" s="35">
        <v>4</v>
      </c>
      <c r="B197" s="36" t="s">
        <v>100</v>
      </c>
      <c r="C197" s="37" t="s">
        <v>294</v>
      </c>
      <c r="D197" s="37" t="s">
        <v>295</v>
      </c>
      <c r="E197" s="38"/>
      <c r="F197" s="38">
        <v>1</v>
      </c>
      <c r="G197" s="37" t="s">
        <v>103</v>
      </c>
      <c r="H197" s="38">
        <f t="shared" si="9"/>
        <v>0</v>
      </c>
    </row>
    <row r="198" spans="1:8" ht="10.15" customHeight="1">
      <c r="A198" s="35">
        <v>5</v>
      </c>
      <c r="B198" s="36" t="s">
        <v>100</v>
      </c>
      <c r="C198" s="37" t="s">
        <v>338</v>
      </c>
      <c r="D198" s="37" t="s">
        <v>339</v>
      </c>
      <c r="E198" s="38"/>
      <c r="F198" s="38">
        <v>1</v>
      </c>
      <c r="G198" s="37" t="s">
        <v>103</v>
      </c>
      <c r="H198" s="38">
        <f t="shared" si="9"/>
        <v>0</v>
      </c>
    </row>
    <row r="199" spans="1:8" ht="10.15" customHeight="1">
      <c r="A199" s="35">
        <v>6</v>
      </c>
      <c r="B199" s="36" t="s">
        <v>100</v>
      </c>
      <c r="C199" s="37" t="s">
        <v>296</v>
      </c>
      <c r="D199" s="37" t="s">
        <v>297</v>
      </c>
      <c r="E199" s="38"/>
      <c r="F199" s="38">
        <v>7</v>
      </c>
      <c r="G199" s="37" t="s">
        <v>103</v>
      </c>
      <c r="H199" s="38">
        <f t="shared" si="9"/>
        <v>0</v>
      </c>
    </row>
    <row r="200" spans="1:8" ht="10.15" customHeight="1">
      <c r="A200" s="35">
        <v>7</v>
      </c>
      <c r="B200" s="36" t="s">
        <v>100</v>
      </c>
      <c r="C200" s="37" t="s">
        <v>340</v>
      </c>
      <c r="D200" s="37" t="s">
        <v>359</v>
      </c>
      <c r="E200" s="38"/>
      <c r="F200" s="38">
        <v>4</v>
      </c>
      <c r="G200" s="37" t="s">
        <v>103</v>
      </c>
      <c r="H200" s="38">
        <f t="shared" si="9"/>
        <v>0</v>
      </c>
    </row>
    <row r="201" spans="1:8" ht="10.15" customHeight="1">
      <c r="A201" s="35">
        <v>8</v>
      </c>
      <c r="B201" s="36" t="s">
        <v>100</v>
      </c>
      <c r="C201" s="37" t="s">
        <v>342</v>
      </c>
      <c r="D201" s="37" t="s">
        <v>343</v>
      </c>
      <c r="E201" s="38"/>
      <c r="F201" s="38">
        <v>4</v>
      </c>
      <c r="G201" s="37" t="s">
        <v>103</v>
      </c>
      <c r="H201" s="38">
        <f t="shared" si="9"/>
        <v>0</v>
      </c>
    </row>
    <row r="202" spans="1:8" ht="10.15" customHeight="1">
      <c r="A202" s="35">
        <v>9</v>
      </c>
      <c r="B202" s="36" t="s">
        <v>100</v>
      </c>
      <c r="C202" s="37" t="s">
        <v>344</v>
      </c>
      <c r="D202" s="37" t="s">
        <v>345</v>
      </c>
      <c r="E202" s="38"/>
      <c r="F202" s="38">
        <v>2</v>
      </c>
      <c r="G202" s="37" t="s">
        <v>103</v>
      </c>
      <c r="H202" s="38">
        <f t="shared" si="9"/>
        <v>0</v>
      </c>
    </row>
    <row r="203" spans="1:8" ht="10.15" customHeight="1">
      <c r="A203" s="35">
        <v>10</v>
      </c>
      <c r="B203" s="36" t="s">
        <v>100</v>
      </c>
      <c r="C203" s="37" t="s">
        <v>365</v>
      </c>
      <c r="D203" s="37" t="s">
        <v>366</v>
      </c>
      <c r="E203" s="38"/>
      <c r="F203" s="38">
        <v>1</v>
      </c>
      <c r="G203" s="37" t="s">
        <v>103</v>
      </c>
      <c r="H203" s="38">
        <f t="shared" si="9"/>
        <v>0</v>
      </c>
    </row>
    <row r="204" spans="1:8" ht="10.15" customHeight="1">
      <c r="A204" s="35">
        <v>11</v>
      </c>
      <c r="B204" s="36" t="s">
        <v>100</v>
      </c>
      <c r="C204" s="37" t="s">
        <v>346</v>
      </c>
      <c r="D204" s="37" t="s">
        <v>347</v>
      </c>
      <c r="E204" s="38"/>
      <c r="F204" s="38">
        <v>28</v>
      </c>
      <c r="G204" s="37" t="s">
        <v>103</v>
      </c>
      <c r="H204" s="38">
        <f t="shared" si="9"/>
        <v>0</v>
      </c>
    </row>
    <row r="205" spans="1:8" ht="10.15" customHeight="1">
      <c r="A205" s="35">
        <v>12</v>
      </c>
      <c r="B205" s="36" t="s">
        <v>100</v>
      </c>
      <c r="C205" s="37" t="s">
        <v>348</v>
      </c>
      <c r="D205" s="37" t="s">
        <v>349</v>
      </c>
      <c r="E205" s="38"/>
      <c r="F205" s="38">
        <v>3</v>
      </c>
      <c r="G205" s="37" t="s">
        <v>103</v>
      </c>
      <c r="H205" s="38">
        <f t="shared" si="9"/>
        <v>0</v>
      </c>
    </row>
    <row r="206" spans="1:8" ht="10.15" customHeight="1">
      <c r="A206" s="35">
        <v>13</v>
      </c>
      <c r="B206" s="36" t="s">
        <v>100</v>
      </c>
      <c r="C206" s="37" t="s">
        <v>350</v>
      </c>
      <c r="D206" s="37" t="s">
        <v>351</v>
      </c>
      <c r="E206" s="38"/>
      <c r="F206" s="38">
        <v>1</v>
      </c>
      <c r="G206" s="37" t="s">
        <v>103</v>
      </c>
      <c r="H206" s="38">
        <f t="shared" si="9"/>
        <v>0</v>
      </c>
    </row>
    <row r="207" spans="1:8" ht="10.15" customHeight="1">
      <c r="A207" s="35">
        <v>14</v>
      </c>
      <c r="B207" s="36" t="s">
        <v>100</v>
      </c>
      <c r="C207" s="37" t="s">
        <v>352</v>
      </c>
      <c r="D207" s="37" t="s">
        <v>353</v>
      </c>
      <c r="E207" s="38"/>
      <c r="F207" s="38">
        <v>84</v>
      </c>
      <c r="G207" s="37" t="s">
        <v>103</v>
      </c>
      <c r="H207" s="38">
        <f t="shared" si="9"/>
        <v>0</v>
      </c>
    </row>
    <row r="208" spans="1:8" ht="10.9" customHeight="1">
      <c r="A208" s="39">
        <v>15</v>
      </c>
      <c r="B208" s="40" t="s">
        <v>100</v>
      </c>
      <c r="C208" s="41" t="s">
        <v>356</v>
      </c>
      <c r="D208" s="41" t="s">
        <v>357</v>
      </c>
      <c r="E208" s="42"/>
      <c r="F208" s="42">
        <v>8</v>
      </c>
      <c r="G208" s="41" t="s">
        <v>103</v>
      </c>
      <c r="H208" s="38">
        <f t="shared" si="9"/>
        <v>0</v>
      </c>
    </row>
    <row r="209" spans="1:8" ht="12.6" customHeight="1">
      <c r="A209" s="43" t="s">
        <v>228</v>
      </c>
      <c r="H209" s="46">
        <f>SUM(H194:H208)</f>
        <v>0</v>
      </c>
    </row>
    <row r="211" spans="2:8" ht="15.6" customHeight="1">
      <c r="B211" s="29"/>
      <c r="C211" s="29"/>
      <c r="D211" s="29" t="s">
        <v>367</v>
      </c>
      <c r="E211" s="29"/>
      <c r="F211" s="29"/>
      <c r="G211" s="29"/>
      <c r="H211" s="29"/>
    </row>
    <row r="212" spans="1:8" ht="25.5" customHeight="1">
      <c r="A212" s="30" t="s">
        <v>93</v>
      </c>
      <c r="B212" s="30" t="s">
        <v>94</v>
      </c>
      <c r="C212" s="30" t="s">
        <v>95</v>
      </c>
      <c r="D212" s="30" t="s">
        <v>16</v>
      </c>
      <c r="E212" s="30" t="s">
        <v>96</v>
      </c>
      <c r="F212" s="30" t="s">
        <v>97</v>
      </c>
      <c r="G212" s="30" t="s">
        <v>98</v>
      </c>
      <c r="H212" s="30" t="s">
        <v>99</v>
      </c>
    </row>
    <row r="213" spans="1:8" ht="10.15" customHeight="1">
      <c r="A213" s="31">
        <v>1</v>
      </c>
      <c r="B213" s="32" t="s">
        <v>100</v>
      </c>
      <c r="C213" s="33" t="s">
        <v>368</v>
      </c>
      <c r="D213" s="33" t="s">
        <v>369</v>
      </c>
      <c r="E213" s="34"/>
      <c r="F213" s="34">
        <v>12</v>
      </c>
      <c r="G213" s="33" t="s">
        <v>103</v>
      </c>
      <c r="H213" s="34">
        <f aca="true" t="shared" si="10" ref="H213:H276">E213*F213</f>
        <v>0</v>
      </c>
    </row>
    <row r="214" spans="1:8" ht="10.15" customHeight="1">
      <c r="A214" s="35">
        <v>2</v>
      </c>
      <c r="B214" s="36" t="s">
        <v>100</v>
      </c>
      <c r="C214" s="37" t="s">
        <v>370</v>
      </c>
      <c r="D214" s="37" t="s">
        <v>371</v>
      </c>
      <c r="E214" s="38"/>
      <c r="F214" s="38">
        <v>13</v>
      </c>
      <c r="G214" s="37" t="s">
        <v>103</v>
      </c>
      <c r="H214" s="38">
        <f t="shared" si="10"/>
        <v>0</v>
      </c>
    </row>
    <row r="215" spans="1:8" ht="10.15" customHeight="1">
      <c r="A215" s="35">
        <v>3</v>
      </c>
      <c r="B215" s="36" t="s">
        <v>100</v>
      </c>
      <c r="C215" s="37" t="s">
        <v>372</v>
      </c>
      <c r="D215" s="37" t="s">
        <v>373</v>
      </c>
      <c r="E215" s="38"/>
      <c r="F215" s="38">
        <v>21</v>
      </c>
      <c r="G215" s="37" t="s">
        <v>103</v>
      </c>
      <c r="H215" s="38">
        <f t="shared" si="10"/>
        <v>0</v>
      </c>
    </row>
    <row r="216" spans="1:8" ht="10.15" customHeight="1">
      <c r="A216" s="35">
        <v>4</v>
      </c>
      <c r="B216" s="36" t="s">
        <v>100</v>
      </c>
      <c r="C216" s="37" t="s">
        <v>374</v>
      </c>
      <c r="D216" s="37" t="s">
        <v>375</v>
      </c>
      <c r="E216" s="38"/>
      <c r="F216" s="38">
        <v>18</v>
      </c>
      <c r="G216" s="37" t="s">
        <v>103</v>
      </c>
      <c r="H216" s="38">
        <f t="shared" si="10"/>
        <v>0</v>
      </c>
    </row>
    <row r="217" spans="1:8" ht="10.15" customHeight="1">
      <c r="A217" s="35">
        <v>5</v>
      </c>
      <c r="B217" s="36" t="s">
        <v>100</v>
      </c>
      <c r="C217" s="37" t="s">
        <v>376</v>
      </c>
      <c r="D217" s="37" t="s">
        <v>377</v>
      </c>
      <c r="E217" s="38"/>
      <c r="F217" s="38">
        <v>33</v>
      </c>
      <c r="G217" s="37" t="s">
        <v>103</v>
      </c>
      <c r="H217" s="38">
        <f t="shared" si="10"/>
        <v>0</v>
      </c>
    </row>
    <row r="218" spans="1:8" ht="10.15" customHeight="1">
      <c r="A218" s="35">
        <v>6</v>
      </c>
      <c r="B218" s="36" t="s">
        <v>100</v>
      </c>
      <c r="C218" s="37" t="s">
        <v>378</v>
      </c>
      <c r="D218" s="37" t="s">
        <v>379</v>
      </c>
      <c r="E218" s="38"/>
      <c r="F218" s="38">
        <v>22</v>
      </c>
      <c r="G218" s="37" t="s">
        <v>103</v>
      </c>
      <c r="H218" s="38">
        <f t="shared" si="10"/>
        <v>0</v>
      </c>
    </row>
    <row r="219" spans="1:8" ht="10.15" customHeight="1">
      <c r="A219" s="35">
        <v>7</v>
      </c>
      <c r="B219" s="36" t="s">
        <v>100</v>
      </c>
      <c r="C219" s="37" t="s">
        <v>380</v>
      </c>
      <c r="D219" s="37" t="s">
        <v>381</v>
      </c>
      <c r="E219" s="38"/>
      <c r="F219" s="38">
        <v>4</v>
      </c>
      <c r="G219" s="37" t="s">
        <v>103</v>
      </c>
      <c r="H219" s="38">
        <f t="shared" si="10"/>
        <v>0</v>
      </c>
    </row>
    <row r="220" spans="1:8" ht="10.15" customHeight="1">
      <c r="A220" s="35">
        <v>8</v>
      </c>
      <c r="B220" s="36" t="s">
        <v>100</v>
      </c>
      <c r="C220" s="37" t="s">
        <v>382</v>
      </c>
      <c r="D220" s="37" t="s">
        <v>383</v>
      </c>
      <c r="E220" s="38"/>
      <c r="F220" s="38">
        <v>24</v>
      </c>
      <c r="G220" s="37" t="s">
        <v>316</v>
      </c>
      <c r="H220" s="38">
        <f t="shared" si="10"/>
        <v>0</v>
      </c>
    </row>
    <row r="221" spans="1:8" ht="10.15" customHeight="1">
      <c r="A221" s="35">
        <v>9</v>
      </c>
      <c r="B221" s="36" t="s">
        <v>100</v>
      </c>
      <c r="C221" s="37" t="s">
        <v>384</v>
      </c>
      <c r="D221" s="37" t="s">
        <v>385</v>
      </c>
      <c r="E221" s="38"/>
      <c r="F221" s="38">
        <v>13</v>
      </c>
      <c r="G221" s="37" t="s">
        <v>103</v>
      </c>
      <c r="H221" s="38">
        <f t="shared" si="10"/>
        <v>0</v>
      </c>
    </row>
    <row r="222" spans="1:8" ht="10.15" customHeight="1">
      <c r="A222" s="35">
        <v>10</v>
      </c>
      <c r="B222" s="36" t="s">
        <v>100</v>
      </c>
      <c r="C222" s="37" t="s">
        <v>386</v>
      </c>
      <c r="D222" s="37" t="s">
        <v>387</v>
      </c>
      <c r="E222" s="38"/>
      <c r="F222" s="38">
        <v>4</v>
      </c>
      <c r="G222" s="37" t="s">
        <v>103</v>
      </c>
      <c r="H222" s="38">
        <f t="shared" si="10"/>
        <v>0</v>
      </c>
    </row>
    <row r="223" spans="1:8" ht="10.15" customHeight="1">
      <c r="A223" s="35">
        <v>11</v>
      </c>
      <c r="B223" s="36" t="s">
        <v>100</v>
      </c>
      <c r="C223" s="37" t="s">
        <v>388</v>
      </c>
      <c r="D223" s="37" t="s">
        <v>389</v>
      </c>
      <c r="E223" s="38"/>
      <c r="F223" s="38">
        <v>8</v>
      </c>
      <c r="G223" s="37" t="s">
        <v>103</v>
      </c>
      <c r="H223" s="38">
        <f t="shared" si="10"/>
        <v>0</v>
      </c>
    </row>
    <row r="224" spans="1:8" ht="10.15" customHeight="1">
      <c r="A224" s="35">
        <v>12</v>
      </c>
      <c r="B224" s="36" t="s">
        <v>100</v>
      </c>
      <c r="C224" s="37" t="s">
        <v>390</v>
      </c>
      <c r="D224" s="37" t="s">
        <v>391</v>
      </c>
      <c r="E224" s="38"/>
      <c r="F224" s="38">
        <v>2</v>
      </c>
      <c r="G224" s="37" t="s">
        <v>103</v>
      </c>
      <c r="H224" s="38">
        <f t="shared" si="10"/>
        <v>0</v>
      </c>
    </row>
    <row r="225" spans="1:8" ht="10.15" customHeight="1">
      <c r="A225" s="35">
        <v>13</v>
      </c>
      <c r="B225" s="36" t="s">
        <v>100</v>
      </c>
      <c r="C225" s="37" t="s">
        <v>392</v>
      </c>
      <c r="D225" s="37" t="s">
        <v>393</v>
      </c>
      <c r="E225" s="38"/>
      <c r="F225" s="38">
        <v>6</v>
      </c>
      <c r="G225" s="37" t="s">
        <v>316</v>
      </c>
      <c r="H225" s="38">
        <f t="shared" si="10"/>
        <v>0</v>
      </c>
    </row>
    <row r="226" spans="1:8" ht="11.25" customHeight="1">
      <c r="A226" s="35">
        <v>14</v>
      </c>
      <c r="B226" s="36" t="s">
        <v>100</v>
      </c>
      <c r="C226" s="37" t="s">
        <v>394</v>
      </c>
      <c r="D226" s="37" t="s">
        <v>395</v>
      </c>
      <c r="E226" s="38"/>
      <c r="F226" s="38">
        <v>6</v>
      </c>
      <c r="G226" s="37" t="s">
        <v>103</v>
      </c>
      <c r="H226" s="38">
        <f t="shared" si="10"/>
        <v>0</v>
      </c>
    </row>
    <row r="227" spans="1:8" ht="10.15" customHeight="1">
      <c r="A227" s="35">
        <v>15</v>
      </c>
      <c r="B227" s="36" t="s">
        <v>100</v>
      </c>
      <c r="C227" s="37" t="s">
        <v>396</v>
      </c>
      <c r="D227" s="37" t="s">
        <v>397</v>
      </c>
      <c r="E227" s="38"/>
      <c r="F227" s="38">
        <v>2</v>
      </c>
      <c r="G227" s="37" t="s">
        <v>103</v>
      </c>
      <c r="H227" s="38">
        <f t="shared" si="10"/>
        <v>0</v>
      </c>
    </row>
    <row r="228" spans="1:8" ht="10.15" customHeight="1">
      <c r="A228" s="35">
        <v>16</v>
      </c>
      <c r="B228" s="36" t="s">
        <v>100</v>
      </c>
      <c r="C228" s="37" t="s">
        <v>398</v>
      </c>
      <c r="D228" s="37" t="s">
        <v>399</v>
      </c>
      <c r="E228" s="38"/>
      <c r="F228" s="38">
        <v>13</v>
      </c>
      <c r="G228" s="37" t="s">
        <v>103</v>
      </c>
      <c r="H228" s="38">
        <f t="shared" si="10"/>
        <v>0</v>
      </c>
    </row>
    <row r="229" spans="1:8" ht="11.25" customHeight="1">
      <c r="A229" s="35">
        <v>17</v>
      </c>
      <c r="B229" s="36" t="s">
        <v>100</v>
      </c>
      <c r="C229" s="37" t="s">
        <v>400</v>
      </c>
      <c r="D229" s="37" t="s">
        <v>401</v>
      </c>
      <c r="E229" s="38"/>
      <c r="F229" s="38">
        <v>20</v>
      </c>
      <c r="G229" s="37" t="s">
        <v>103</v>
      </c>
      <c r="H229" s="38">
        <f t="shared" si="10"/>
        <v>0</v>
      </c>
    </row>
    <row r="230" spans="1:8" ht="10.15" customHeight="1">
      <c r="A230" s="35">
        <v>18</v>
      </c>
      <c r="B230" s="36" t="s">
        <v>100</v>
      </c>
      <c r="C230" s="37" t="s">
        <v>402</v>
      </c>
      <c r="D230" s="37" t="s">
        <v>403</v>
      </c>
      <c r="E230" s="38"/>
      <c r="F230" s="38">
        <v>2</v>
      </c>
      <c r="G230" s="37" t="s">
        <v>103</v>
      </c>
      <c r="H230" s="38">
        <f t="shared" si="10"/>
        <v>0</v>
      </c>
    </row>
    <row r="231" spans="1:8" ht="11.25" customHeight="1">
      <c r="A231" s="35">
        <v>19</v>
      </c>
      <c r="B231" s="36" t="s">
        <v>100</v>
      </c>
      <c r="C231" s="37" t="s">
        <v>404</v>
      </c>
      <c r="D231" s="37" t="s">
        <v>405</v>
      </c>
      <c r="E231" s="38"/>
      <c r="F231" s="38">
        <v>12</v>
      </c>
      <c r="G231" s="37" t="s">
        <v>103</v>
      </c>
      <c r="H231" s="38">
        <f t="shared" si="10"/>
        <v>0</v>
      </c>
    </row>
    <row r="232" spans="1:8" ht="11.25" customHeight="1">
      <c r="A232" s="35">
        <v>20</v>
      </c>
      <c r="B232" s="36" t="s">
        <v>100</v>
      </c>
      <c r="C232" s="37" t="s">
        <v>406</v>
      </c>
      <c r="D232" s="37" t="s">
        <v>407</v>
      </c>
      <c r="E232" s="38"/>
      <c r="F232" s="38">
        <v>16</v>
      </c>
      <c r="G232" s="37" t="s">
        <v>103</v>
      </c>
      <c r="H232" s="38">
        <f t="shared" si="10"/>
        <v>0</v>
      </c>
    </row>
    <row r="233" spans="1:8" ht="11.25" customHeight="1">
      <c r="A233" s="35">
        <v>21</v>
      </c>
      <c r="B233" s="36" t="s">
        <v>100</v>
      </c>
      <c r="C233" s="37" t="s">
        <v>408</v>
      </c>
      <c r="D233" s="37" t="s">
        <v>409</v>
      </c>
      <c r="E233" s="38"/>
      <c r="F233" s="38">
        <v>5</v>
      </c>
      <c r="G233" s="37" t="s">
        <v>103</v>
      </c>
      <c r="H233" s="38">
        <f t="shared" si="10"/>
        <v>0</v>
      </c>
    </row>
    <row r="234" spans="1:8" ht="11.25" customHeight="1">
      <c r="A234" s="35">
        <v>22</v>
      </c>
      <c r="B234" s="36" t="s">
        <v>100</v>
      </c>
      <c r="C234" s="37" t="s">
        <v>410</v>
      </c>
      <c r="D234" s="37" t="s">
        <v>411</v>
      </c>
      <c r="E234" s="38"/>
      <c r="F234" s="38">
        <v>2</v>
      </c>
      <c r="G234" s="37" t="s">
        <v>103</v>
      </c>
      <c r="H234" s="38">
        <f t="shared" si="10"/>
        <v>0</v>
      </c>
    </row>
    <row r="235" spans="1:8" ht="10.15" customHeight="1">
      <c r="A235" s="35">
        <v>23</v>
      </c>
      <c r="B235" s="36" t="s">
        <v>100</v>
      </c>
      <c r="C235" s="37" t="s">
        <v>412</v>
      </c>
      <c r="D235" s="37" t="s">
        <v>413</v>
      </c>
      <c r="E235" s="38"/>
      <c r="F235" s="38">
        <v>31</v>
      </c>
      <c r="G235" s="37" t="s">
        <v>103</v>
      </c>
      <c r="H235" s="38">
        <f t="shared" si="10"/>
        <v>0</v>
      </c>
    </row>
    <row r="236" spans="1:8" ht="10.15" customHeight="1">
      <c r="A236" s="35">
        <v>24</v>
      </c>
      <c r="B236" s="36" t="s">
        <v>100</v>
      </c>
      <c r="C236" s="37" t="s">
        <v>414</v>
      </c>
      <c r="D236" s="37" t="s">
        <v>415</v>
      </c>
      <c r="E236" s="38"/>
      <c r="F236" s="38">
        <v>4</v>
      </c>
      <c r="G236" s="37" t="s">
        <v>103</v>
      </c>
      <c r="H236" s="38">
        <f t="shared" si="10"/>
        <v>0</v>
      </c>
    </row>
    <row r="237" spans="1:8" ht="10.15" customHeight="1">
      <c r="A237" s="35">
        <v>25</v>
      </c>
      <c r="B237" s="36" t="s">
        <v>100</v>
      </c>
      <c r="C237" s="37" t="s">
        <v>416</v>
      </c>
      <c r="D237" s="37" t="s">
        <v>417</v>
      </c>
      <c r="E237" s="38"/>
      <c r="F237" s="38">
        <v>3</v>
      </c>
      <c r="G237" s="37" t="s">
        <v>103</v>
      </c>
      <c r="H237" s="38">
        <f t="shared" si="10"/>
        <v>0</v>
      </c>
    </row>
    <row r="238" spans="1:8" ht="10.15" customHeight="1">
      <c r="A238" s="35">
        <v>26</v>
      </c>
      <c r="B238" s="36" t="s">
        <v>100</v>
      </c>
      <c r="C238" s="37" t="s">
        <v>418</v>
      </c>
      <c r="D238" s="37" t="s">
        <v>419</v>
      </c>
      <c r="E238" s="38"/>
      <c r="F238" s="38">
        <v>2</v>
      </c>
      <c r="G238" s="37" t="s">
        <v>103</v>
      </c>
      <c r="H238" s="38">
        <f t="shared" si="10"/>
        <v>0</v>
      </c>
    </row>
    <row r="239" spans="1:8" ht="10.15" customHeight="1">
      <c r="A239" s="35">
        <v>27</v>
      </c>
      <c r="B239" s="36" t="s">
        <v>100</v>
      </c>
      <c r="C239" s="37" t="s">
        <v>420</v>
      </c>
      <c r="D239" s="37" t="s">
        <v>421</v>
      </c>
      <c r="E239" s="38"/>
      <c r="F239" s="38">
        <v>25</v>
      </c>
      <c r="G239" s="37" t="s">
        <v>122</v>
      </c>
      <c r="H239" s="38">
        <f t="shared" si="10"/>
        <v>0</v>
      </c>
    </row>
    <row r="240" spans="1:8" ht="10.15" customHeight="1">
      <c r="A240" s="35">
        <v>28</v>
      </c>
      <c r="B240" s="36" t="s">
        <v>100</v>
      </c>
      <c r="C240" s="37" t="s">
        <v>422</v>
      </c>
      <c r="D240" s="37" t="s">
        <v>423</v>
      </c>
      <c r="E240" s="38"/>
      <c r="F240" s="38">
        <v>100</v>
      </c>
      <c r="G240" s="37" t="s">
        <v>103</v>
      </c>
      <c r="H240" s="38">
        <f t="shared" si="10"/>
        <v>0</v>
      </c>
    </row>
    <row r="241" spans="1:8" ht="10.15" customHeight="1">
      <c r="A241" s="35">
        <v>29</v>
      </c>
      <c r="B241" s="36" t="s">
        <v>100</v>
      </c>
      <c r="C241" s="37" t="s">
        <v>424</v>
      </c>
      <c r="D241" s="37" t="s">
        <v>425</v>
      </c>
      <c r="E241" s="38"/>
      <c r="F241" s="38">
        <v>100</v>
      </c>
      <c r="G241" s="37" t="s">
        <v>103</v>
      </c>
      <c r="H241" s="38">
        <f t="shared" si="10"/>
        <v>0</v>
      </c>
    </row>
    <row r="242" spans="1:8" ht="10.15" customHeight="1">
      <c r="A242" s="35">
        <v>30</v>
      </c>
      <c r="B242" s="36" t="s">
        <v>100</v>
      </c>
      <c r="C242" s="37" t="s">
        <v>426</v>
      </c>
      <c r="D242" s="37" t="s">
        <v>427</v>
      </c>
      <c r="E242" s="38"/>
      <c r="F242" s="38">
        <v>100</v>
      </c>
      <c r="G242" s="37" t="s">
        <v>103</v>
      </c>
      <c r="H242" s="38">
        <f t="shared" si="10"/>
        <v>0</v>
      </c>
    </row>
    <row r="243" spans="1:8" ht="10.15" customHeight="1">
      <c r="A243" s="35">
        <v>31</v>
      </c>
      <c r="B243" s="36" t="s">
        <v>100</v>
      </c>
      <c r="C243" s="37" t="s">
        <v>428</v>
      </c>
      <c r="D243" s="37" t="s">
        <v>429</v>
      </c>
      <c r="E243" s="38"/>
      <c r="F243" s="38">
        <v>100</v>
      </c>
      <c r="G243" s="37" t="s">
        <v>103</v>
      </c>
      <c r="H243" s="38">
        <f t="shared" si="10"/>
        <v>0</v>
      </c>
    </row>
    <row r="244" spans="1:8" ht="10.15" customHeight="1">
      <c r="A244" s="35">
        <v>32</v>
      </c>
      <c r="B244" s="36" t="s">
        <v>100</v>
      </c>
      <c r="C244" s="37" t="s">
        <v>430</v>
      </c>
      <c r="D244" s="37" t="s">
        <v>431</v>
      </c>
      <c r="E244" s="38"/>
      <c r="F244" s="38">
        <v>100</v>
      </c>
      <c r="G244" s="37" t="s">
        <v>103</v>
      </c>
      <c r="H244" s="38">
        <f t="shared" si="10"/>
        <v>0</v>
      </c>
    </row>
    <row r="245" spans="1:8" ht="10.15" customHeight="1">
      <c r="A245" s="35">
        <v>33</v>
      </c>
      <c r="B245" s="36" t="s">
        <v>100</v>
      </c>
      <c r="C245" s="37" t="s">
        <v>432</v>
      </c>
      <c r="D245" s="37" t="s">
        <v>433</v>
      </c>
      <c r="E245" s="38"/>
      <c r="F245" s="38">
        <v>50</v>
      </c>
      <c r="G245" s="37" t="s">
        <v>122</v>
      </c>
      <c r="H245" s="38">
        <f t="shared" si="10"/>
        <v>0</v>
      </c>
    </row>
    <row r="246" spans="1:8" ht="10.15" customHeight="1">
      <c r="A246" s="35">
        <v>34</v>
      </c>
      <c r="B246" s="36" t="s">
        <v>100</v>
      </c>
      <c r="C246" s="37" t="s">
        <v>434</v>
      </c>
      <c r="D246" s="37" t="s">
        <v>435</v>
      </c>
      <c r="E246" s="38"/>
      <c r="F246" s="38">
        <v>1530</v>
      </c>
      <c r="G246" s="37" t="s">
        <v>122</v>
      </c>
      <c r="H246" s="38">
        <f t="shared" si="10"/>
        <v>0</v>
      </c>
    </row>
    <row r="247" spans="1:8" ht="10.15" customHeight="1">
      <c r="A247" s="35">
        <v>35</v>
      </c>
      <c r="B247" s="36" t="s">
        <v>100</v>
      </c>
      <c r="C247" s="37" t="s">
        <v>436</v>
      </c>
      <c r="D247" s="37" t="s">
        <v>437</v>
      </c>
      <c r="E247" s="38"/>
      <c r="F247" s="38">
        <v>245</v>
      </c>
      <c r="G247" s="37" t="s">
        <v>122</v>
      </c>
      <c r="H247" s="38">
        <f t="shared" si="10"/>
        <v>0</v>
      </c>
    </row>
    <row r="248" spans="1:8" ht="10.15" customHeight="1">
      <c r="A248" s="35">
        <v>36</v>
      </c>
      <c r="B248" s="36" t="s">
        <v>100</v>
      </c>
      <c r="C248" s="37" t="s">
        <v>438</v>
      </c>
      <c r="D248" s="37" t="s">
        <v>439</v>
      </c>
      <c r="E248" s="38"/>
      <c r="F248" s="38">
        <v>370</v>
      </c>
      <c r="G248" s="37" t="s">
        <v>122</v>
      </c>
      <c r="H248" s="38">
        <f t="shared" si="10"/>
        <v>0</v>
      </c>
    </row>
    <row r="249" spans="1:8" ht="10.15" customHeight="1">
      <c r="A249" s="35">
        <v>37</v>
      </c>
      <c r="B249" s="36" t="s">
        <v>100</v>
      </c>
      <c r="C249" s="37" t="s">
        <v>440</v>
      </c>
      <c r="D249" s="37" t="s">
        <v>441</v>
      </c>
      <c r="E249" s="38"/>
      <c r="F249" s="38">
        <v>165</v>
      </c>
      <c r="G249" s="37" t="s">
        <v>122</v>
      </c>
      <c r="H249" s="38">
        <f t="shared" si="10"/>
        <v>0</v>
      </c>
    </row>
    <row r="250" spans="1:8" ht="10.15" customHeight="1">
      <c r="A250" s="35">
        <v>38</v>
      </c>
      <c r="B250" s="36" t="s">
        <v>100</v>
      </c>
      <c r="C250" s="37" t="s">
        <v>442</v>
      </c>
      <c r="D250" s="37" t="s">
        <v>443</v>
      </c>
      <c r="E250" s="38"/>
      <c r="F250" s="38">
        <v>310</v>
      </c>
      <c r="G250" s="37" t="s">
        <v>122</v>
      </c>
      <c r="H250" s="38">
        <f t="shared" si="10"/>
        <v>0</v>
      </c>
    </row>
    <row r="251" spans="1:8" ht="10.15" customHeight="1">
      <c r="A251" s="35">
        <v>39</v>
      </c>
      <c r="B251" s="36" t="s">
        <v>100</v>
      </c>
      <c r="C251" s="37" t="s">
        <v>442</v>
      </c>
      <c r="D251" s="37" t="s">
        <v>443</v>
      </c>
      <c r="E251" s="38"/>
      <c r="F251" s="38">
        <v>12</v>
      </c>
      <c r="G251" s="37" t="s">
        <v>122</v>
      </c>
      <c r="H251" s="38">
        <f t="shared" si="10"/>
        <v>0</v>
      </c>
    </row>
    <row r="252" spans="1:8" ht="10.15" customHeight="1">
      <c r="A252" s="35">
        <v>40</v>
      </c>
      <c r="B252" s="36" t="s">
        <v>100</v>
      </c>
      <c r="C252" s="37" t="s">
        <v>444</v>
      </c>
      <c r="D252" s="37" t="s">
        <v>445</v>
      </c>
      <c r="E252" s="38"/>
      <c r="F252" s="38">
        <v>45</v>
      </c>
      <c r="G252" s="37" t="s">
        <v>122</v>
      </c>
      <c r="H252" s="38">
        <f t="shared" si="10"/>
        <v>0</v>
      </c>
    </row>
    <row r="253" spans="1:8" ht="10.15" customHeight="1">
      <c r="A253" s="35">
        <v>41</v>
      </c>
      <c r="B253" s="36" t="s">
        <v>100</v>
      </c>
      <c r="C253" s="37" t="s">
        <v>446</v>
      </c>
      <c r="D253" s="37" t="s">
        <v>447</v>
      </c>
      <c r="E253" s="38"/>
      <c r="F253" s="38">
        <v>50</v>
      </c>
      <c r="G253" s="37" t="s">
        <v>122</v>
      </c>
      <c r="H253" s="38">
        <f t="shared" si="10"/>
        <v>0</v>
      </c>
    </row>
    <row r="254" spans="1:8" ht="10.15" customHeight="1">
      <c r="A254" s="35">
        <v>42</v>
      </c>
      <c r="B254" s="36" t="s">
        <v>100</v>
      </c>
      <c r="C254" s="37" t="s">
        <v>448</v>
      </c>
      <c r="D254" s="37" t="s">
        <v>449</v>
      </c>
      <c r="E254" s="38"/>
      <c r="F254" s="38">
        <v>12</v>
      </c>
      <c r="G254" s="37" t="s">
        <v>122</v>
      </c>
      <c r="H254" s="38">
        <f t="shared" si="10"/>
        <v>0</v>
      </c>
    </row>
    <row r="255" spans="1:8" ht="10.15" customHeight="1">
      <c r="A255" s="35">
        <v>43</v>
      </c>
      <c r="B255" s="36" t="s">
        <v>100</v>
      </c>
      <c r="C255" s="37" t="s">
        <v>450</v>
      </c>
      <c r="D255" s="37" t="s">
        <v>451</v>
      </c>
      <c r="E255" s="38"/>
      <c r="F255" s="38">
        <v>90</v>
      </c>
      <c r="G255" s="37" t="s">
        <v>122</v>
      </c>
      <c r="H255" s="38">
        <f t="shared" si="10"/>
        <v>0</v>
      </c>
    </row>
    <row r="256" spans="1:8" ht="10.15" customHeight="1">
      <c r="A256" s="35">
        <v>44</v>
      </c>
      <c r="B256" s="36" t="s">
        <v>100</v>
      </c>
      <c r="C256" s="37" t="s">
        <v>452</v>
      </c>
      <c r="D256" s="37" t="s">
        <v>453</v>
      </c>
      <c r="E256" s="38"/>
      <c r="F256" s="38">
        <v>700</v>
      </c>
      <c r="G256" s="37" t="s">
        <v>103</v>
      </c>
      <c r="H256" s="38">
        <f t="shared" si="10"/>
        <v>0</v>
      </c>
    </row>
    <row r="257" spans="1:8" ht="10.15" customHeight="1">
      <c r="A257" s="35">
        <v>45</v>
      </c>
      <c r="B257" s="36" t="s">
        <v>100</v>
      </c>
      <c r="C257" s="37" t="s">
        <v>454</v>
      </c>
      <c r="D257" s="37" t="s">
        <v>455</v>
      </c>
      <c r="E257" s="38"/>
      <c r="F257" s="38">
        <v>28</v>
      </c>
      <c r="G257" s="37" t="s">
        <v>103</v>
      </c>
      <c r="H257" s="38">
        <f t="shared" si="10"/>
        <v>0</v>
      </c>
    </row>
    <row r="258" spans="1:8" ht="10.15" customHeight="1">
      <c r="A258" s="35">
        <v>46</v>
      </c>
      <c r="B258" s="36" t="s">
        <v>100</v>
      </c>
      <c r="C258" s="37" t="s">
        <v>456</v>
      </c>
      <c r="D258" s="37" t="s">
        <v>457</v>
      </c>
      <c r="E258" s="38"/>
      <c r="F258" s="38">
        <v>24</v>
      </c>
      <c r="G258" s="37" t="s">
        <v>458</v>
      </c>
      <c r="H258" s="38">
        <f t="shared" si="10"/>
        <v>0</v>
      </c>
    </row>
    <row r="259" spans="1:8" ht="10.15" customHeight="1">
      <c r="A259" s="35">
        <v>47</v>
      </c>
      <c r="B259" s="36" t="s">
        <v>100</v>
      </c>
      <c r="C259" s="37" t="s">
        <v>459</v>
      </c>
      <c r="D259" s="37" t="s">
        <v>460</v>
      </c>
      <c r="E259" s="38"/>
      <c r="F259" s="38">
        <v>12</v>
      </c>
      <c r="G259" s="37" t="s">
        <v>103</v>
      </c>
      <c r="H259" s="38">
        <f t="shared" si="10"/>
        <v>0</v>
      </c>
    </row>
    <row r="260" spans="1:8" ht="10.15" customHeight="1">
      <c r="A260" s="35">
        <v>48</v>
      </c>
      <c r="B260" s="36" t="s">
        <v>100</v>
      </c>
      <c r="C260" s="37" t="s">
        <v>461</v>
      </c>
      <c r="D260" s="37" t="s">
        <v>462</v>
      </c>
      <c r="E260" s="38"/>
      <c r="F260" s="38">
        <v>12</v>
      </c>
      <c r="G260" s="37" t="s">
        <v>103</v>
      </c>
      <c r="H260" s="38">
        <f t="shared" si="10"/>
        <v>0</v>
      </c>
    </row>
    <row r="261" spans="1:8" ht="10.15" customHeight="1">
      <c r="A261" s="35">
        <v>49</v>
      </c>
      <c r="B261" s="36" t="s">
        <v>100</v>
      </c>
      <c r="C261" s="37" t="s">
        <v>463</v>
      </c>
      <c r="D261" s="37" t="s">
        <v>464</v>
      </c>
      <c r="E261" s="38"/>
      <c r="F261" s="38">
        <v>1</v>
      </c>
      <c r="G261" s="37" t="s">
        <v>103</v>
      </c>
      <c r="H261" s="38">
        <f t="shared" si="10"/>
        <v>0</v>
      </c>
    </row>
    <row r="262" spans="1:8" ht="10.15" customHeight="1">
      <c r="A262" s="35">
        <v>50</v>
      </c>
      <c r="B262" s="36" t="s">
        <v>100</v>
      </c>
      <c r="C262" s="37" t="s">
        <v>465</v>
      </c>
      <c r="D262" s="37" t="s">
        <v>466</v>
      </c>
      <c r="E262" s="38"/>
      <c r="F262" s="38">
        <v>8</v>
      </c>
      <c r="G262" s="37" t="s">
        <v>103</v>
      </c>
      <c r="H262" s="38">
        <f t="shared" si="10"/>
        <v>0</v>
      </c>
    </row>
    <row r="263" spans="1:8" ht="10.15" customHeight="1">
      <c r="A263" s="35">
        <v>51</v>
      </c>
      <c r="B263" s="36" t="s">
        <v>100</v>
      </c>
      <c r="C263" s="37" t="s">
        <v>467</v>
      </c>
      <c r="D263" s="37" t="s">
        <v>468</v>
      </c>
      <c r="E263" s="38"/>
      <c r="F263" s="38">
        <v>100</v>
      </c>
      <c r="G263" s="37" t="s">
        <v>469</v>
      </c>
      <c r="H263" s="38">
        <f t="shared" si="10"/>
        <v>0</v>
      </c>
    </row>
    <row r="264" spans="1:8" ht="10.15" customHeight="1">
      <c r="A264" s="35">
        <v>52</v>
      </c>
      <c r="B264" s="36" t="s">
        <v>100</v>
      </c>
      <c r="C264" s="37" t="s">
        <v>470</v>
      </c>
      <c r="D264" s="37" t="s">
        <v>471</v>
      </c>
      <c r="E264" s="38"/>
      <c r="F264" s="38">
        <v>9</v>
      </c>
      <c r="G264" s="37" t="s">
        <v>103</v>
      </c>
      <c r="H264" s="38">
        <f t="shared" si="10"/>
        <v>0</v>
      </c>
    </row>
    <row r="265" spans="1:8" ht="10.15" customHeight="1">
      <c r="A265" s="35">
        <v>53</v>
      </c>
      <c r="B265" s="36" t="s">
        <v>100</v>
      </c>
      <c r="C265" s="37" t="s">
        <v>472</v>
      </c>
      <c r="D265" s="37" t="s">
        <v>473</v>
      </c>
      <c r="E265" s="38"/>
      <c r="F265" s="38">
        <v>37</v>
      </c>
      <c r="G265" s="37" t="s">
        <v>103</v>
      </c>
      <c r="H265" s="38">
        <f t="shared" si="10"/>
        <v>0</v>
      </c>
    </row>
    <row r="266" spans="1:8" ht="10.15" customHeight="1">
      <c r="A266" s="35">
        <v>54</v>
      </c>
      <c r="B266" s="36" t="s">
        <v>100</v>
      </c>
      <c r="C266" s="37" t="s">
        <v>474</v>
      </c>
      <c r="D266" s="37" t="s">
        <v>475</v>
      </c>
      <c r="E266" s="38"/>
      <c r="F266" s="38">
        <v>10</v>
      </c>
      <c r="G266" s="37" t="s">
        <v>103</v>
      </c>
      <c r="H266" s="38">
        <f t="shared" si="10"/>
        <v>0</v>
      </c>
    </row>
    <row r="267" spans="1:8" ht="10.15" customHeight="1">
      <c r="A267" s="35">
        <v>55</v>
      </c>
      <c r="B267" s="36" t="s">
        <v>100</v>
      </c>
      <c r="C267" s="37" t="s">
        <v>476</v>
      </c>
      <c r="D267" s="37" t="s">
        <v>477</v>
      </c>
      <c r="E267" s="38"/>
      <c r="F267" s="38">
        <v>26</v>
      </c>
      <c r="G267" s="37" t="s">
        <v>103</v>
      </c>
      <c r="H267" s="38">
        <f t="shared" si="10"/>
        <v>0</v>
      </c>
    </row>
    <row r="268" spans="1:8" ht="10.15" customHeight="1">
      <c r="A268" s="35">
        <v>56</v>
      </c>
      <c r="B268" s="36" t="s">
        <v>100</v>
      </c>
      <c r="C268" s="37" t="s">
        <v>478</v>
      </c>
      <c r="D268" s="37" t="s">
        <v>479</v>
      </c>
      <c r="E268" s="38"/>
      <c r="F268" s="38">
        <v>185</v>
      </c>
      <c r="G268" s="37" t="s">
        <v>122</v>
      </c>
      <c r="H268" s="38">
        <f t="shared" si="10"/>
        <v>0</v>
      </c>
    </row>
    <row r="269" spans="1:8" ht="10.15" customHeight="1">
      <c r="A269" s="35">
        <v>57</v>
      </c>
      <c r="B269" s="36" t="s">
        <v>100</v>
      </c>
      <c r="C269" s="37" t="s">
        <v>480</v>
      </c>
      <c r="D269" s="37" t="s">
        <v>481</v>
      </c>
      <c r="E269" s="38"/>
      <c r="F269" s="38">
        <v>12</v>
      </c>
      <c r="G269" s="37" t="s">
        <v>122</v>
      </c>
      <c r="H269" s="38">
        <f t="shared" si="10"/>
        <v>0</v>
      </c>
    </row>
    <row r="270" spans="1:8" ht="10.15" customHeight="1">
      <c r="A270" s="35">
        <v>58</v>
      </c>
      <c r="B270" s="36" t="s">
        <v>100</v>
      </c>
      <c r="C270" s="37" t="s">
        <v>482</v>
      </c>
      <c r="D270" s="37" t="s">
        <v>483</v>
      </c>
      <c r="E270" s="38"/>
      <c r="F270" s="38">
        <v>32</v>
      </c>
      <c r="G270" s="37" t="s">
        <v>103</v>
      </c>
      <c r="H270" s="38">
        <f t="shared" si="10"/>
        <v>0</v>
      </c>
    </row>
    <row r="271" spans="1:8" ht="11.25" customHeight="1">
      <c r="A271" s="35">
        <v>59</v>
      </c>
      <c r="B271" s="36" t="s">
        <v>100</v>
      </c>
      <c r="C271" s="37" t="s">
        <v>484</v>
      </c>
      <c r="D271" s="37" t="s">
        <v>485</v>
      </c>
      <c r="E271" s="38"/>
      <c r="F271" s="38">
        <v>24</v>
      </c>
      <c r="G271" s="37" t="s">
        <v>486</v>
      </c>
      <c r="H271" s="38">
        <f t="shared" si="10"/>
        <v>0</v>
      </c>
    </row>
    <row r="272" spans="1:8" ht="10.15" customHeight="1">
      <c r="A272" s="35">
        <v>60</v>
      </c>
      <c r="B272" s="36" t="s">
        <v>100</v>
      </c>
      <c r="C272" s="37" t="s">
        <v>487</v>
      </c>
      <c r="D272" s="37" t="s">
        <v>488</v>
      </c>
      <c r="E272" s="38"/>
      <c r="F272" s="38">
        <v>42</v>
      </c>
      <c r="G272" s="37" t="s">
        <v>122</v>
      </c>
      <c r="H272" s="38">
        <f t="shared" si="10"/>
        <v>0</v>
      </c>
    </row>
    <row r="273" spans="1:8" ht="10.15" customHeight="1">
      <c r="A273" s="35">
        <v>61</v>
      </c>
      <c r="B273" s="36" t="s">
        <v>100</v>
      </c>
      <c r="C273" s="37" t="s">
        <v>489</v>
      </c>
      <c r="D273" s="37" t="s">
        <v>490</v>
      </c>
      <c r="E273" s="38"/>
      <c r="F273" s="38">
        <v>2</v>
      </c>
      <c r="G273" s="37" t="s">
        <v>103</v>
      </c>
      <c r="H273" s="38">
        <f t="shared" si="10"/>
        <v>0</v>
      </c>
    </row>
    <row r="274" spans="1:8" ht="10.15" customHeight="1">
      <c r="A274" s="35">
        <v>62</v>
      </c>
      <c r="B274" s="36" t="s">
        <v>100</v>
      </c>
      <c r="C274" s="37" t="s">
        <v>491</v>
      </c>
      <c r="D274" s="37" t="s">
        <v>492</v>
      </c>
      <c r="E274" s="38"/>
      <c r="F274" s="38">
        <v>16</v>
      </c>
      <c r="G274" s="37" t="s">
        <v>493</v>
      </c>
      <c r="H274" s="38">
        <f t="shared" si="10"/>
        <v>0</v>
      </c>
    </row>
    <row r="275" spans="1:8" ht="11.25" customHeight="1">
      <c r="A275" s="35">
        <v>63</v>
      </c>
      <c r="B275" s="36" t="s">
        <v>100</v>
      </c>
      <c r="C275" s="37" t="s">
        <v>494</v>
      </c>
      <c r="D275" s="37" t="s">
        <v>495</v>
      </c>
      <c r="E275" s="38"/>
      <c r="F275" s="38">
        <v>12</v>
      </c>
      <c r="G275" s="37" t="s">
        <v>103</v>
      </c>
      <c r="H275" s="38">
        <f t="shared" si="10"/>
        <v>0</v>
      </c>
    </row>
    <row r="276" spans="1:8" ht="10.15" customHeight="1">
      <c r="A276" s="35">
        <v>64</v>
      </c>
      <c r="B276" s="36" t="s">
        <v>100</v>
      </c>
      <c r="C276" s="37" t="s">
        <v>496</v>
      </c>
      <c r="D276" s="37" t="s">
        <v>497</v>
      </c>
      <c r="E276" s="38"/>
      <c r="F276" s="38">
        <v>47</v>
      </c>
      <c r="G276" s="37" t="s">
        <v>103</v>
      </c>
      <c r="H276" s="38">
        <f t="shared" si="10"/>
        <v>0</v>
      </c>
    </row>
    <row r="277" spans="1:8" ht="10.15" customHeight="1">
      <c r="A277" s="35">
        <v>65</v>
      </c>
      <c r="B277" s="36" t="s">
        <v>100</v>
      </c>
      <c r="C277" s="37" t="s">
        <v>498</v>
      </c>
      <c r="D277" s="37" t="s">
        <v>499</v>
      </c>
      <c r="E277" s="38"/>
      <c r="F277" s="38">
        <v>4</v>
      </c>
      <c r="G277" s="37" t="s">
        <v>103</v>
      </c>
      <c r="H277" s="38">
        <f aca="true" t="shared" si="11" ref="H277:H282">E277*F277</f>
        <v>0</v>
      </c>
    </row>
    <row r="278" spans="1:8" ht="10.15" customHeight="1">
      <c r="A278" s="35">
        <v>66</v>
      </c>
      <c r="B278" s="36" t="s">
        <v>100</v>
      </c>
      <c r="C278" s="37" t="s">
        <v>500</v>
      </c>
      <c r="D278" s="37" t="s">
        <v>501</v>
      </c>
      <c r="E278" s="38"/>
      <c r="F278" s="38">
        <v>65</v>
      </c>
      <c r="G278" s="37" t="s">
        <v>103</v>
      </c>
      <c r="H278" s="38">
        <f t="shared" si="11"/>
        <v>0</v>
      </c>
    </row>
    <row r="279" spans="1:8" ht="10.15" customHeight="1">
      <c r="A279" s="35">
        <v>67</v>
      </c>
      <c r="B279" s="36" t="s">
        <v>100</v>
      </c>
      <c r="C279" s="37" t="s">
        <v>502</v>
      </c>
      <c r="D279" s="37" t="s">
        <v>503</v>
      </c>
      <c r="E279" s="38"/>
      <c r="F279" s="38">
        <v>6</v>
      </c>
      <c r="G279" s="37" t="s">
        <v>103</v>
      </c>
      <c r="H279" s="38">
        <f t="shared" si="11"/>
        <v>0</v>
      </c>
    </row>
    <row r="280" spans="1:8" ht="10.15" customHeight="1">
      <c r="A280" s="35">
        <v>68</v>
      </c>
      <c r="B280" s="36" t="s">
        <v>100</v>
      </c>
      <c r="C280" s="37" t="s">
        <v>504</v>
      </c>
      <c r="D280" s="37" t="s">
        <v>505</v>
      </c>
      <c r="E280" s="38"/>
      <c r="F280" s="38">
        <v>19</v>
      </c>
      <c r="G280" s="37" t="s">
        <v>103</v>
      </c>
      <c r="H280" s="38">
        <f t="shared" si="11"/>
        <v>0</v>
      </c>
    </row>
    <row r="281" spans="1:8" ht="20.45" customHeight="1">
      <c r="A281" s="35">
        <v>69</v>
      </c>
      <c r="B281" s="36" t="s">
        <v>100</v>
      </c>
      <c r="C281" s="37" t="s">
        <v>506</v>
      </c>
      <c r="D281" s="37" t="s">
        <v>507</v>
      </c>
      <c r="E281" s="38"/>
      <c r="F281" s="38">
        <v>14</v>
      </c>
      <c r="G281" s="37" t="s">
        <v>103</v>
      </c>
      <c r="H281" s="38">
        <f t="shared" si="11"/>
        <v>0</v>
      </c>
    </row>
    <row r="282" spans="1:8" ht="10.9" customHeight="1">
      <c r="A282" s="39">
        <v>70</v>
      </c>
      <c r="B282" s="40" t="s">
        <v>100</v>
      </c>
      <c r="C282" s="41" t="s">
        <v>508</v>
      </c>
      <c r="D282" s="41" t="s">
        <v>509</v>
      </c>
      <c r="E282" s="42">
        <f>SUM('Rozpiska kabelového žlabu (A)'!I27)</f>
        <v>0</v>
      </c>
      <c r="F282" s="42">
        <v>1</v>
      </c>
      <c r="G282" s="41" t="s">
        <v>15</v>
      </c>
      <c r="H282" s="45">
        <f t="shared" si="11"/>
        <v>0</v>
      </c>
    </row>
    <row r="283" spans="1:8" ht="10.9" customHeight="1">
      <c r="A283" s="43" t="s">
        <v>510</v>
      </c>
      <c r="B283" s="47"/>
      <c r="C283" s="48"/>
      <c r="D283" s="48"/>
      <c r="E283" s="49"/>
      <c r="F283" s="49"/>
      <c r="G283" s="48"/>
      <c r="H283" s="50">
        <f>SUM(H213:H234,H239:H262,H268:H282)</f>
        <v>0</v>
      </c>
    </row>
    <row r="284" spans="1:8" ht="10.15" customHeight="1">
      <c r="A284" s="43" t="s">
        <v>511</v>
      </c>
      <c r="B284" s="47"/>
      <c r="C284" s="48"/>
      <c r="D284" s="48"/>
      <c r="E284" s="49"/>
      <c r="F284" s="49"/>
      <c r="G284" s="48"/>
      <c r="H284" s="49">
        <f>SUM(H266:H268)</f>
        <v>0</v>
      </c>
    </row>
    <row r="285" spans="1:8" ht="10.15" customHeight="1">
      <c r="A285" s="43" t="s">
        <v>512</v>
      </c>
      <c r="H285" s="49">
        <f>SUM(H235:H238,H263:H265)</f>
        <v>0</v>
      </c>
    </row>
    <row r="287" spans="2:8" ht="15.6" customHeight="1">
      <c r="B287" s="29"/>
      <c r="C287" s="29"/>
      <c r="D287" s="29" t="s">
        <v>513</v>
      </c>
      <c r="E287" s="29"/>
      <c r="F287" s="29"/>
      <c r="G287" s="29"/>
      <c r="H287" s="29"/>
    </row>
    <row r="288" spans="1:8" ht="20.45" customHeight="1">
      <c r="A288" s="30" t="s">
        <v>93</v>
      </c>
      <c r="B288" s="30" t="s">
        <v>94</v>
      </c>
      <c r="C288" s="30" t="s">
        <v>95</v>
      </c>
      <c r="D288" s="30" t="s">
        <v>16</v>
      </c>
      <c r="E288" s="30" t="s">
        <v>96</v>
      </c>
      <c r="F288" s="30" t="s">
        <v>97</v>
      </c>
      <c r="G288" s="30" t="s">
        <v>98</v>
      </c>
      <c r="H288" s="30" t="s">
        <v>99</v>
      </c>
    </row>
    <row r="289" spans="1:8" ht="10.15" customHeight="1">
      <c r="A289" s="31">
        <v>1</v>
      </c>
      <c r="B289" s="32" t="s">
        <v>100</v>
      </c>
      <c r="C289" s="33" t="s">
        <v>514</v>
      </c>
      <c r="D289" s="33" t="s">
        <v>515</v>
      </c>
      <c r="E289" s="34"/>
      <c r="F289" s="34">
        <v>0.05</v>
      </c>
      <c r="G289" s="33" t="s">
        <v>227</v>
      </c>
      <c r="H289" s="34">
        <f aca="true" t="shared" si="12" ref="H289:H294">E289*F289</f>
        <v>0</v>
      </c>
    </row>
    <row r="290" spans="1:8" ht="10.15" customHeight="1">
      <c r="A290" s="35">
        <v>2</v>
      </c>
      <c r="B290" s="36" t="s">
        <v>100</v>
      </c>
      <c r="C290" s="37" t="s">
        <v>516</v>
      </c>
      <c r="D290" s="37" t="s">
        <v>517</v>
      </c>
      <c r="E290" s="38">
        <f>SUM('Rozpiska RMS 0.3 (A)'!K54)</f>
        <v>0</v>
      </c>
      <c r="F290" s="38">
        <v>1</v>
      </c>
      <c r="G290" s="37" t="s">
        <v>15</v>
      </c>
      <c r="H290" s="38">
        <f t="shared" si="12"/>
        <v>0</v>
      </c>
    </row>
    <row r="291" spans="1:8" ht="10.15" customHeight="1">
      <c r="A291" s="35">
        <v>3</v>
      </c>
      <c r="B291" s="36" t="s">
        <v>100</v>
      </c>
      <c r="C291" s="37" t="s">
        <v>518</v>
      </c>
      <c r="D291" s="37" t="s">
        <v>519</v>
      </c>
      <c r="E291" s="38">
        <f>SUM('Rozpiska RMS 0.1 (A)'!K53)</f>
        <v>0</v>
      </c>
      <c r="F291" s="38">
        <v>1</v>
      </c>
      <c r="G291" s="37" t="s">
        <v>15</v>
      </c>
      <c r="H291" s="38">
        <f t="shared" si="12"/>
        <v>0</v>
      </c>
    </row>
    <row r="292" spans="1:8" ht="10.15" customHeight="1">
      <c r="A292" s="35">
        <v>4</v>
      </c>
      <c r="B292" s="36" t="s">
        <v>100</v>
      </c>
      <c r="C292" s="37" t="s">
        <v>518</v>
      </c>
      <c r="D292" s="37" t="s">
        <v>520</v>
      </c>
      <c r="E292" s="38">
        <f>SUM('Rozpiska RMS 0.2 (A)'!K47)</f>
        <v>0</v>
      </c>
      <c r="F292" s="38">
        <v>1</v>
      </c>
      <c r="G292" s="37" t="s">
        <v>15</v>
      </c>
      <c r="H292" s="38">
        <f t="shared" si="12"/>
        <v>0</v>
      </c>
    </row>
    <row r="293" spans="1:8" ht="11.25" customHeight="1">
      <c r="A293" s="35">
        <v>5</v>
      </c>
      <c r="B293" s="36" t="s">
        <v>100</v>
      </c>
      <c r="C293" s="37" t="s">
        <v>521</v>
      </c>
      <c r="D293" s="37" t="s">
        <v>522</v>
      </c>
      <c r="E293" s="38">
        <f>SUM('Rozpiska RH (A)'!K84)</f>
        <v>0</v>
      </c>
      <c r="F293" s="38">
        <v>1</v>
      </c>
      <c r="G293" s="37" t="s">
        <v>15</v>
      </c>
      <c r="H293" s="38">
        <f t="shared" si="12"/>
        <v>0</v>
      </c>
    </row>
    <row r="294" spans="1:8" ht="11.25" customHeight="1">
      <c r="A294" s="39">
        <v>6</v>
      </c>
      <c r="B294" s="40" t="s">
        <v>100</v>
      </c>
      <c r="C294" s="41" t="s">
        <v>523</v>
      </c>
      <c r="D294" s="41" t="s">
        <v>524</v>
      </c>
      <c r="E294" s="42">
        <f>SUM('Rozpiska RE (A)'!K80)</f>
        <v>0</v>
      </c>
      <c r="F294" s="42">
        <v>1</v>
      </c>
      <c r="G294" s="41" t="s">
        <v>15</v>
      </c>
      <c r="H294" s="45">
        <f t="shared" si="12"/>
        <v>0</v>
      </c>
    </row>
    <row r="295" spans="1:8" ht="12.6" customHeight="1">
      <c r="A295" s="43" t="s">
        <v>525</v>
      </c>
      <c r="H295" s="46">
        <f>SUM(H289:H294)</f>
        <v>0</v>
      </c>
    </row>
    <row r="297" spans="2:8" ht="15.6" customHeight="1">
      <c r="B297" s="29"/>
      <c r="C297" s="29"/>
      <c r="D297" s="29" t="s">
        <v>526</v>
      </c>
      <c r="E297" s="29"/>
      <c r="F297" s="29"/>
      <c r="G297" s="29"/>
      <c r="H297" s="29"/>
    </row>
    <row r="298" spans="1:8" ht="25.5" customHeight="1">
      <c r="A298" s="30" t="s">
        <v>93</v>
      </c>
      <c r="B298" s="30" t="s">
        <v>94</v>
      </c>
      <c r="C298" s="30" t="s">
        <v>95</v>
      </c>
      <c r="D298" s="30" t="s">
        <v>16</v>
      </c>
      <c r="E298" s="30" t="s">
        <v>96</v>
      </c>
      <c r="F298" s="30" t="s">
        <v>97</v>
      </c>
      <c r="G298" s="30" t="s">
        <v>98</v>
      </c>
      <c r="H298" s="30" t="s">
        <v>99</v>
      </c>
    </row>
    <row r="299" spans="1:8" ht="10.15" customHeight="1">
      <c r="A299" s="31">
        <v>1</v>
      </c>
      <c r="B299" s="32" t="s">
        <v>100</v>
      </c>
      <c r="C299" s="33" t="s">
        <v>276</v>
      </c>
      <c r="D299" s="33" t="s">
        <v>527</v>
      </c>
      <c r="E299" s="34"/>
      <c r="F299" s="34">
        <v>55</v>
      </c>
      <c r="G299" s="33" t="s">
        <v>528</v>
      </c>
      <c r="H299" s="38">
        <f aca="true" t="shared" si="13" ref="H299:H300">E299*F299</f>
        <v>0</v>
      </c>
    </row>
    <row r="300" spans="1:8" ht="10.9" customHeight="1">
      <c r="A300" s="39">
        <v>2</v>
      </c>
      <c r="B300" s="40" t="s">
        <v>100</v>
      </c>
      <c r="C300" s="41" t="s">
        <v>529</v>
      </c>
      <c r="D300" s="41" t="s">
        <v>530</v>
      </c>
      <c r="E300" s="42"/>
      <c r="F300" s="42">
        <v>200</v>
      </c>
      <c r="G300" s="41" t="s">
        <v>528</v>
      </c>
      <c r="H300" s="45">
        <f t="shared" si="13"/>
        <v>0</v>
      </c>
    </row>
    <row r="301" spans="1:8" ht="12.6" customHeight="1">
      <c r="A301" s="43" t="s">
        <v>531</v>
      </c>
      <c r="H301" s="46">
        <f>SUM(H299:H300)</f>
        <v>0</v>
      </c>
    </row>
  </sheetData>
  <printOptions gridLines="1"/>
  <pageMargins left="0.25" right="0.20000000000000004" top="0.23000000000000004" bottom="0.5299999999999999" header="0.24000000000000002" footer="0.3"/>
  <pageSetup horizontalDpi="600" verticalDpi="600" orientation="portrait" paperSize="9" scale="90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2"/>
  <sheetViews>
    <sheetView zoomScale="90" zoomScaleNormal="90" workbookViewId="0" topLeftCell="A1">
      <selection activeCell="K80" sqref="K80"/>
    </sheetView>
  </sheetViews>
  <sheetFormatPr defaultColWidth="9.33203125" defaultRowHeight="13.5" customHeight="1"/>
  <cols>
    <col min="1" max="1" width="7.83203125" style="51" customWidth="1"/>
    <col min="2" max="2" width="2" style="51" customWidth="1"/>
    <col min="3" max="3" width="60.66015625" style="51" customWidth="1"/>
    <col min="4" max="4" width="2" style="51" customWidth="1"/>
    <col min="5" max="5" width="24.16015625" style="51" customWidth="1"/>
    <col min="6" max="6" width="4.33203125" style="51" customWidth="1"/>
    <col min="7" max="7" width="9" style="51" customWidth="1"/>
    <col min="8" max="8" width="2" style="51" customWidth="1"/>
    <col min="9" max="9" width="21.83203125" style="51" customWidth="1"/>
    <col min="10" max="10" width="10.16015625" style="51" customWidth="1"/>
    <col min="11" max="11" width="16" style="51" customWidth="1"/>
    <col min="12" max="257" width="9.3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ht="14.45" customHeight="1"/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554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566</v>
      </c>
      <c r="K26" s="79" t="s">
        <v>567</v>
      </c>
    </row>
    <row r="27" spans="1:11" ht="13.9" customHeight="1">
      <c r="A27" s="80" t="s">
        <v>568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570</v>
      </c>
      <c r="C28" s="188"/>
      <c r="D28" s="187" t="s">
        <v>571</v>
      </c>
      <c r="E28" s="188"/>
      <c r="F28" s="188"/>
      <c r="G28" s="188"/>
      <c r="H28" s="187" t="s">
        <v>572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575</v>
      </c>
      <c r="C29" s="188"/>
      <c r="D29" s="187" t="s">
        <v>576</v>
      </c>
      <c r="E29" s="188"/>
      <c r="F29" s="188"/>
      <c r="G29" s="188"/>
      <c r="H29" s="187" t="s">
        <v>577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579</v>
      </c>
      <c r="C30" s="188"/>
      <c r="D30" s="187" t="s">
        <v>580</v>
      </c>
      <c r="E30" s="188"/>
      <c r="F30" s="188"/>
      <c r="G30" s="188"/>
      <c r="H30" s="187" t="s">
        <v>581</v>
      </c>
      <c r="I30" s="188"/>
      <c r="J30" s="83" t="s">
        <v>573</v>
      </c>
      <c r="K30" s="84"/>
    </row>
    <row r="31" spans="1:11" ht="25.5" customHeight="1">
      <c r="A31" s="82" t="s">
        <v>582</v>
      </c>
      <c r="B31" s="187" t="s">
        <v>583</v>
      </c>
      <c r="C31" s="188"/>
      <c r="D31" s="187" t="s">
        <v>584</v>
      </c>
      <c r="E31" s="188"/>
      <c r="F31" s="188"/>
      <c r="G31" s="188"/>
      <c r="H31" s="187" t="s">
        <v>585</v>
      </c>
      <c r="I31" s="188"/>
      <c r="J31" s="83" t="s">
        <v>573</v>
      </c>
      <c r="K31" s="84"/>
    </row>
    <row r="32" spans="1:11" ht="25.5" customHeight="1">
      <c r="A32" s="82" t="s">
        <v>586</v>
      </c>
      <c r="B32" s="187" t="s">
        <v>587</v>
      </c>
      <c r="C32" s="188"/>
      <c r="D32" s="187" t="s">
        <v>588</v>
      </c>
      <c r="E32" s="188"/>
      <c r="F32" s="188"/>
      <c r="G32" s="188"/>
      <c r="H32" s="187" t="s">
        <v>589</v>
      </c>
      <c r="I32" s="188"/>
      <c r="J32" s="83" t="s">
        <v>573</v>
      </c>
      <c r="K32" s="84"/>
    </row>
    <row r="33" spans="1:11" ht="25.5" customHeight="1">
      <c r="A33" s="82" t="s">
        <v>590</v>
      </c>
      <c r="B33" s="187" t="s">
        <v>591</v>
      </c>
      <c r="C33" s="188"/>
      <c r="D33" s="187" t="s">
        <v>592</v>
      </c>
      <c r="E33" s="188"/>
      <c r="F33" s="188"/>
      <c r="G33" s="188"/>
      <c r="H33" s="187" t="s">
        <v>593</v>
      </c>
      <c r="I33" s="188"/>
      <c r="J33" s="83" t="s">
        <v>573</v>
      </c>
      <c r="K33" s="84"/>
    </row>
    <row r="34" spans="1:11" ht="25.5" customHeight="1">
      <c r="A34" s="82" t="s">
        <v>594</v>
      </c>
      <c r="B34" s="187" t="s">
        <v>595</v>
      </c>
      <c r="C34" s="188"/>
      <c r="D34" s="187" t="s">
        <v>596</v>
      </c>
      <c r="E34" s="188"/>
      <c r="F34" s="188"/>
      <c r="G34" s="188"/>
      <c r="H34" s="187" t="s">
        <v>597</v>
      </c>
      <c r="I34" s="188"/>
      <c r="J34" s="83" t="s">
        <v>573</v>
      </c>
      <c r="K34" s="84"/>
    </row>
    <row r="35" spans="1:11" ht="25.5" customHeight="1">
      <c r="A35" s="82" t="s">
        <v>598</v>
      </c>
      <c r="B35" s="187" t="s">
        <v>599</v>
      </c>
      <c r="C35" s="188"/>
      <c r="D35" s="187" t="s">
        <v>600</v>
      </c>
      <c r="E35" s="188"/>
      <c r="F35" s="188"/>
      <c r="G35" s="188"/>
      <c r="H35" s="187" t="s">
        <v>601</v>
      </c>
      <c r="I35" s="188"/>
      <c r="J35" s="83" t="s">
        <v>602</v>
      </c>
      <c r="K35" s="84"/>
    </row>
    <row r="36" spans="1:11" ht="25.5" customHeight="1">
      <c r="A36" s="82" t="s">
        <v>603</v>
      </c>
      <c r="B36" s="187" t="s">
        <v>604</v>
      </c>
      <c r="C36" s="188"/>
      <c r="D36" s="187" t="s">
        <v>605</v>
      </c>
      <c r="E36" s="188"/>
      <c r="F36" s="188"/>
      <c r="G36" s="188"/>
      <c r="H36" s="187" t="s">
        <v>606</v>
      </c>
      <c r="I36" s="188"/>
      <c r="J36" s="83" t="s">
        <v>607</v>
      </c>
      <c r="K36" s="84"/>
    </row>
    <row r="37" spans="1:11" ht="25.5" customHeight="1">
      <c r="A37" s="82" t="s">
        <v>608</v>
      </c>
      <c r="B37" s="187" t="s">
        <v>609</v>
      </c>
      <c r="C37" s="188"/>
      <c r="D37" s="187" t="s">
        <v>610</v>
      </c>
      <c r="E37" s="188"/>
      <c r="F37" s="188"/>
      <c r="G37" s="188"/>
      <c r="H37" s="187" t="s">
        <v>611</v>
      </c>
      <c r="I37" s="188"/>
      <c r="J37" s="83" t="s">
        <v>573</v>
      </c>
      <c r="K37" s="84"/>
    </row>
    <row r="38" spans="1:11" ht="25.5" customHeight="1">
      <c r="A38" s="82" t="s">
        <v>612</v>
      </c>
      <c r="B38" s="187" t="s">
        <v>613</v>
      </c>
      <c r="C38" s="188"/>
      <c r="D38" s="187" t="s">
        <v>614</v>
      </c>
      <c r="E38" s="188"/>
      <c r="F38" s="188"/>
      <c r="G38" s="188"/>
      <c r="H38" s="187" t="s">
        <v>615</v>
      </c>
      <c r="I38" s="188"/>
      <c r="J38" s="83" t="s">
        <v>573</v>
      </c>
      <c r="K38" s="84"/>
    </row>
    <row r="39" spans="1:11" ht="25.5" customHeight="1">
      <c r="A39" s="82" t="s">
        <v>616</v>
      </c>
      <c r="B39" s="187" t="s">
        <v>617</v>
      </c>
      <c r="C39" s="188"/>
      <c r="D39" s="187" t="s">
        <v>618</v>
      </c>
      <c r="E39" s="188"/>
      <c r="F39" s="188"/>
      <c r="G39" s="188"/>
      <c r="H39" s="187" t="s">
        <v>619</v>
      </c>
      <c r="I39" s="188"/>
      <c r="J39" s="83" t="s">
        <v>573</v>
      </c>
      <c r="K39" s="84"/>
    </row>
    <row r="40" spans="1:11" ht="25.5" customHeight="1">
      <c r="A40" s="82" t="s">
        <v>620</v>
      </c>
      <c r="B40" s="187" t="s">
        <v>621</v>
      </c>
      <c r="C40" s="188"/>
      <c r="D40" s="187" t="s">
        <v>622</v>
      </c>
      <c r="E40" s="188"/>
      <c r="F40" s="188"/>
      <c r="G40" s="188"/>
      <c r="H40" s="187" t="s">
        <v>623</v>
      </c>
      <c r="I40" s="188"/>
      <c r="J40" s="83" t="s">
        <v>573</v>
      </c>
      <c r="K40" s="84"/>
    </row>
    <row r="41" spans="1:11" ht="25.5" customHeight="1">
      <c r="A41" s="82" t="s">
        <v>624</v>
      </c>
      <c r="B41" s="187" t="s">
        <v>625</v>
      </c>
      <c r="C41" s="188"/>
      <c r="D41" s="187" t="s">
        <v>626</v>
      </c>
      <c r="E41" s="188"/>
      <c r="F41" s="188"/>
      <c r="G41" s="188"/>
      <c r="H41" s="187" t="s">
        <v>627</v>
      </c>
      <c r="I41" s="188"/>
      <c r="J41" s="83" t="s">
        <v>573</v>
      </c>
      <c r="K41" s="84"/>
    </row>
    <row r="42" spans="1:11" ht="25.5" customHeight="1">
      <c r="A42" s="82" t="s">
        <v>628</v>
      </c>
      <c r="B42" s="187" t="s">
        <v>629</v>
      </c>
      <c r="C42" s="188"/>
      <c r="D42" s="187" t="s">
        <v>630</v>
      </c>
      <c r="E42" s="188"/>
      <c r="F42" s="188"/>
      <c r="G42" s="188"/>
      <c r="H42" s="187" t="s">
        <v>631</v>
      </c>
      <c r="I42" s="188"/>
      <c r="J42" s="85" t="s">
        <v>602</v>
      </c>
      <c r="K42" s="84"/>
    </row>
    <row r="43" spans="1:11" ht="25.5" customHeight="1">
      <c r="A43" s="82" t="s">
        <v>632</v>
      </c>
      <c r="B43" s="187" t="s">
        <v>633</v>
      </c>
      <c r="C43" s="188"/>
      <c r="D43" s="187" t="s">
        <v>634</v>
      </c>
      <c r="E43" s="188"/>
      <c r="F43" s="188"/>
      <c r="G43" s="188"/>
      <c r="H43" s="187" t="s">
        <v>635</v>
      </c>
      <c r="I43" s="188"/>
      <c r="J43" s="83" t="s">
        <v>573</v>
      </c>
      <c r="K43" s="84"/>
    </row>
    <row r="44" spans="1:11" ht="25.5" customHeight="1">
      <c r="A44" s="82" t="s">
        <v>636</v>
      </c>
      <c r="B44" s="187" t="s">
        <v>637</v>
      </c>
      <c r="C44" s="188"/>
      <c r="D44" s="187" t="s">
        <v>638</v>
      </c>
      <c r="E44" s="188"/>
      <c r="F44" s="188"/>
      <c r="G44" s="188"/>
      <c r="H44" s="187" t="s">
        <v>639</v>
      </c>
      <c r="I44" s="188"/>
      <c r="J44" s="83" t="s">
        <v>573</v>
      </c>
      <c r="K44" s="84"/>
    </row>
    <row r="45" spans="1:11" ht="25.5" customHeight="1">
      <c r="A45" s="82" t="s">
        <v>640</v>
      </c>
      <c r="B45" s="187" t="s">
        <v>641</v>
      </c>
      <c r="C45" s="188"/>
      <c r="D45" s="187" t="s">
        <v>642</v>
      </c>
      <c r="E45" s="188"/>
      <c r="F45" s="188"/>
      <c r="G45" s="188"/>
      <c r="H45" s="187" t="s">
        <v>643</v>
      </c>
      <c r="I45" s="188"/>
      <c r="J45" s="83" t="s">
        <v>573</v>
      </c>
      <c r="K45" s="84"/>
    </row>
    <row r="46" spans="1:11" ht="25.5" customHeight="1">
      <c r="A46" s="82" t="s">
        <v>644</v>
      </c>
      <c r="B46" s="187" t="s">
        <v>645</v>
      </c>
      <c r="C46" s="188"/>
      <c r="D46" s="187" t="s">
        <v>646</v>
      </c>
      <c r="E46" s="188"/>
      <c r="F46" s="188"/>
      <c r="G46" s="188"/>
      <c r="H46" s="187" t="s">
        <v>647</v>
      </c>
      <c r="I46" s="188"/>
      <c r="J46" s="83" t="s">
        <v>573</v>
      </c>
      <c r="K46" s="84"/>
    </row>
    <row r="47" spans="1:11" ht="25.5" customHeight="1">
      <c r="A47" s="82" t="s">
        <v>648</v>
      </c>
      <c r="B47" s="187" t="s">
        <v>649</v>
      </c>
      <c r="C47" s="188"/>
      <c r="D47" s="187" t="s">
        <v>650</v>
      </c>
      <c r="E47" s="188"/>
      <c r="F47" s="188"/>
      <c r="G47" s="188"/>
      <c r="H47" s="187" t="s">
        <v>651</v>
      </c>
      <c r="I47" s="188"/>
      <c r="J47" s="83" t="s">
        <v>573</v>
      </c>
      <c r="K47" s="84"/>
    </row>
    <row r="48" spans="1:11" ht="25.5" customHeight="1">
      <c r="A48" s="82" t="s">
        <v>652</v>
      </c>
      <c r="B48" s="187" t="s">
        <v>653</v>
      </c>
      <c r="C48" s="188"/>
      <c r="D48" s="187" t="s">
        <v>654</v>
      </c>
      <c r="E48" s="188"/>
      <c r="F48" s="188"/>
      <c r="G48" s="188"/>
      <c r="H48" s="187" t="s">
        <v>655</v>
      </c>
      <c r="I48" s="188"/>
      <c r="J48" s="83" t="s">
        <v>602</v>
      </c>
      <c r="K48" s="84"/>
    </row>
    <row r="49" spans="1:11" ht="25.5" customHeight="1">
      <c r="A49" s="82" t="s">
        <v>656</v>
      </c>
      <c r="B49" s="187" t="s">
        <v>657</v>
      </c>
      <c r="C49" s="188"/>
      <c r="D49" s="187" t="s">
        <v>658</v>
      </c>
      <c r="E49" s="188"/>
      <c r="F49" s="188"/>
      <c r="G49" s="188"/>
      <c r="H49" s="187" t="s">
        <v>659</v>
      </c>
      <c r="I49" s="188"/>
      <c r="J49" s="83" t="s">
        <v>573</v>
      </c>
      <c r="K49" s="84"/>
    </row>
    <row r="50" spans="1:11" ht="25.5" customHeight="1">
      <c r="A50" s="82" t="s">
        <v>660</v>
      </c>
      <c r="B50" s="187" t="s">
        <v>661</v>
      </c>
      <c r="C50" s="188"/>
      <c r="D50" s="187" t="s">
        <v>662</v>
      </c>
      <c r="E50" s="188"/>
      <c r="F50" s="188"/>
      <c r="G50" s="188"/>
      <c r="H50" s="187" t="s">
        <v>663</v>
      </c>
      <c r="I50" s="188"/>
      <c r="J50" s="85" t="s">
        <v>573</v>
      </c>
      <c r="K50" s="84"/>
    </row>
    <row r="51" spans="1:11" ht="25.5" customHeight="1">
      <c r="A51" s="82" t="s">
        <v>664</v>
      </c>
      <c r="B51" s="187" t="s">
        <v>665</v>
      </c>
      <c r="C51" s="188"/>
      <c r="D51" s="187" t="s">
        <v>666</v>
      </c>
      <c r="E51" s="188"/>
      <c r="F51" s="188"/>
      <c r="G51" s="188"/>
      <c r="H51" s="187" t="s">
        <v>667</v>
      </c>
      <c r="I51" s="188"/>
      <c r="J51" s="83" t="s">
        <v>573</v>
      </c>
      <c r="K51" s="84"/>
    </row>
    <row r="52" spans="1:11" ht="25.5" customHeight="1">
      <c r="A52" s="82" t="s">
        <v>668</v>
      </c>
      <c r="B52" s="187" t="s">
        <v>669</v>
      </c>
      <c r="C52" s="188"/>
      <c r="D52" s="187" t="s">
        <v>670</v>
      </c>
      <c r="E52" s="188"/>
      <c r="F52" s="188"/>
      <c r="G52" s="188"/>
      <c r="H52" s="187" t="s">
        <v>671</v>
      </c>
      <c r="I52" s="188"/>
      <c r="J52" s="83" t="s">
        <v>573</v>
      </c>
      <c r="K52" s="84"/>
    </row>
    <row r="53" spans="1:11" ht="25.5" customHeight="1">
      <c r="A53" s="82" t="s">
        <v>672</v>
      </c>
      <c r="B53" s="187" t="s">
        <v>673</v>
      </c>
      <c r="C53" s="188"/>
      <c r="D53" s="187" t="s">
        <v>674</v>
      </c>
      <c r="E53" s="188"/>
      <c r="F53" s="188"/>
      <c r="G53" s="188"/>
      <c r="H53" s="187" t="s">
        <v>675</v>
      </c>
      <c r="I53" s="188"/>
      <c r="J53" s="83" t="s">
        <v>602</v>
      </c>
      <c r="K53" s="84"/>
    </row>
    <row r="54" spans="1:11" ht="25.5" customHeight="1">
      <c r="A54" s="82" t="s">
        <v>676</v>
      </c>
      <c r="B54" s="187" t="s">
        <v>677</v>
      </c>
      <c r="C54" s="188"/>
      <c r="D54" s="187" t="s">
        <v>678</v>
      </c>
      <c r="E54" s="188"/>
      <c r="F54" s="188"/>
      <c r="G54" s="188"/>
      <c r="H54" s="187" t="s">
        <v>679</v>
      </c>
      <c r="I54" s="188"/>
      <c r="J54" s="83" t="s">
        <v>573</v>
      </c>
      <c r="K54" s="84"/>
    </row>
    <row r="55" spans="1:11" ht="25.5" customHeight="1">
      <c r="A55" s="82" t="s">
        <v>680</v>
      </c>
      <c r="B55" s="187" t="s">
        <v>681</v>
      </c>
      <c r="C55" s="188"/>
      <c r="D55" s="187" t="s">
        <v>682</v>
      </c>
      <c r="E55" s="188"/>
      <c r="F55" s="188"/>
      <c r="G55" s="188"/>
      <c r="H55" s="187" t="s">
        <v>683</v>
      </c>
      <c r="I55" s="188"/>
      <c r="J55" s="83" t="s">
        <v>573</v>
      </c>
      <c r="K55" s="84"/>
    </row>
    <row r="56" spans="1:11" ht="25.5" customHeight="1">
      <c r="A56" s="82" t="s">
        <v>684</v>
      </c>
      <c r="B56" s="187" t="s">
        <v>685</v>
      </c>
      <c r="C56" s="188"/>
      <c r="D56" s="187" t="s">
        <v>686</v>
      </c>
      <c r="E56" s="188"/>
      <c r="F56" s="188"/>
      <c r="G56" s="188"/>
      <c r="H56" s="187" t="s">
        <v>687</v>
      </c>
      <c r="I56" s="188"/>
      <c r="J56" s="83" t="s">
        <v>602</v>
      </c>
      <c r="K56" s="84"/>
    </row>
    <row r="57" spans="1:11" ht="25.5" customHeight="1">
      <c r="A57" s="82" t="s">
        <v>688</v>
      </c>
      <c r="B57" s="187" t="s">
        <v>689</v>
      </c>
      <c r="C57" s="188"/>
      <c r="D57" s="187" t="s">
        <v>690</v>
      </c>
      <c r="E57" s="188"/>
      <c r="F57" s="188"/>
      <c r="G57" s="188"/>
      <c r="H57" s="187" t="s">
        <v>691</v>
      </c>
      <c r="I57" s="188"/>
      <c r="J57" s="83" t="s">
        <v>573</v>
      </c>
      <c r="K57" s="84"/>
    </row>
    <row r="58" spans="1:11" ht="25.5" customHeight="1">
      <c r="A58" s="82" t="s">
        <v>692</v>
      </c>
      <c r="B58" s="187" t="s">
        <v>693</v>
      </c>
      <c r="C58" s="188"/>
      <c r="D58" s="187" t="s">
        <v>694</v>
      </c>
      <c r="E58" s="188"/>
      <c r="F58" s="188"/>
      <c r="G58" s="188"/>
      <c r="H58" s="187" t="s">
        <v>276</v>
      </c>
      <c r="I58" s="188"/>
      <c r="J58" s="83" t="s">
        <v>573</v>
      </c>
      <c r="K58" s="84"/>
    </row>
    <row r="59" spans="1:11" ht="25.5" customHeight="1">
      <c r="A59" s="82" t="s">
        <v>695</v>
      </c>
      <c r="B59" s="187" t="s">
        <v>696</v>
      </c>
      <c r="C59" s="188"/>
      <c r="D59" s="187" t="s">
        <v>697</v>
      </c>
      <c r="E59" s="188"/>
      <c r="F59" s="188"/>
      <c r="G59" s="188"/>
      <c r="H59" s="187" t="s">
        <v>698</v>
      </c>
      <c r="I59" s="188"/>
      <c r="J59" s="83" t="s">
        <v>573</v>
      </c>
      <c r="K59" s="84"/>
    </row>
    <row r="60" spans="1:11" ht="25.5" customHeight="1">
      <c r="A60" s="82" t="s">
        <v>699</v>
      </c>
      <c r="B60" s="187" t="s">
        <v>700</v>
      </c>
      <c r="C60" s="188"/>
      <c r="D60" s="187" t="s">
        <v>701</v>
      </c>
      <c r="E60" s="188"/>
      <c r="F60" s="188"/>
      <c r="G60" s="188"/>
      <c r="H60" s="187" t="s">
        <v>702</v>
      </c>
      <c r="I60" s="188"/>
      <c r="J60" s="83" t="s">
        <v>573</v>
      </c>
      <c r="K60" s="84"/>
    </row>
    <row r="61" spans="1:11" ht="25.5" customHeight="1">
      <c r="A61" s="82" t="s">
        <v>703</v>
      </c>
      <c r="B61" s="187" t="s">
        <v>704</v>
      </c>
      <c r="C61" s="188"/>
      <c r="D61" s="187" t="s">
        <v>705</v>
      </c>
      <c r="E61" s="188"/>
      <c r="F61" s="188"/>
      <c r="G61" s="188"/>
      <c r="H61" s="187" t="s">
        <v>706</v>
      </c>
      <c r="I61" s="188"/>
      <c r="J61" s="83" t="s">
        <v>573</v>
      </c>
      <c r="K61" s="84"/>
    </row>
    <row r="62" spans="1:11" ht="25.5" customHeight="1">
      <c r="A62" s="82" t="s">
        <v>707</v>
      </c>
      <c r="B62" s="187" t="s">
        <v>708</v>
      </c>
      <c r="C62" s="188"/>
      <c r="D62" s="187" t="s">
        <v>709</v>
      </c>
      <c r="E62" s="188"/>
      <c r="F62" s="188"/>
      <c r="G62" s="188"/>
      <c r="H62" s="187" t="s">
        <v>710</v>
      </c>
      <c r="I62" s="188"/>
      <c r="J62" s="83" t="s">
        <v>573</v>
      </c>
      <c r="K62" s="84"/>
    </row>
    <row r="63" spans="1:11" ht="25.5" customHeight="1">
      <c r="A63" s="82" t="s">
        <v>711</v>
      </c>
      <c r="B63" s="187" t="s">
        <v>712</v>
      </c>
      <c r="C63" s="188"/>
      <c r="D63" s="187" t="s">
        <v>713</v>
      </c>
      <c r="E63" s="188"/>
      <c r="F63" s="188"/>
      <c r="G63" s="188"/>
      <c r="H63" s="187" t="s">
        <v>714</v>
      </c>
      <c r="I63" s="188"/>
      <c r="J63" s="83" t="s">
        <v>573</v>
      </c>
      <c r="K63" s="84"/>
    </row>
    <row r="64" spans="1:11" ht="25.5" customHeight="1">
      <c r="A64" s="82" t="s">
        <v>715</v>
      </c>
      <c r="B64" s="187" t="s">
        <v>716</v>
      </c>
      <c r="C64" s="188"/>
      <c r="D64" s="187" t="s">
        <v>717</v>
      </c>
      <c r="E64" s="188"/>
      <c r="F64" s="188"/>
      <c r="G64" s="188"/>
      <c r="H64" s="187" t="s">
        <v>718</v>
      </c>
      <c r="I64" s="188"/>
      <c r="J64" s="83" t="s">
        <v>573</v>
      </c>
      <c r="K64" s="84"/>
    </row>
    <row r="65" spans="1:11" ht="25.5" customHeight="1">
      <c r="A65" s="82" t="s">
        <v>719</v>
      </c>
      <c r="B65" s="187" t="s">
        <v>720</v>
      </c>
      <c r="C65" s="188"/>
      <c r="D65" s="187" t="s">
        <v>721</v>
      </c>
      <c r="E65" s="188"/>
      <c r="F65" s="188"/>
      <c r="G65" s="188"/>
      <c r="H65" s="187"/>
      <c r="I65" s="188"/>
      <c r="J65" s="83" t="s">
        <v>722</v>
      </c>
      <c r="K65" s="84"/>
    </row>
    <row r="66" spans="1:11" ht="25.5" customHeight="1">
      <c r="A66" s="82" t="s">
        <v>723</v>
      </c>
      <c r="B66" s="187" t="s">
        <v>724</v>
      </c>
      <c r="C66" s="188"/>
      <c r="D66" s="187" t="s">
        <v>725</v>
      </c>
      <c r="E66" s="188"/>
      <c r="F66" s="188"/>
      <c r="G66" s="188"/>
      <c r="H66" s="187" t="s">
        <v>276</v>
      </c>
      <c r="I66" s="188"/>
      <c r="J66" s="83" t="s">
        <v>726</v>
      </c>
      <c r="K66" s="84"/>
    </row>
    <row r="67" spans="1:11" ht="25.5" customHeight="1">
      <c r="A67" s="82" t="s">
        <v>727</v>
      </c>
      <c r="B67" s="187" t="s">
        <v>728</v>
      </c>
      <c r="C67" s="188"/>
      <c r="D67" s="187" t="s">
        <v>729</v>
      </c>
      <c r="E67" s="188"/>
      <c r="F67" s="188"/>
      <c r="G67" s="188"/>
      <c r="H67" s="187" t="s">
        <v>276</v>
      </c>
      <c r="I67" s="188"/>
      <c r="J67" s="83" t="s">
        <v>730</v>
      </c>
      <c r="K67" s="84"/>
    </row>
    <row r="68" spans="1:11" ht="25.5" customHeight="1">
      <c r="A68" s="82" t="s">
        <v>731</v>
      </c>
      <c r="B68" s="187" t="s">
        <v>732</v>
      </c>
      <c r="C68" s="188"/>
      <c r="D68" s="187" t="s">
        <v>733</v>
      </c>
      <c r="E68" s="188"/>
      <c r="F68" s="188"/>
      <c r="G68" s="188"/>
      <c r="H68" s="187" t="s">
        <v>734</v>
      </c>
      <c r="I68" s="188"/>
      <c r="J68" s="83" t="s">
        <v>573</v>
      </c>
      <c r="K68" s="84"/>
    </row>
    <row r="69" spans="1:11" ht="25.5" customHeight="1">
      <c r="A69" s="82" t="s">
        <v>735</v>
      </c>
      <c r="B69" s="187" t="s">
        <v>736</v>
      </c>
      <c r="C69" s="188"/>
      <c r="D69" s="187" t="s">
        <v>737</v>
      </c>
      <c r="E69" s="188"/>
      <c r="F69" s="188"/>
      <c r="G69" s="188"/>
      <c r="H69" s="187" t="s">
        <v>738</v>
      </c>
      <c r="I69" s="188"/>
      <c r="J69" s="83" t="s">
        <v>602</v>
      </c>
      <c r="K69" s="84"/>
    </row>
    <row r="70" spans="1:11" ht="25.5" customHeight="1">
      <c r="A70" s="82" t="s">
        <v>739</v>
      </c>
      <c r="B70" s="187" t="s">
        <v>740</v>
      </c>
      <c r="C70" s="188"/>
      <c r="D70" s="187" t="s">
        <v>741</v>
      </c>
      <c r="E70" s="188"/>
      <c r="F70" s="188"/>
      <c r="G70" s="188"/>
      <c r="H70" s="187" t="s">
        <v>742</v>
      </c>
      <c r="I70" s="188"/>
      <c r="J70" s="83" t="s">
        <v>743</v>
      </c>
      <c r="K70" s="84"/>
    </row>
    <row r="71" spans="1:11" ht="25.5" customHeight="1">
      <c r="A71" s="82" t="s">
        <v>744</v>
      </c>
      <c r="B71" s="187" t="s">
        <v>745</v>
      </c>
      <c r="C71" s="188"/>
      <c r="D71" s="187" t="s">
        <v>746</v>
      </c>
      <c r="E71" s="188"/>
      <c r="F71" s="188"/>
      <c r="G71" s="188"/>
      <c r="H71" s="187" t="s">
        <v>276</v>
      </c>
      <c r="I71" s="188"/>
      <c r="J71" s="83" t="s">
        <v>730</v>
      </c>
      <c r="K71" s="84"/>
    </row>
    <row r="72" spans="1:11" ht="25.5" customHeight="1">
      <c r="A72" s="82" t="s">
        <v>747</v>
      </c>
      <c r="B72" s="187" t="s">
        <v>748</v>
      </c>
      <c r="C72" s="188"/>
      <c r="D72" s="187" t="s">
        <v>749</v>
      </c>
      <c r="E72" s="188"/>
      <c r="F72" s="188"/>
      <c r="G72" s="188"/>
      <c r="H72" s="187" t="s">
        <v>276</v>
      </c>
      <c r="I72" s="188"/>
      <c r="J72" s="83" t="s">
        <v>573</v>
      </c>
      <c r="K72" s="84"/>
    </row>
    <row r="73" spans="1:11" ht="25.5" customHeight="1">
      <c r="A73" s="82" t="s">
        <v>750</v>
      </c>
      <c r="B73" s="187" t="s">
        <v>751</v>
      </c>
      <c r="C73" s="188"/>
      <c r="D73" s="187" t="s">
        <v>752</v>
      </c>
      <c r="E73" s="188"/>
      <c r="F73" s="188"/>
      <c r="G73" s="188"/>
      <c r="H73" s="187" t="s">
        <v>276</v>
      </c>
      <c r="I73" s="188"/>
      <c r="J73" s="83" t="s">
        <v>753</v>
      </c>
      <c r="K73" s="84"/>
    </row>
    <row r="74" spans="1:11" ht="25.5" customHeight="1">
      <c r="A74" s="82" t="s">
        <v>754</v>
      </c>
      <c r="B74" s="187" t="s">
        <v>755</v>
      </c>
      <c r="C74" s="188"/>
      <c r="D74" s="187" t="s">
        <v>756</v>
      </c>
      <c r="E74" s="188"/>
      <c r="F74" s="188"/>
      <c r="G74" s="188"/>
      <c r="H74" s="187" t="s">
        <v>276</v>
      </c>
      <c r="I74" s="188"/>
      <c r="J74" s="83" t="s">
        <v>753</v>
      </c>
      <c r="K74" s="84"/>
    </row>
    <row r="75" spans="1:11" ht="25.5" customHeight="1">
      <c r="A75" s="82" t="s">
        <v>757</v>
      </c>
      <c r="B75" s="187" t="s">
        <v>758</v>
      </c>
      <c r="C75" s="188"/>
      <c r="D75" s="187" t="s">
        <v>759</v>
      </c>
      <c r="E75" s="188"/>
      <c r="F75" s="188"/>
      <c r="G75" s="188"/>
      <c r="H75" s="187" t="s">
        <v>276</v>
      </c>
      <c r="I75" s="188"/>
      <c r="J75" s="83" t="s">
        <v>760</v>
      </c>
      <c r="K75" s="84"/>
    </row>
    <row r="76" spans="1:11" ht="25.5" customHeight="1">
      <c r="A76" s="82" t="s">
        <v>761</v>
      </c>
      <c r="B76" s="187" t="s">
        <v>762</v>
      </c>
      <c r="C76" s="188"/>
      <c r="D76" s="187" t="s">
        <v>763</v>
      </c>
      <c r="E76" s="188"/>
      <c r="F76" s="188"/>
      <c r="G76" s="188"/>
      <c r="H76" s="187" t="s">
        <v>276</v>
      </c>
      <c r="I76" s="188"/>
      <c r="J76" s="83" t="s">
        <v>760</v>
      </c>
      <c r="K76" s="84"/>
    </row>
    <row r="77" spans="1:11" ht="25.5" customHeight="1">
      <c r="A77" s="82" t="s">
        <v>764</v>
      </c>
      <c r="B77" s="187" t="s">
        <v>765</v>
      </c>
      <c r="C77" s="188"/>
      <c r="D77" s="187" t="s">
        <v>766</v>
      </c>
      <c r="E77" s="188"/>
      <c r="F77" s="188"/>
      <c r="G77" s="188"/>
      <c r="H77" s="187" t="s">
        <v>276</v>
      </c>
      <c r="I77" s="188"/>
      <c r="J77" s="83" t="s">
        <v>767</v>
      </c>
      <c r="K77" s="84"/>
    </row>
    <row r="78" spans="1:11" ht="25.5" customHeight="1">
      <c r="A78" s="82" t="s">
        <v>768</v>
      </c>
      <c r="B78" s="187" t="s">
        <v>769</v>
      </c>
      <c r="C78" s="188"/>
      <c r="D78" s="187" t="s">
        <v>770</v>
      </c>
      <c r="E78" s="188"/>
      <c r="F78" s="188"/>
      <c r="G78" s="188"/>
      <c r="H78" s="187" t="s">
        <v>276</v>
      </c>
      <c r="I78" s="188"/>
      <c r="J78" s="83" t="s">
        <v>760</v>
      </c>
      <c r="K78" s="84"/>
    </row>
    <row r="79" spans="1:11" ht="25.5" customHeight="1">
      <c r="A79" s="82" t="s">
        <v>771</v>
      </c>
      <c r="B79" s="187" t="s">
        <v>772</v>
      </c>
      <c r="C79" s="188"/>
      <c r="D79" s="187" t="s">
        <v>773</v>
      </c>
      <c r="E79" s="188"/>
      <c r="F79" s="188"/>
      <c r="G79" s="188"/>
      <c r="H79" s="187" t="s">
        <v>276</v>
      </c>
      <c r="I79" s="188"/>
      <c r="J79" s="83" t="s">
        <v>774</v>
      </c>
      <c r="K79" s="84"/>
    </row>
    <row r="80" spans="1:11" ht="14.45" customHeight="1">
      <c r="A80" s="86"/>
      <c r="B80" s="87" t="s">
        <v>775</v>
      </c>
      <c r="C80" s="88"/>
      <c r="D80" s="88"/>
      <c r="E80" s="88"/>
      <c r="F80" s="88"/>
      <c r="G80" s="88"/>
      <c r="H80" s="88"/>
      <c r="I80" s="88"/>
      <c r="J80" s="88"/>
      <c r="K80" s="89">
        <f>SUM(K28:K79)</f>
        <v>0</v>
      </c>
    </row>
    <row r="82" ht="13.9" customHeight="1">
      <c r="A82" s="51" t="s">
        <v>276</v>
      </c>
    </row>
  </sheetData>
  <mergeCells count="159">
    <mergeCell ref="B75:C75"/>
    <mergeCell ref="D75:G75"/>
    <mergeCell ref="H75:I75"/>
    <mergeCell ref="B76:C76"/>
    <mergeCell ref="D76:G76"/>
    <mergeCell ref="H76:I76"/>
    <mergeCell ref="B79:C79"/>
    <mergeCell ref="D79:G79"/>
    <mergeCell ref="H79:I79"/>
    <mergeCell ref="B77:C77"/>
    <mergeCell ref="D77:G77"/>
    <mergeCell ref="H77:I77"/>
    <mergeCell ref="B78:C78"/>
    <mergeCell ref="D78:G78"/>
    <mergeCell ref="H78:I78"/>
    <mergeCell ref="B72:C72"/>
    <mergeCell ref="D72:G72"/>
    <mergeCell ref="H72:I72"/>
    <mergeCell ref="B73:C73"/>
    <mergeCell ref="D73:G73"/>
    <mergeCell ref="H73:I73"/>
    <mergeCell ref="B74:C74"/>
    <mergeCell ref="D74:G74"/>
    <mergeCell ref="H74:I74"/>
    <mergeCell ref="B69:C69"/>
    <mergeCell ref="D69:G69"/>
    <mergeCell ref="H69:I69"/>
    <mergeCell ref="B70:C70"/>
    <mergeCell ref="D70:G70"/>
    <mergeCell ref="H70:I70"/>
    <mergeCell ref="B71:C71"/>
    <mergeCell ref="D71:G71"/>
    <mergeCell ref="H71:I71"/>
    <mergeCell ref="B66:C66"/>
    <mergeCell ref="D66:G66"/>
    <mergeCell ref="H66:I66"/>
    <mergeCell ref="B67:C67"/>
    <mergeCell ref="D67:G67"/>
    <mergeCell ref="H67:I67"/>
    <mergeCell ref="B68:C68"/>
    <mergeCell ref="D68:G68"/>
    <mergeCell ref="H68:I68"/>
    <mergeCell ref="B63:C63"/>
    <mergeCell ref="D63:G63"/>
    <mergeCell ref="H63:I63"/>
    <mergeCell ref="B64:C64"/>
    <mergeCell ref="D64:G64"/>
    <mergeCell ref="H64:I64"/>
    <mergeCell ref="B65:C65"/>
    <mergeCell ref="D65:G65"/>
    <mergeCell ref="H65:I65"/>
    <mergeCell ref="B60:C60"/>
    <mergeCell ref="D60:G60"/>
    <mergeCell ref="H60:I60"/>
    <mergeCell ref="B61:C61"/>
    <mergeCell ref="D61:G61"/>
    <mergeCell ref="H61:I61"/>
    <mergeCell ref="B62:C62"/>
    <mergeCell ref="D62:G62"/>
    <mergeCell ref="H62:I62"/>
    <mergeCell ref="B57:C57"/>
    <mergeCell ref="D57:G57"/>
    <mergeCell ref="H57:I57"/>
    <mergeCell ref="B58:C58"/>
    <mergeCell ref="D58:G58"/>
    <mergeCell ref="H58:I58"/>
    <mergeCell ref="B59:C59"/>
    <mergeCell ref="D59:G59"/>
    <mergeCell ref="H59:I59"/>
    <mergeCell ref="B54:C54"/>
    <mergeCell ref="D54:G54"/>
    <mergeCell ref="H54:I54"/>
    <mergeCell ref="B55:C55"/>
    <mergeCell ref="D55:G55"/>
    <mergeCell ref="H55:I55"/>
    <mergeCell ref="B56:C56"/>
    <mergeCell ref="D56:G56"/>
    <mergeCell ref="H56:I56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45:C45"/>
    <mergeCell ref="D45:G45"/>
    <mergeCell ref="H45:I45"/>
    <mergeCell ref="B46:C46"/>
    <mergeCell ref="D46:G46"/>
    <mergeCell ref="H46:I46"/>
    <mergeCell ref="B47:C47"/>
    <mergeCell ref="D47:G47"/>
    <mergeCell ref="H47:I47"/>
    <mergeCell ref="B42:C42"/>
    <mergeCell ref="D42:G42"/>
    <mergeCell ref="H42:I42"/>
    <mergeCell ref="B43:C43"/>
    <mergeCell ref="D43:G43"/>
    <mergeCell ref="H43:I43"/>
    <mergeCell ref="B44:C44"/>
    <mergeCell ref="D44:G44"/>
    <mergeCell ref="H44:I44"/>
    <mergeCell ref="B39:C39"/>
    <mergeCell ref="D39:G39"/>
    <mergeCell ref="H39:I39"/>
    <mergeCell ref="B40:C40"/>
    <mergeCell ref="D40:G40"/>
    <mergeCell ref="H40:I40"/>
    <mergeCell ref="B41:C41"/>
    <mergeCell ref="D41:G41"/>
    <mergeCell ref="H41:I41"/>
    <mergeCell ref="B36:C36"/>
    <mergeCell ref="D36:G36"/>
    <mergeCell ref="H36:I36"/>
    <mergeCell ref="B37:C37"/>
    <mergeCell ref="D37:G37"/>
    <mergeCell ref="H37:I37"/>
    <mergeCell ref="B38:C38"/>
    <mergeCell ref="D38:G38"/>
    <mergeCell ref="H38:I38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0:C30"/>
    <mergeCell ref="D30:G30"/>
    <mergeCell ref="H30:I30"/>
    <mergeCell ref="B31:C31"/>
    <mergeCell ref="D31:G31"/>
    <mergeCell ref="H31:I31"/>
    <mergeCell ref="B32:C32"/>
    <mergeCell ref="D32:G32"/>
    <mergeCell ref="H32:I32"/>
    <mergeCell ref="B26:C26"/>
    <mergeCell ref="D26:G26"/>
    <mergeCell ref="H26:I26"/>
    <mergeCell ref="B28:C28"/>
    <mergeCell ref="D28:G28"/>
    <mergeCell ref="H28:I28"/>
    <mergeCell ref="B29:C29"/>
    <mergeCell ref="D29:G29"/>
    <mergeCell ref="H29:I29"/>
  </mergeCells>
  <printOptions gridLines="1"/>
  <pageMargins left="0.6499999999999999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5"/>
  <sheetViews>
    <sheetView zoomScale="80" zoomScaleNormal="80" workbookViewId="0" topLeftCell="A1">
      <selection activeCell="K84" sqref="K84"/>
    </sheetView>
  </sheetViews>
  <sheetFormatPr defaultColWidth="9.33203125" defaultRowHeight="13.5" customHeight="1"/>
  <cols>
    <col min="1" max="1" width="7.83203125" style="51" customWidth="1"/>
    <col min="2" max="2" width="2" style="51" customWidth="1"/>
    <col min="3" max="3" width="62.66015625" style="51" customWidth="1"/>
    <col min="4" max="4" width="2" style="51" customWidth="1"/>
    <col min="5" max="5" width="24.16015625" style="51" customWidth="1"/>
    <col min="6" max="6" width="4.33203125" style="51" customWidth="1"/>
    <col min="7" max="7" width="9" style="51" customWidth="1"/>
    <col min="8" max="8" width="2" style="51" customWidth="1"/>
    <col min="9" max="9" width="21.83203125" style="51" customWidth="1"/>
    <col min="10" max="10" width="11.16015625" style="51" bestFit="1" customWidth="1"/>
    <col min="11" max="11" width="16" style="51" customWidth="1"/>
    <col min="12" max="257" width="9.3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ht="14.45" customHeight="1"/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776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566</v>
      </c>
      <c r="K26" s="79" t="s">
        <v>567</v>
      </c>
    </row>
    <row r="27" spans="1:11" ht="13.9" customHeight="1">
      <c r="A27" s="80" t="s">
        <v>777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570</v>
      </c>
      <c r="C28" s="188"/>
      <c r="D28" s="187" t="s">
        <v>571</v>
      </c>
      <c r="E28" s="188"/>
      <c r="F28" s="188"/>
      <c r="G28" s="188"/>
      <c r="H28" s="187" t="s">
        <v>572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575</v>
      </c>
      <c r="C29" s="188"/>
      <c r="D29" s="187" t="s">
        <v>576</v>
      </c>
      <c r="E29" s="188"/>
      <c r="F29" s="188"/>
      <c r="G29" s="188"/>
      <c r="H29" s="187" t="s">
        <v>577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579</v>
      </c>
      <c r="C30" s="188"/>
      <c r="D30" s="187" t="s">
        <v>580</v>
      </c>
      <c r="E30" s="188"/>
      <c r="F30" s="188"/>
      <c r="G30" s="188"/>
      <c r="H30" s="187" t="s">
        <v>581</v>
      </c>
      <c r="I30" s="188"/>
      <c r="J30" s="83" t="s">
        <v>573</v>
      </c>
      <c r="K30" s="84"/>
    </row>
    <row r="31" spans="1:11" ht="25.5" customHeight="1">
      <c r="A31" s="82" t="s">
        <v>582</v>
      </c>
      <c r="B31" s="187" t="s">
        <v>583</v>
      </c>
      <c r="C31" s="188"/>
      <c r="D31" s="187" t="s">
        <v>584</v>
      </c>
      <c r="E31" s="188"/>
      <c r="F31" s="188"/>
      <c r="G31" s="188"/>
      <c r="H31" s="187" t="s">
        <v>585</v>
      </c>
      <c r="I31" s="188"/>
      <c r="J31" s="83" t="s">
        <v>573</v>
      </c>
      <c r="K31" s="84"/>
    </row>
    <row r="32" spans="1:11" ht="25.5" customHeight="1">
      <c r="A32" s="82" t="s">
        <v>586</v>
      </c>
      <c r="B32" s="187" t="s">
        <v>591</v>
      </c>
      <c r="C32" s="188"/>
      <c r="D32" s="187" t="s">
        <v>592</v>
      </c>
      <c r="E32" s="188"/>
      <c r="F32" s="188"/>
      <c r="G32" s="188"/>
      <c r="H32" s="187" t="s">
        <v>593</v>
      </c>
      <c r="I32" s="188"/>
      <c r="J32" s="83" t="s">
        <v>573</v>
      </c>
      <c r="K32" s="84"/>
    </row>
    <row r="33" spans="1:11" ht="25.5" customHeight="1">
      <c r="A33" s="82" t="s">
        <v>590</v>
      </c>
      <c r="B33" s="187" t="s">
        <v>778</v>
      </c>
      <c r="C33" s="188"/>
      <c r="D33" s="187" t="s">
        <v>779</v>
      </c>
      <c r="E33" s="188"/>
      <c r="F33" s="188"/>
      <c r="G33" s="188"/>
      <c r="H33" s="187" t="s">
        <v>780</v>
      </c>
      <c r="I33" s="188"/>
      <c r="J33" s="83" t="s">
        <v>573</v>
      </c>
      <c r="K33" s="84"/>
    </row>
    <row r="34" spans="1:11" ht="25.5" customHeight="1">
      <c r="A34" s="82" t="s">
        <v>594</v>
      </c>
      <c r="B34" s="187" t="s">
        <v>595</v>
      </c>
      <c r="C34" s="188"/>
      <c r="D34" s="187" t="s">
        <v>596</v>
      </c>
      <c r="E34" s="188"/>
      <c r="F34" s="188"/>
      <c r="G34" s="188"/>
      <c r="H34" s="187" t="s">
        <v>597</v>
      </c>
      <c r="I34" s="188"/>
      <c r="J34" s="83" t="s">
        <v>573</v>
      </c>
      <c r="K34" s="84"/>
    </row>
    <row r="35" spans="1:11" ht="25.5" customHeight="1">
      <c r="A35" s="82" t="s">
        <v>598</v>
      </c>
      <c r="B35" s="187" t="s">
        <v>599</v>
      </c>
      <c r="C35" s="188"/>
      <c r="D35" s="187" t="s">
        <v>600</v>
      </c>
      <c r="E35" s="188"/>
      <c r="F35" s="188"/>
      <c r="G35" s="188"/>
      <c r="H35" s="187" t="s">
        <v>601</v>
      </c>
      <c r="I35" s="188"/>
      <c r="J35" s="83" t="s">
        <v>602</v>
      </c>
      <c r="K35" s="84"/>
    </row>
    <row r="36" spans="1:11" ht="25.5" customHeight="1">
      <c r="A36" s="82" t="s">
        <v>603</v>
      </c>
      <c r="B36" s="187" t="s">
        <v>781</v>
      </c>
      <c r="C36" s="188"/>
      <c r="D36" s="187" t="s">
        <v>782</v>
      </c>
      <c r="E36" s="188"/>
      <c r="F36" s="188"/>
      <c r="G36" s="188"/>
      <c r="H36" s="187" t="s">
        <v>783</v>
      </c>
      <c r="I36" s="188"/>
      <c r="J36" s="83" t="s">
        <v>607</v>
      </c>
      <c r="K36" s="84"/>
    </row>
    <row r="37" spans="1:11" ht="25.5" customHeight="1">
      <c r="A37" s="82" t="s">
        <v>608</v>
      </c>
      <c r="B37" s="187" t="s">
        <v>609</v>
      </c>
      <c r="C37" s="188"/>
      <c r="D37" s="187" t="s">
        <v>610</v>
      </c>
      <c r="E37" s="188"/>
      <c r="F37" s="188"/>
      <c r="G37" s="188"/>
      <c r="H37" s="187" t="s">
        <v>611</v>
      </c>
      <c r="I37" s="188"/>
      <c r="J37" s="83" t="s">
        <v>573</v>
      </c>
      <c r="K37" s="84"/>
    </row>
    <row r="38" spans="1:11" ht="25.5" customHeight="1">
      <c r="A38" s="82" t="s">
        <v>612</v>
      </c>
      <c r="B38" s="187" t="s">
        <v>784</v>
      </c>
      <c r="C38" s="188"/>
      <c r="D38" s="187" t="s">
        <v>785</v>
      </c>
      <c r="E38" s="188"/>
      <c r="F38" s="188"/>
      <c r="G38" s="188"/>
      <c r="H38" s="187" t="s">
        <v>786</v>
      </c>
      <c r="I38" s="188"/>
      <c r="J38" s="83" t="s">
        <v>573</v>
      </c>
      <c r="K38" s="84"/>
    </row>
    <row r="39" spans="1:11" ht="25.5" customHeight="1">
      <c r="A39" s="82" t="s">
        <v>616</v>
      </c>
      <c r="B39" s="187" t="s">
        <v>613</v>
      </c>
      <c r="C39" s="188"/>
      <c r="D39" s="187" t="s">
        <v>614</v>
      </c>
      <c r="E39" s="188"/>
      <c r="F39" s="188"/>
      <c r="G39" s="188"/>
      <c r="H39" s="187" t="s">
        <v>615</v>
      </c>
      <c r="I39" s="188"/>
      <c r="J39" s="83" t="s">
        <v>573</v>
      </c>
      <c r="K39" s="84"/>
    </row>
    <row r="40" spans="1:11" ht="25.5" customHeight="1">
      <c r="A40" s="82" t="s">
        <v>620</v>
      </c>
      <c r="B40" s="187" t="s">
        <v>787</v>
      </c>
      <c r="C40" s="188"/>
      <c r="D40" s="187" t="s">
        <v>788</v>
      </c>
      <c r="E40" s="188"/>
      <c r="F40" s="188"/>
      <c r="G40" s="188"/>
      <c r="H40" s="187" t="s">
        <v>789</v>
      </c>
      <c r="I40" s="188"/>
      <c r="J40" s="83" t="s">
        <v>573</v>
      </c>
      <c r="K40" s="84"/>
    </row>
    <row r="41" spans="1:11" ht="25.5" customHeight="1">
      <c r="A41" s="82" t="s">
        <v>624</v>
      </c>
      <c r="B41" s="187" t="s">
        <v>790</v>
      </c>
      <c r="C41" s="188"/>
      <c r="D41" s="187" t="s">
        <v>791</v>
      </c>
      <c r="E41" s="188"/>
      <c r="F41" s="188"/>
      <c r="G41" s="188"/>
      <c r="H41" s="187" t="s">
        <v>792</v>
      </c>
      <c r="I41" s="188"/>
      <c r="J41" s="83" t="s">
        <v>573</v>
      </c>
      <c r="K41" s="84"/>
    </row>
    <row r="42" spans="1:11" ht="25.5" customHeight="1">
      <c r="A42" s="82" t="s">
        <v>628</v>
      </c>
      <c r="B42" s="187" t="s">
        <v>625</v>
      </c>
      <c r="C42" s="188"/>
      <c r="D42" s="187" t="s">
        <v>626</v>
      </c>
      <c r="E42" s="188"/>
      <c r="F42" s="188"/>
      <c r="G42" s="188"/>
      <c r="H42" s="187" t="s">
        <v>627</v>
      </c>
      <c r="I42" s="188"/>
      <c r="J42" s="83" t="s">
        <v>573</v>
      </c>
      <c r="K42" s="84"/>
    </row>
    <row r="43" spans="1:11" ht="25.5" customHeight="1">
      <c r="A43" s="82" t="s">
        <v>632</v>
      </c>
      <c r="B43" s="187" t="s">
        <v>641</v>
      </c>
      <c r="C43" s="188"/>
      <c r="D43" s="187" t="s">
        <v>642</v>
      </c>
      <c r="E43" s="188"/>
      <c r="F43" s="188"/>
      <c r="G43" s="188"/>
      <c r="H43" s="187" t="s">
        <v>643</v>
      </c>
      <c r="I43" s="188"/>
      <c r="J43" s="83" t="s">
        <v>602</v>
      </c>
      <c r="K43" s="84"/>
    </row>
    <row r="44" spans="1:11" ht="25.5" customHeight="1">
      <c r="A44" s="82" t="s">
        <v>636</v>
      </c>
      <c r="B44" s="187" t="s">
        <v>793</v>
      </c>
      <c r="C44" s="188"/>
      <c r="D44" s="187" t="s">
        <v>794</v>
      </c>
      <c r="E44" s="188"/>
      <c r="F44" s="188"/>
      <c r="G44" s="188"/>
      <c r="H44" s="187" t="s">
        <v>795</v>
      </c>
      <c r="I44" s="188"/>
      <c r="J44" s="83" t="s">
        <v>573</v>
      </c>
      <c r="K44" s="84"/>
    </row>
    <row r="45" spans="1:11" ht="25.5" customHeight="1">
      <c r="A45" s="82" t="s">
        <v>640</v>
      </c>
      <c r="B45" s="187" t="s">
        <v>629</v>
      </c>
      <c r="C45" s="188"/>
      <c r="D45" s="187" t="s">
        <v>630</v>
      </c>
      <c r="E45" s="188"/>
      <c r="F45" s="188"/>
      <c r="G45" s="188"/>
      <c r="H45" s="187" t="s">
        <v>631</v>
      </c>
      <c r="I45" s="188"/>
      <c r="J45" s="85" t="s">
        <v>607</v>
      </c>
      <c r="K45" s="84"/>
    </row>
    <row r="46" spans="1:11" ht="25.5" customHeight="1">
      <c r="A46" s="82" t="s">
        <v>644</v>
      </c>
      <c r="B46" s="187" t="s">
        <v>653</v>
      </c>
      <c r="C46" s="188"/>
      <c r="D46" s="187" t="s">
        <v>654</v>
      </c>
      <c r="E46" s="188"/>
      <c r="F46" s="188"/>
      <c r="G46" s="188"/>
      <c r="H46" s="187" t="s">
        <v>655</v>
      </c>
      <c r="I46" s="188"/>
      <c r="J46" s="83" t="s">
        <v>602</v>
      </c>
      <c r="K46" s="84"/>
    </row>
    <row r="47" spans="1:11" ht="25.5" customHeight="1">
      <c r="A47" s="82" t="s">
        <v>648</v>
      </c>
      <c r="B47" s="187" t="s">
        <v>657</v>
      </c>
      <c r="C47" s="188"/>
      <c r="D47" s="187" t="s">
        <v>658</v>
      </c>
      <c r="E47" s="188"/>
      <c r="F47" s="188"/>
      <c r="G47" s="188"/>
      <c r="H47" s="187" t="s">
        <v>659</v>
      </c>
      <c r="I47" s="188"/>
      <c r="J47" s="83" t="s">
        <v>573</v>
      </c>
      <c r="K47" s="84"/>
    </row>
    <row r="48" spans="1:11" ht="25.5" customHeight="1">
      <c r="A48" s="82" t="s">
        <v>652</v>
      </c>
      <c r="B48" s="187" t="s">
        <v>661</v>
      </c>
      <c r="C48" s="188"/>
      <c r="D48" s="187" t="s">
        <v>662</v>
      </c>
      <c r="E48" s="188"/>
      <c r="F48" s="188"/>
      <c r="G48" s="188"/>
      <c r="H48" s="187" t="s">
        <v>663</v>
      </c>
      <c r="I48" s="188"/>
      <c r="J48" s="85" t="s">
        <v>730</v>
      </c>
      <c r="K48" s="84"/>
    </row>
    <row r="49" spans="1:11" ht="25.5" customHeight="1">
      <c r="A49" s="82" t="s">
        <v>656</v>
      </c>
      <c r="B49" s="187" t="s">
        <v>796</v>
      </c>
      <c r="C49" s="188"/>
      <c r="D49" s="187" t="s">
        <v>797</v>
      </c>
      <c r="E49" s="188"/>
      <c r="F49" s="188"/>
      <c r="G49" s="188"/>
      <c r="H49" s="187" t="s">
        <v>798</v>
      </c>
      <c r="I49" s="188"/>
      <c r="J49" s="83" t="s">
        <v>602</v>
      </c>
      <c r="K49" s="84"/>
    </row>
    <row r="50" spans="1:11" ht="25.5" customHeight="1">
      <c r="A50" s="82" t="s">
        <v>660</v>
      </c>
      <c r="B50" s="187" t="s">
        <v>799</v>
      </c>
      <c r="C50" s="188"/>
      <c r="D50" s="187" t="s">
        <v>800</v>
      </c>
      <c r="E50" s="188"/>
      <c r="F50" s="188"/>
      <c r="G50" s="188"/>
      <c r="H50" s="187" t="s">
        <v>801</v>
      </c>
      <c r="I50" s="188"/>
      <c r="J50" s="83" t="s">
        <v>573</v>
      </c>
      <c r="K50" s="84"/>
    </row>
    <row r="51" spans="1:11" ht="25.5" customHeight="1">
      <c r="A51" s="82" t="s">
        <v>664</v>
      </c>
      <c r="B51" s="187" t="s">
        <v>802</v>
      </c>
      <c r="C51" s="188"/>
      <c r="D51" s="187" t="s">
        <v>803</v>
      </c>
      <c r="E51" s="188"/>
      <c r="F51" s="188"/>
      <c r="G51" s="188"/>
      <c r="H51" s="187" t="s">
        <v>804</v>
      </c>
      <c r="I51" s="188"/>
      <c r="J51" s="85" t="s">
        <v>602</v>
      </c>
      <c r="K51" s="84"/>
    </row>
    <row r="52" spans="1:11" ht="25.5" customHeight="1">
      <c r="A52" s="82" t="s">
        <v>668</v>
      </c>
      <c r="B52" s="187" t="s">
        <v>805</v>
      </c>
      <c r="C52" s="188"/>
      <c r="D52" s="187" t="s">
        <v>806</v>
      </c>
      <c r="E52" s="188"/>
      <c r="F52" s="188"/>
      <c r="G52" s="188"/>
      <c r="H52" s="187" t="s">
        <v>807</v>
      </c>
      <c r="I52" s="188"/>
      <c r="J52" s="85" t="s">
        <v>573</v>
      </c>
      <c r="K52" s="84"/>
    </row>
    <row r="53" spans="1:11" ht="25.5" customHeight="1">
      <c r="A53" s="82" t="s">
        <v>672</v>
      </c>
      <c r="B53" s="187" t="s">
        <v>645</v>
      </c>
      <c r="C53" s="188"/>
      <c r="D53" s="187" t="s">
        <v>646</v>
      </c>
      <c r="E53" s="188"/>
      <c r="F53" s="188"/>
      <c r="G53" s="188"/>
      <c r="H53" s="187" t="s">
        <v>647</v>
      </c>
      <c r="I53" s="188"/>
      <c r="J53" s="83" t="s">
        <v>730</v>
      </c>
      <c r="K53" s="84"/>
    </row>
    <row r="54" spans="1:11" ht="25.5" customHeight="1">
      <c r="A54" s="82" t="s">
        <v>676</v>
      </c>
      <c r="B54" s="187" t="s">
        <v>649</v>
      </c>
      <c r="C54" s="188"/>
      <c r="D54" s="187" t="s">
        <v>650</v>
      </c>
      <c r="E54" s="188"/>
      <c r="F54" s="188"/>
      <c r="G54" s="188"/>
      <c r="H54" s="187" t="s">
        <v>651</v>
      </c>
      <c r="I54" s="188"/>
      <c r="J54" s="83" t="s">
        <v>730</v>
      </c>
      <c r="K54" s="84"/>
    </row>
    <row r="55" spans="1:11" ht="25.5" customHeight="1">
      <c r="A55" s="82" t="s">
        <v>680</v>
      </c>
      <c r="B55" s="187" t="s">
        <v>808</v>
      </c>
      <c r="C55" s="188"/>
      <c r="D55" s="187" t="s">
        <v>809</v>
      </c>
      <c r="E55" s="188"/>
      <c r="F55" s="188"/>
      <c r="G55" s="188"/>
      <c r="H55" s="187" t="s">
        <v>810</v>
      </c>
      <c r="I55" s="188"/>
      <c r="J55" s="83" t="s">
        <v>602</v>
      </c>
      <c r="K55" s="84"/>
    </row>
    <row r="56" spans="1:11" ht="25.5" customHeight="1">
      <c r="A56" s="82" t="s">
        <v>684</v>
      </c>
      <c r="B56" s="187" t="s">
        <v>811</v>
      </c>
      <c r="C56" s="188"/>
      <c r="D56" s="187" t="s">
        <v>812</v>
      </c>
      <c r="E56" s="188"/>
      <c r="F56" s="188"/>
      <c r="G56" s="188"/>
      <c r="H56" s="187" t="s">
        <v>813</v>
      </c>
      <c r="I56" s="188"/>
      <c r="J56" s="83" t="s">
        <v>602</v>
      </c>
      <c r="K56" s="84"/>
    </row>
    <row r="57" spans="1:11" ht="25.5" customHeight="1">
      <c r="A57" s="82" t="s">
        <v>688</v>
      </c>
      <c r="B57" s="187" t="s">
        <v>814</v>
      </c>
      <c r="C57" s="188"/>
      <c r="D57" s="187" t="s">
        <v>815</v>
      </c>
      <c r="E57" s="188"/>
      <c r="F57" s="188"/>
      <c r="G57" s="188"/>
      <c r="H57" s="187" t="s">
        <v>816</v>
      </c>
      <c r="I57" s="188"/>
      <c r="J57" s="83" t="s">
        <v>573</v>
      </c>
      <c r="K57" s="84"/>
    </row>
    <row r="58" spans="1:11" ht="25.5" customHeight="1">
      <c r="A58" s="82" t="s">
        <v>692</v>
      </c>
      <c r="B58" s="187" t="s">
        <v>740</v>
      </c>
      <c r="C58" s="188"/>
      <c r="D58" s="187" t="s">
        <v>741</v>
      </c>
      <c r="E58" s="188"/>
      <c r="F58" s="188"/>
      <c r="G58" s="188"/>
      <c r="H58" s="187" t="s">
        <v>742</v>
      </c>
      <c r="I58" s="188"/>
      <c r="J58" s="83" t="s">
        <v>817</v>
      </c>
      <c r="K58" s="84"/>
    </row>
    <row r="59" spans="1:11" ht="25.5" customHeight="1">
      <c r="A59" s="82" t="s">
        <v>695</v>
      </c>
      <c r="B59" s="187" t="s">
        <v>818</v>
      </c>
      <c r="C59" s="188"/>
      <c r="D59" s="187" t="s">
        <v>819</v>
      </c>
      <c r="E59" s="188"/>
      <c r="F59" s="188"/>
      <c r="G59" s="188"/>
      <c r="H59" s="187" t="s">
        <v>820</v>
      </c>
      <c r="I59" s="188"/>
      <c r="J59" s="83" t="s">
        <v>607</v>
      </c>
      <c r="K59" s="84"/>
    </row>
    <row r="60" spans="1:11" ht="25.5" customHeight="1">
      <c r="A60" s="82" t="s">
        <v>699</v>
      </c>
      <c r="B60" s="187" t="s">
        <v>736</v>
      </c>
      <c r="C60" s="188"/>
      <c r="D60" s="187" t="s">
        <v>737</v>
      </c>
      <c r="E60" s="188"/>
      <c r="F60" s="188"/>
      <c r="G60" s="188"/>
      <c r="H60" s="187" t="s">
        <v>738</v>
      </c>
      <c r="I60" s="188"/>
      <c r="J60" s="83" t="s">
        <v>821</v>
      </c>
      <c r="K60" s="84"/>
    </row>
    <row r="61" spans="1:11" ht="25.5" customHeight="1">
      <c r="A61" s="82" t="s">
        <v>703</v>
      </c>
      <c r="B61" s="187" t="s">
        <v>732</v>
      </c>
      <c r="C61" s="188"/>
      <c r="D61" s="187" t="s">
        <v>733</v>
      </c>
      <c r="E61" s="188"/>
      <c r="F61" s="188"/>
      <c r="G61" s="188"/>
      <c r="H61" s="187" t="s">
        <v>734</v>
      </c>
      <c r="I61" s="188"/>
      <c r="J61" s="83" t="s">
        <v>730</v>
      </c>
      <c r="K61" s="84"/>
    </row>
    <row r="62" spans="1:11" ht="25.5" customHeight="1">
      <c r="A62" s="82" t="s">
        <v>707</v>
      </c>
      <c r="B62" s="187" t="s">
        <v>822</v>
      </c>
      <c r="C62" s="188"/>
      <c r="D62" s="187" t="s">
        <v>823</v>
      </c>
      <c r="E62" s="188"/>
      <c r="F62" s="188"/>
      <c r="G62" s="188"/>
      <c r="H62" s="187" t="s">
        <v>276</v>
      </c>
      <c r="I62" s="188"/>
      <c r="J62" s="83" t="s">
        <v>726</v>
      </c>
      <c r="K62" s="84"/>
    </row>
    <row r="63" spans="1:11" ht="25.5" customHeight="1">
      <c r="A63" s="82" t="s">
        <v>711</v>
      </c>
      <c r="B63" s="187" t="s">
        <v>824</v>
      </c>
      <c r="C63" s="188"/>
      <c r="D63" s="187" t="s">
        <v>694</v>
      </c>
      <c r="E63" s="188"/>
      <c r="F63" s="188"/>
      <c r="G63" s="188"/>
      <c r="H63" s="187" t="s">
        <v>276</v>
      </c>
      <c r="I63" s="188"/>
      <c r="J63" s="83" t="s">
        <v>602</v>
      </c>
      <c r="K63" s="84"/>
    </row>
    <row r="64" spans="1:11" ht="25.5" customHeight="1">
      <c r="A64" s="82" t="s">
        <v>715</v>
      </c>
      <c r="B64" s="187" t="s">
        <v>825</v>
      </c>
      <c r="C64" s="188"/>
      <c r="D64" s="187" t="s">
        <v>826</v>
      </c>
      <c r="E64" s="188"/>
      <c r="F64" s="188"/>
      <c r="G64" s="188"/>
      <c r="H64" s="187" t="s">
        <v>276</v>
      </c>
      <c r="I64" s="188"/>
      <c r="J64" s="83" t="s">
        <v>602</v>
      </c>
      <c r="K64" s="84"/>
    </row>
    <row r="65" spans="1:11" ht="25.5" customHeight="1">
      <c r="A65" s="82" t="s">
        <v>719</v>
      </c>
      <c r="B65" s="187" t="s">
        <v>827</v>
      </c>
      <c r="C65" s="188"/>
      <c r="D65" s="187" t="s">
        <v>828</v>
      </c>
      <c r="E65" s="188"/>
      <c r="F65" s="188"/>
      <c r="G65" s="188"/>
      <c r="H65" s="187" t="s">
        <v>276</v>
      </c>
      <c r="I65" s="188"/>
      <c r="J65" s="83" t="s">
        <v>573</v>
      </c>
      <c r="K65" s="84"/>
    </row>
    <row r="66" spans="1:11" ht="25.5" customHeight="1">
      <c r="A66" s="82" t="s">
        <v>723</v>
      </c>
      <c r="B66" s="187" t="s">
        <v>829</v>
      </c>
      <c r="C66" s="188"/>
      <c r="D66" s="187" t="s">
        <v>830</v>
      </c>
      <c r="E66" s="188"/>
      <c r="F66" s="188"/>
      <c r="G66" s="188"/>
      <c r="H66" s="187" t="s">
        <v>831</v>
      </c>
      <c r="I66" s="188"/>
      <c r="J66" s="83" t="s">
        <v>573</v>
      </c>
      <c r="K66" s="84"/>
    </row>
    <row r="67" spans="1:11" ht="25.5" customHeight="1">
      <c r="A67" s="82" t="s">
        <v>727</v>
      </c>
      <c r="B67" s="187" t="s">
        <v>832</v>
      </c>
      <c r="C67" s="188"/>
      <c r="D67" s="187" t="s">
        <v>833</v>
      </c>
      <c r="E67" s="188"/>
      <c r="F67" s="188"/>
      <c r="G67" s="188"/>
      <c r="H67" s="187" t="s">
        <v>834</v>
      </c>
      <c r="I67" s="188"/>
      <c r="J67" s="83" t="s">
        <v>573</v>
      </c>
      <c r="K67" s="84"/>
    </row>
    <row r="68" spans="1:11" ht="25.5" customHeight="1">
      <c r="A68" s="82" t="s">
        <v>731</v>
      </c>
      <c r="B68" s="187" t="s">
        <v>835</v>
      </c>
      <c r="C68" s="188"/>
      <c r="D68" s="187" t="s">
        <v>836</v>
      </c>
      <c r="E68" s="188"/>
      <c r="F68" s="188"/>
      <c r="G68" s="188"/>
      <c r="H68" s="187" t="s">
        <v>837</v>
      </c>
      <c r="I68" s="188"/>
      <c r="J68" s="83" t="s">
        <v>743</v>
      </c>
      <c r="K68" s="84"/>
    </row>
    <row r="69" spans="1:11" ht="25.5" customHeight="1">
      <c r="A69" s="82" t="s">
        <v>735</v>
      </c>
      <c r="B69" s="187" t="s">
        <v>838</v>
      </c>
      <c r="C69" s="188"/>
      <c r="D69" s="187" t="s">
        <v>839</v>
      </c>
      <c r="E69" s="188"/>
      <c r="F69" s="188"/>
      <c r="G69" s="188"/>
      <c r="H69" s="187" t="s">
        <v>839</v>
      </c>
      <c r="I69" s="188"/>
      <c r="J69" s="83" t="s">
        <v>730</v>
      </c>
      <c r="K69" s="84"/>
    </row>
    <row r="70" spans="1:11" ht="25.5" customHeight="1">
      <c r="A70" s="82" t="s">
        <v>739</v>
      </c>
      <c r="B70" s="187" t="s">
        <v>840</v>
      </c>
      <c r="C70" s="188"/>
      <c r="D70" s="187" t="s">
        <v>841</v>
      </c>
      <c r="E70" s="188"/>
      <c r="F70" s="188"/>
      <c r="G70" s="188"/>
      <c r="H70" s="187" t="s">
        <v>841</v>
      </c>
      <c r="I70" s="188"/>
      <c r="J70" s="83" t="s">
        <v>730</v>
      </c>
      <c r="K70" s="84"/>
    </row>
    <row r="71" spans="1:11" ht="25.5" customHeight="1">
      <c r="A71" s="82" t="s">
        <v>744</v>
      </c>
      <c r="B71" s="187" t="s">
        <v>842</v>
      </c>
      <c r="C71" s="188"/>
      <c r="D71" s="187" t="s">
        <v>843</v>
      </c>
      <c r="E71" s="188"/>
      <c r="F71" s="188"/>
      <c r="G71" s="188"/>
      <c r="H71" s="187" t="s">
        <v>843</v>
      </c>
      <c r="I71" s="188"/>
      <c r="J71" s="85" t="s">
        <v>730</v>
      </c>
      <c r="K71" s="84"/>
    </row>
    <row r="72" spans="1:11" ht="25.5" customHeight="1">
      <c r="A72" s="82" t="s">
        <v>747</v>
      </c>
      <c r="B72" s="187" t="s">
        <v>844</v>
      </c>
      <c r="C72" s="188"/>
      <c r="D72" s="187" t="s">
        <v>845</v>
      </c>
      <c r="E72" s="188"/>
      <c r="F72" s="188"/>
      <c r="G72" s="188"/>
      <c r="H72" s="187" t="s">
        <v>845</v>
      </c>
      <c r="I72" s="188"/>
      <c r="J72" s="85" t="s">
        <v>846</v>
      </c>
      <c r="K72" s="84"/>
    </row>
    <row r="73" spans="1:11" ht="25.5" customHeight="1">
      <c r="A73" s="82" t="s">
        <v>750</v>
      </c>
      <c r="B73" s="187" t="s">
        <v>847</v>
      </c>
      <c r="C73" s="188"/>
      <c r="D73" s="187" t="s">
        <v>848</v>
      </c>
      <c r="E73" s="188"/>
      <c r="F73" s="188"/>
      <c r="G73" s="188"/>
      <c r="H73" s="187" t="s">
        <v>848</v>
      </c>
      <c r="I73" s="188"/>
      <c r="J73" s="85" t="s">
        <v>730</v>
      </c>
      <c r="K73" s="84"/>
    </row>
    <row r="74" spans="1:11" ht="25.5" customHeight="1">
      <c r="A74" s="82" t="s">
        <v>754</v>
      </c>
      <c r="B74" s="187" t="s">
        <v>849</v>
      </c>
      <c r="C74" s="188"/>
      <c r="D74" s="187" t="s">
        <v>850</v>
      </c>
      <c r="E74" s="188"/>
      <c r="F74" s="188"/>
      <c r="G74" s="188"/>
      <c r="H74" s="187" t="s">
        <v>276</v>
      </c>
      <c r="I74" s="188"/>
      <c r="J74" s="83" t="s">
        <v>851</v>
      </c>
      <c r="K74" s="84"/>
    </row>
    <row r="75" spans="1:11" ht="25.5" customHeight="1">
      <c r="A75" s="82" t="s">
        <v>757</v>
      </c>
      <c r="B75" s="187" t="s">
        <v>852</v>
      </c>
      <c r="C75" s="188"/>
      <c r="D75" s="187" t="s">
        <v>853</v>
      </c>
      <c r="E75" s="188"/>
      <c r="F75" s="188"/>
      <c r="G75" s="188"/>
      <c r="H75" s="187" t="s">
        <v>276</v>
      </c>
      <c r="I75" s="188"/>
      <c r="J75" s="83" t="s">
        <v>854</v>
      </c>
      <c r="K75" s="84"/>
    </row>
    <row r="76" spans="1:11" ht="25.5" customHeight="1">
      <c r="A76" s="82" t="s">
        <v>761</v>
      </c>
      <c r="B76" s="187" t="s">
        <v>855</v>
      </c>
      <c r="C76" s="188"/>
      <c r="D76" s="187" t="s">
        <v>856</v>
      </c>
      <c r="E76" s="188"/>
      <c r="F76" s="188"/>
      <c r="G76" s="188"/>
      <c r="H76" s="187" t="s">
        <v>276</v>
      </c>
      <c r="I76" s="188"/>
      <c r="J76" s="83" t="s">
        <v>857</v>
      </c>
      <c r="K76" s="84"/>
    </row>
    <row r="77" spans="1:11" ht="25.5" customHeight="1">
      <c r="A77" s="82" t="s">
        <v>764</v>
      </c>
      <c r="B77" s="187" t="s">
        <v>724</v>
      </c>
      <c r="C77" s="188"/>
      <c r="D77" s="187" t="s">
        <v>725</v>
      </c>
      <c r="E77" s="188"/>
      <c r="F77" s="188"/>
      <c r="G77" s="188"/>
      <c r="H77" s="187" t="s">
        <v>276</v>
      </c>
      <c r="I77" s="188"/>
      <c r="J77" s="83" t="s">
        <v>607</v>
      </c>
      <c r="K77" s="84"/>
    </row>
    <row r="78" spans="1:11" ht="25.5" customHeight="1">
      <c r="A78" s="82" t="s">
        <v>768</v>
      </c>
      <c r="B78" s="187" t="s">
        <v>858</v>
      </c>
      <c r="C78" s="188"/>
      <c r="D78" s="187" t="s">
        <v>859</v>
      </c>
      <c r="E78" s="188"/>
      <c r="F78" s="188"/>
      <c r="G78" s="188"/>
      <c r="H78" s="187" t="s">
        <v>276</v>
      </c>
      <c r="I78" s="188"/>
      <c r="J78" s="83" t="s">
        <v>730</v>
      </c>
      <c r="K78" s="84"/>
    </row>
    <row r="79" spans="1:11" ht="25.5" customHeight="1">
      <c r="A79" s="82" t="s">
        <v>771</v>
      </c>
      <c r="B79" s="187" t="s">
        <v>860</v>
      </c>
      <c r="C79" s="188"/>
      <c r="D79" s="187" t="s">
        <v>861</v>
      </c>
      <c r="E79" s="188"/>
      <c r="F79" s="188"/>
      <c r="G79" s="188"/>
      <c r="H79" s="187" t="s">
        <v>276</v>
      </c>
      <c r="I79" s="188"/>
      <c r="J79" s="83" t="s">
        <v>862</v>
      </c>
      <c r="K79" s="84"/>
    </row>
    <row r="80" spans="1:11" ht="25.5" customHeight="1">
      <c r="A80" s="82" t="s">
        <v>863</v>
      </c>
      <c r="B80" s="187" t="s">
        <v>864</v>
      </c>
      <c r="C80" s="188"/>
      <c r="D80" s="187" t="s">
        <v>865</v>
      </c>
      <c r="E80" s="188"/>
      <c r="F80" s="188"/>
      <c r="G80" s="188"/>
      <c r="H80" s="187" t="s">
        <v>276</v>
      </c>
      <c r="I80" s="188"/>
      <c r="J80" s="83" t="s">
        <v>866</v>
      </c>
      <c r="K80" s="84"/>
    </row>
    <row r="81" spans="1:11" ht="25.5" customHeight="1">
      <c r="A81" s="82" t="s">
        <v>867</v>
      </c>
      <c r="B81" s="187" t="s">
        <v>868</v>
      </c>
      <c r="C81" s="188"/>
      <c r="D81" s="187" t="s">
        <v>869</v>
      </c>
      <c r="E81" s="188"/>
      <c r="F81" s="188"/>
      <c r="G81" s="188"/>
      <c r="H81" s="187" t="s">
        <v>276</v>
      </c>
      <c r="I81" s="188"/>
      <c r="J81" s="83" t="s">
        <v>760</v>
      </c>
      <c r="K81" s="84"/>
    </row>
    <row r="82" spans="1:11" ht="25.5" customHeight="1">
      <c r="A82" s="82" t="s">
        <v>870</v>
      </c>
      <c r="B82" s="187" t="s">
        <v>871</v>
      </c>
      <c r="C82" s="188"/>
      <c r="D82" s="187" t="s">
        <v>872</v>
      </c>
      <c r="E82" s="188"/>
      <c r="F82" s="188"/>
      <c r="G82" s="188"/>
      <c r="H82" s="187" t="s">
        <v>276</v>
      </c>
      <c r="I82" s="188"/>
      <c r="J82" s="83" t="s">
        <v>873</v>
      </c>
      <c r="K82" s="84"/>
    </row>
    <row r="83" spans="1:11" ht="25.5" customHeight="1">
      <c r="A83" s="82" t="s">
        <v>874</v>
      </c>
      <c r="B83" s="187" t="s">
        <v>875</v>
      </c>
      <c r="C83" s="188"/>
      <c r="D83" s="187" t="s">
        <v>876</v>
      </c>
      <c r="E83" s="188"/>
      <c r="F83" s="188"/>
      <c r="G83" s="188"/>
      <c r="H83" s="187" t="s">
        <v>276</v>
      </c>
      <c r="I83" s="188"/>
      <c r="J83" s="83" t="s">
        <v>873</v>
      </c>
      <c r="K83" s="84"/>
    </row>
    <row r="84" spans="1:11" ht="14.45" customHeight="1">
      <c r="A84" s="86"/>
      <c r="B84" s="87" t="s">
        <v>775</v>
      </c>
      <c r="C84" s="88"/>
      <c r="D84" s="88"/>
      <c r="E84" s="88"/>
      <c r="F84" s="88"/>
      <c r="G84" s="88"/>
      <c r="H84" s="88"/>
      <c r="I84" s="88"/>
      <c r="J84" s="88"/>
      <c r="K84" s="89">
        <f>SUM(K28:K83)</f>
        <v>0</v>
      </c>
    </row>
    <row r="85" ht="13.9" customHeight="1">
      <c r="A85" s="51" t="s">
        <v>276</v>
      </c>
    </row>
  </sheetData>
  <mergeCells count="171">
    <mergeCell ref="B83:C83"/>
    <mergeCell ref="D83:G83"/>
    <mergeCell ref="H83:I83"/>
    <mergeCell ref="B81:C81"/>
    <mergeCell ref="D81:G81"/>
    <mergeCell ref="H81:I81"/>
    <mergeCell ref="B82:C82"/>
    <mergeCell ref="D82:G82"/>
    <mergeCell ref="H82:I82"/>
    <mergeCell ref="B78:C78"/>
    <mergeCell ref="D78:G78"/>
    <mergeCell ref="H78:I78"/>
    <mergeCell ref="B79:C79"/>
    <mergeCell ref="D79:G79"/>
    <mergeCell ref="H79:I79"/>
    <mergeCell ref="B80:C80"/>
    <mergeCell ref="D80:G80"/>
    <mergeCell ref="H80:I80"/>
    <mergeCell ref="B75:C75"/>
    <mergeCell ref="D75:G75"/>
    <mergeCell ref="H75:I75"/>
    <mergeCell ref="B76:C76"/>
    <mergeCell ref="D76:G76"/>
    <mergeCell ref="H76:I76"/>
    <mergeCell ref="B77:C77"/>
    <mergeCell ref="D77:G77"/>
    <mergeCell ref="H77:I77"/>
    <mergeCell ref="B72:C72"/>
    <mergeCell ref="D72:G72"/>
    <mergeCell ref="H72:I72"/>
    <mergeCell ref="B73:C73"/>
    <mergeCell ref="D73:G73"/>
    <mergeCell ref="H73:I73"/>
    <mergeCell ref="B74:C74"/>
    <mergeCell ref="D74:G74"/>
    <mergeCell ref="H74:I74"/>
    <mergeCell ref="B69:C69"/>
    <mergeCell ref="D69:G69"/>
    <mergeCell ref="H69:I69"/>
    <mergeCell ref="B70:C70"/>
    <mergeCell ref="D70:G70"/>
    <mergeCell ref="H70:I70"/>
    <mergeCell ref="B71:C71"/>
    <mergeCell ref="D71:G71"/>
    <mergeCell ref="H71:I71"/>
    <mergeCell ref="B66:C66"/>
    <mergeCell ref="D66:G66"/>
    <mergeCell ref="H66:I66"/>
    <mergeCell ref="B67:C67"/>
    <mergeCell ref="D67:G67"/>
    <mergeCell ref="H67:I67"/>
    <mergeCell ref="B68:C68"/>
    <mergeCell ref="D68:G68"/>
    <mergeCell ref="H68:I68"/>
    <mergeCell ref="B63:C63"/>
    <mergeCell ref="D63:G63"/>
    <mergeCell ref="H63:I63"/>
    <mergeCell ref="B64:C64"/>
    <mergeCell ref="D64:G64"/>
    <mergeCell ref="H64:I64"/>
    <mergeCell ref="B65:C65"/>
    <mergeCell ref="D65:G65"/>
    <mergeCell ref="H65:I65"/>
    <mergeCell ref="B60:C60"/>
    <mergeCell ref="D60:G60"/>
    <mergeCell ref="H60:I60"/>
    <mergeCell ref="B61:C61"/>
    <mergeCell ref="D61:G61"/>
    <mergeCell ref="H61:I61"/>
    <mergeCell ref="B62:C62"/>
    <mergeCell ref="D62:G62"/>
    <mergeCell ref="H62:I62"/>
    <mergeCell ref="B57:C57"/>
    <mergeCell ref="D57:G57"/>
    <mergeCell ref="H57:I57"/>
    <mergeCell ref="B58:C58"/>
    <mergeCell ref="D58:G58"/>
    <mergeCell ref="H58:I58"/>
    <mergeCell ref="B59:C59"/>
    <mergeCell ref="D59:G59"/>
    <mergeCell ref="H59:I59"/>
    <mergeCell ref="B54:C54"/>
    <mergeCell ref="D54:G54"/>
    <mergeCell ref="H54:I54"/>
    <mergeCell ref="B55:C55"/>
    <mergeCell ref="D55:G55"/>
    <mergeCell ref="H55:I55"/>
    <mergeCell ref="B56:C56"/>
    <mergeCell ref="D56:G56"/>
    <mergeCell ref="H56:I56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45:C45"/>
    <mergeCell ref="D45:G45"/>
    <mergeCell ref="H45:I45"/>
    <mergeCell ref="B46:C46"/>
    <mergeCell ref="D46:G46"/>
    <mergeCell ref="H46:I46"/>
    <mergeCell ref="B47:C47"/>
    <mergeCell ref="D47:G47"/>
    <mergeCell ref="H47:I47"/>
    <mergeCell ref="B42:C42"/>
    <mergeCell ref="D42:G42"/>
    <mergeCell ref="H42:I42"/>
    <mergeCell ref="B43:C43"/>
    <mergeCell ref="D43:G43"/>
    <mergeCell ref="H43:I43"/>
    <mergeCell ref="B44:C44"/>
    <mergeCell ref="D44:G44"/>
    <mergeCell ref="H44:I44"/>
    <mergeCell ref="B39:C39"/>
    <mergeCell ref="D39:G39"/>
    <mergeCell ref="H39:I39"/>
    <mergeCell ref="B40:C40"/>
    <mergeCell ref="D40:G40"/>
    <mergeCell ref="H40:I40"/>
    <mergeCell ref="B41:C41"/>
    <mergeCell ref="D41:G41"/>
    <mergeCell ref="H41:I41"/>
    <mergeCell ref="B36:C36"/>
    <mergeCell ref="D36:G36"/>
    <mergeCell ref="H36:I36"/>
    <mergeCell ref="B37:C37"/>
    <mergeCell ref="D37:G37"/>
    <mergeCell ref="H37:I37"/>
    <mergeCell ref="B38:C38"/>
    <mergeCell ref="D38:G38"/>
    <mergeCell ref="H38:I38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0:C30"/>
    <mergeCell ref="D30:G30"/>
    <mergeCell ref="H30:I30"/>
    <mergeCell ref="B31:C31"/>
    <mergeCell ref="D31:G31"/>
    <mergeCell ref="H31:I31"/>
    <mergeCell ref="B32:C32"/>
    <mergeCell ref="D32:G32"/>
    <mergeCell ref="H32:I32"/>
    <mergeCell ref="B26:C26"/>
    <mergeCell ref="D26:G26"/>
    <mergeCell ref="H26:I26"/>
    <mergeCell ref="B28:C28"/>
    <mergeCell ref="D28:G28"/>
    <mergeCell ref="H28:I28"/>
    <mergeCell ref="B29:C29"/>
    <mergeCell ref="D29:G29"/>
    <mergeCell ref="H29:I29"/>
  </mergeCells>
  <printOptions gridLines="1"/>
  <pageMargins left="0.87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5"/>
  <sheetViews>
    <sheetView zoomScale="90" zoomScaleNormal="90" workbookViewId="0" topLeftCell="A1">
      <selection activeCell="E59" sqref="E59"/>
    </sheetView>
  </sheetViews>
  <sheetFormatPr defaultColWidth="9.33203125" defaultRowHeight="13.5" customHeight="1"/>
  <cols>
    <col min="1" max="1" width="7.83203125" style="51" customWidth="1"/>
    <col min="2" max="2" width="2" style="51" customWidth="1"/>
    <col min="3" max="3" width="60.16015625" style="51" customWidth="1"/>
    <col min="4" max="4" width="2" style="51" customWidth="1"/>
    <col min="5" max="5" width="24.16015625" style="51" customWidth="1"/>
    <col min="6" max="6" width="4.33203125" style="51" customWidth="1"/>
    <col min="7" max="7" width="9" style="51" customWidth="1"/>
    <col min="8" max="8" width="2" style="51" customWidth="1"/>
    <col min="9" max="9" width="21.83203125" style="51" customWidth="1"/>
    <col min="10" max="10" width="10.16015625" style="51" customWidth="1"/>
    <col min="11" max="11" width="16" style="51" customWidth="1"/>
    <col min="12" max="257" width="9.3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877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566</v>
      </c>
      <c r="K26" s="79" t="s">
        <v>567</v>
      </c>
    </row>
    <row r="27" spans="1:11" ht="13.9" customHeight="1">
      <c r="A27" s="80" t="s">
        <v>878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879</v>
      </c>
      <c r="C28" s="188"/>
      <c r="D28" s="187" t="s">
        <v>880</v>
      </c>
      <c r="E28" s="188"/>
      <c r="F28" s="188"/>
      <c r="G28" s="188"/>
      <c r="H28" s="187" t="s">
        <v>881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814</v>
      </c>
      <c r="C29" s="188"/>
      <c r="D29" s="187" t="s">
        <v>815</v>
      </c>
      <c r="E29" s="188"/>
      <c r="F29" s="188"/>
      <c r="G29" s="188"/>
      <c r="H29" s="187" t="s">
        <v>816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716</v>
      </c>
      <c r="C30" s="188"/>
      <c r="D30" s="187" t="s">
        <v>717</v>
      </c>
      <c r="E30" s="188"/>
      <c r="F30" s="188"/>
      <c r="G30" s="188"/>
      <c r="H30" s="187" t="s">
        <v>718</v>
      </c>
      <c r="I30" s="188"/>
      <c r="J30" s="83" t="s">
        <v>882</v>
      </c>
      <c r="K30" s="84"/>
    </row>
    <row r="31" spans="1:11" ht="25.5" customHeight="1">
      <c r="A31" s="82" t="s">
        <v>582</v>
      </c>
      <c r="B31" s="187" t="s">
        <v>883</v>
      </c>
      <c r="C31" s="188"/>
      <c r="D31" s="187" t="s">
        <v>884</v>
      </c>
      <c r="E31" s="188"/>
      <c r="F31" s="188"/>
      <c r="G31" s="188"/>
      <c r="H31" s="187" t="s">
        <v>885</v>
      </c>
      <c r="I31" s="188"/>
      <c r="J31" s="83" t="s">
        <v>730</v>
      </c>
      <c r="K31" s="84"/>
    </row>
    <row r="32" spans="1:11" ht="25.5" customHeight="1">
      <c r="A32" s="82" t="s">
        <v>586</v>
      </c>
      <c r="B32" s="187" t="s">
        <v>886</v>
      </c>
      <c r="C32" s="188"/>
      <c r="D32" s="187" t="s">
        <v>887</v>
      </c>
      <c r="E32" s="188"/>
      <c r="F32" s="188"/>
      <c r="G32" s="188"/>
      <c r="H32" s="187" t="s">
        <v>888</v>
      </c>
      <c r="I32" s="188"/>
      <c r="J32" s="83" t="s">
        <v>573</v>
      </c>
      <c r="K32" s="84"/>
    </row>
    <row r="33" spans="1:11" ht="25.5" customHeight="1">
      <c r="A33" s="82" t="s">
        <v>590</v>
      </c>
      <c r="B33" s="187" t="s">
        <v>712</v>
      </c>
      <c r="C33" s="188"/>
      <c r="D33" s="187" t="s">
        <v>713</v>
      </c>
      <c r="E33" s="188"/>
      <c r="F33" s="188"/>
      <c r="G33" s="188"/>
      <c r="H33" s="187" t="s">
        <v>714</v>
      </c>
      <c r="I33" s="188"/>
      <c r="J33" s="83" t="s">
        <v>573</v>
      </c>
      <c r="K33" s="84"/>
    </row>
    <row r="34" spans="1:11" ht="25.5" customHeight="1">
      <c r="A34" s="82" t="s">
        <v>594</v>
      </c>
      <c r="B34" s="187" t="s">
        <v>889</v>
      </c>
      <c r="C34" s="188"/>
      <c r="D34" s="187" t="s">
        <v>890</v>
      </c>
      <c r="E34" s="188"/>
      <c r="F34" s="188"/>
      <c r="G34" s="188"/>
      <c r="H34" s="187" t="s">
        <v>891</v>
      </c>
      <c r="I34" s="188"/>
      <c r="J34" s="83" t="s">
        <v>573</v>
      </c>
      <c r="K34" s="84"/>
    </row>
    <row r="35" spans="1:11" ht="25.5" customHeight="1">
      <c r="A35" s="82" t="s">
        <v>598</v>
      </c>
      <c r="B35" s="187" t="s">
        <v>892</v>
      </c>
      <c r="C35" s="188"/>
      <c r="D35" s="187" t="s">
        <v>893</v>
      </c>
      <c r="E35" s="188"/>
      <c r="F35" s="188"/>
      <c r="G35" s="188"/>
      <c r="H35" s="187" t="s">
        <v>894</v>
      </c>
      <c r="I35" s="188"/>
      <c r="J35" s="83" t="s">
        <v>573</v>
      </c>
      <c r="K35" s="84"/>
    </row>
    <row r="36" spans="1:11" ht="25.5" customHeight="1">
      <c r="A36" s="82" t="s">
        <v>603</v>
      </c>
      <c r="B36" s="187" t="s">
        <v>895</v>
      </c>
      <c r="C36" s="188"/>
      <c r="D36" s="187" t="s">
        <v>896</v>
      </c>
      <c r="E36" s="188"/>
      <c r="F36" s="188"/>
      <c r="G36" s="188"/>
      <c r="H36" s="187" t="s">
        <v>897</v>
      </c>
      <c r="I36" s="188"/>
      <c r="J36" s="83" t="s">
        <v>602</v>
      </c>
      <c r="K36" s="84"/>
    </row>
    <row r="37" spans="1:11" ht="25.5" customHeight="1">
      <c r="A37" s="82" t="s">
        <v>608</v>
      </c>
      <c r="B37" s="187" t="s">
        <v>898</v>
      </c>
      <c r="C37" s="188"/>
      <c r="D37" s="187" t="s">
        <v>899</v>
      </c>
      <c r="E37" s="188"/>
      <c r="F37" s="188"/>
      <c r="G37" s="188"/>
      <c r="H37" s="187" t="s">
        <v>900</v>
      </c>
      <c r="I37" s="188"/>
      <c r="J37" s="83" t="s">
        <v>573</v>
      </c>
      <c r="K37" s="84"/>
    </row>
    <row r="38" spans="1:11" ht="25.5" customHeight="1">
      <c r="A38" s="82" t="s">
        <v>612</v>
      </c>
      <c r="B38" s="187" t="s">
        <v>901</v>
      </c>
      <c r="C38" s="188"/>
      <c r="D38" s="187" t="s">
        <v>902</v>
      </c>
      <c r="E38" s="188"/>
      <c r="F38" s="188"/>
      <c r="G38" s="188"/>
      <c r="H38" s="187" t="s">
        <v>903</v>
      </c>
      <c r="I38" s="188"/>
      <c r="J38" s="85" t="s">
        <v>607</v>
      </c>
      <c r="K38" s="84"/>
    </row>
    <row r="39" spans="1:11" ht="25.5" customHeight="1">
      <c r="A39" s="82" t="s">
        <v>616</v>
      </c>
      <c r="B39" s="187" t="s">
        <v>904</v>
      </c>
      <c r="C39" s="188"/>
      <c r="D39" s="187" t="s">
        <v>905</v>
      </c>
      <c r="E39" s="188"/>
      <c r="F39" s="188"/>
      <c r="G39" s="188"/>
      <c r="H39" s="187" t="s">
        <v>276</v>
      </c>
      <c r="I39" s="188"/>
      <c r="J39" s="83" t="s">
        <v>906</v>
      </c>
      <c r="K39" s="84"/>
    </row>
    <row r="40" spans="1:11" ht="25.5" customHeight="1">
      <c r="A40" s="82" t="s">
        <v>620</v>
      </c>
      <c r="B40" s="187" t="s">
        <v>907</v>
      </c>
      <c r="C40" s="188"/>
      <c r="D40" s="187" t="s">
        <v>908</v>
      </c>
      <c r="E40" s="188"/>
      <c r="F40" s="188"/>
      <c r="G40" s="188"/>
      <c r="H40" s="187" t="s">
        <v>276</v>
      </c>
      <c r="I40" s="188"/>
      <c r="J40" s="83" t="s">
        <v>909</v>
      </c>
      <c r="K40" s="84"/>
    </row>
    <row r="41" spans="1:11" ht="25.5" customHeight="1">
      <c r="A41" s="82" t="s">
        <v>624</v>
      </c>
      <c r="B41" s="187" t="s">
        <v>849</v>
      </c>
      <c r="C41" s="188"/>
      <c r="D41" s="187" t="s">
        <v>850</v>
      </c>
      <c r="E41" s="188"/>
      <c r="F41" s="188"/>
      <c r="G41" s="188"/>
      <c r="H41" s="187" t="s">
        <v>276</v>
      </c>
      <c r="I41" s="188"/>
      <c r="J41" s="83" t="s">
        <v>821</v>
      </c>
      <c r="K41" s="84"/>
    </row>
    <row r="42" spans="1:11" ht="25.5" customHeight="1">
      <c r="A42" s="82" t="s">
        <v>628</v>
      </c>
      <c r="B42" s="187" t="s">
        <v>852</v>
      </c>
      <c r="C42" s="188"/>
      <c r="D42" s="187" t="s">
        <v>853</v>
      </c>
      <c r="E42" s="188"/>
      <c r="F42" s="188"/>
      <c r="G42" s="188"/>
      <c r="H42" s="187" t="s">
        <v>276</v>
      </c>
      <c r="I42" s="188"/>
      <c r="J42" s="83" t="s">
        <v>910</v>
      </c>
      <c r="K42" s="84"/>
    </row>
    <row r="43" spans="1:11" ht="25.5" customHeight="1">
      <c r="A43" s="82" t="s">
        <v>632</v>
      </c>
      <c r="B43" s="187" t="s">
        <v>911</v>
      </c>
      <c r="C43" s="188"/>
      <c r="D43" s="187" t="s">
        <v>912</v>
      </c>
      <c r="E43" s="188"/>
      <c r="F43" s="188"/>
      <c r="G43" s="188"/>
      <c r="H43" s="187" t="s">
        <v>276</v>
      </c>
      <c r="I43" s="188"/>
      <c r="J43" s="83" t="s">
        <v>821</v>
      </c>
      <c r="K43" s="84"/>
    </row>
    <row r="44" spans="1:11" ht="25.5" customHeight="1">
      <c r="A44" s="82" t="s">
        <v>636</v>
      </c>
      <c r="B44" s="187" t="s">
        <v>745</v>
      </c>
      <c r="C44" s="188"/>
      <c r="D44" s="187" t="s">
        <v>746</v>
      </c>
      <c r="E44" s="188"/>
      <c r="F44" s="188"/>
      <c r="G44" s="188"/>
      <c r="H44" s="187" t="s">
        <v>276</v>
      </c>
      <c r="I44" s="188"/>
      <c r="J44" s="83" t="s">
        <v>730</v>
      </c>
      <c r="K44" s="84"/>
    </row>
    <row r="45" spans="1:11" ht="25.5" customHeight="1">
      <c r="A45" s="82" t="s">
        <v>640</v>
      </c>
      <c r="B45" s="187" t="s">
        <v>913</v>
      </c>
      <c r="C45" s="188"/>
      <c r="D45" s="187" t="s">
        <v>914</v>
      </c>
      <c r="E45" s="188"/>
      <c r="F45" s="188"/>
      <c r="G45" s="188"/>
      <c r="H45" s="187" t="s">
        <v>276</v>
      </c>
      <c r="I45" s="188"/>
      <c r="J45" s="83" t="s">
        <v>915</v>
      </c>
      <c r="K45" s="84"/>
    </row>
    <row r="46" spans="1:11" ht="25.5" customHeight="1">
      <c r="A46" s="82" t="s">
        <v>644</v>
      </c>
      <c r="B46" s="187" t="s">
        <v>748</v>
      </c>
      <c r="C46" s="188"/>
      <c r="D46" s="187" t="s">
        <v>749</v>
      </c>
      <c r="E46" s="188"/>
      <c r="F46" s="188"/>
      <c r="G46" s="188"/>
      <c r="H46" s="187" t="s">
        <v>276</v>
      </c>
      <c r="I46" s="188"/>
      <c r="J46" s="83" t="s">
        <v>573</v>
      </c>
      <c r="K46" s="84"/>
    </row>
    <row r="47" spans="1:11" ht="25.5" customHeight="1">
      <c r="A47" s="82" t="s">
        <v>648</v>
      </c>
      <c r="B47" s="187" t="s">
        <v>916</v>
      </c>
      <c r="C47" s="188"/>
      <c r="D47" s="187" t="s">
        <v>917</v>
      </c>
      <c r="E47" s="188"/>
      <c r="F47" s="188"/>
      <c r="G47" s="188"/>
      <c r="H47" s="187" t="s">
        <v>276</v>
      </c>
      <c r="I47" s="188"/>
      <c r="J47" s="83" t="s">
        <v>760</v>
      </c>
      <c r="K47" s="84"/>
    </row>
    <row r="48" spans="1:11" ht="25.5" customHeight="1">
      <c r="A48" s="82" t="s">
        <v>652</v>
      </c>
      <c r="B48" s="187" t="s">
        <v>918</v>
      </c>
      <c r="C48" s="188"/>
      <c r="D48" s="187" t="s">
        <v>919</v>
      </c>
      <c r="E48" s="188"/>
      <c r="F48" s="188"/>
      <c r="G48" s="188"/>
      <c r="H48" s="187" t="s">
        <v>276</v>
      </c>
      <c r="I48" s="188"/>
      <c r="J48" s="83" t="s">
        <v>873</v>
      </c>
      <c r="K48" s="84"/>
    </row>
    <row r="49" spans="1:11" ht="25.5" customHeight="1">
      <c r="A49" s="82" t="s">
        <v>656</v>
      </c>
      <c r="B49" s="187" t="s">
        <v>920</v>
      </c>
      <c r="C49" s="188"/>
      <c r="D49" s="187" t="s">
        <v>921</v>
      </c>
      <c r="E49" s="188"/>
      <c r="F49" s="188"/>
      <c r="G49" s="188"/>
      <c r="H49" s="187" t="s">
        <v>276</v>
      </c>
      <c r="I49" s="188"/>
      <c r="J49" s="83" t="s">
        <v>760</v>
      </c>
      <c r="K49" s="84"/>
    </row>
    <row r="50" spans="1:11" ht="25.5" customHeight="1">
      <c r="A50" s="82" t="s">
        <v>660</v>
      </c>
      <c r="B50" s="187" t="s">
        <v>860</v>
      </c>
      <c r="C50" s="188"/>
      <c r="D50" s="187" t="s">
        <v>861</v>
      </c>
      <c r="E50" s="188"/>
      <c r="F50" s="188"/>
      <c r="G50" s="188"/>
      <c r="H50" s="187" t="s">
        <v>276</v>
      </c>
      <c r="I50" s="188"/>
      <c r="J50" s="83" t="s">
        <v>873</v>
      </c>
      <c r="K50" s="84"/>
    </row>
    <row r="51" spans="1:11" ht="25.5" customHeight="1">
      <c r="A51" s="82" t="s">
        <v>664</v>
      </c>
      <c r="B51" s="187" t="s">
        <v>864</v>
      </c>
      <c r="C51" s="188"/>
      <c r="D51" s="187" t="s">
        <v>865</v>
      </c>
      <c r="E51" s="188"/>
      <c r="F51" s="188"/>
      <c r="G51" s="188"/>
      <c r="H51" s="187" t="s">
        <v>276</v>
      </c>
      <c r="I51" s="188"/>
      <c r="J51" s="83" t="s">
        <v>760</v>
      </c>
      <c r="K51" s="84"/>
    </row>
    <row r="52" spans="1:11" ht="25.5" customHeight="1">
      <c r="A52" s="82" t="s">
        <v>668</v>
      </c>
      <c r="B52" s="187" t="s">
        <v>922</v>
      </c>
      <c r="C52" s="188"/>
      <c r="D52" s="187" t="s">
        <v>923</v>
      </c>
      <c r="E52" s="188"/>
      <c r="F52" s="188"/>
      <c r="G52" s="188"/>
      <c r="H52" s="187" t="s">
        <v>276</v>
      </c>
      <c r="I52" s="188"/>
      <c r="J52" s="83" t="s">
        <v>924</v>
      </c>
      <c r="K52" s="84"/>
    </row>
    <row r="53" spans="1:11" ht="14.45" customHeight="1">
      <c r="A53" s="86"/>
      <c r="B53" s="87" t="s">
        <v>775</v>
      </c>
      <c r="C53" s="88"/>
      <c r="D53" s="88"/>
      <c r="E53" s="88"/>
      <c r="F53" s="88"/>
      <c r="G53" s="88"/>
      <c r="H53" s="88"/>
      <c r="I53" s="88"/>
      <c r="J53" s="88"/>
      <c r="K53" s="89">
        <f>SUM(K28:K52)</f>
        <v>0</v>
      </c>
    </row>
    <row r="55" ht="13.9" customHeight="1">
      <c r="A55" s="51" t="s">
        <v>276</v>
      </c>
    </row>
  </sheetData>
  <mergeCells count="78">
    <mergeCell ref="B51:C51"/>
    <mergeCell ref="D51:G51"/>
    <mergeCell ref="H51:I51"/>
    <mergeCell ref="B52:C52"/>
    <mergeCell ref="D52:G52"/>
    <mergeCell ref="H52:I52"/>
    <mergeCell ref="B49:C49"/>
    <mergeCell ref="D49:G49"/>
    <mergeCell ref="H49:I49"/>
    <mergeCell ref="B50:C50"/>
    <mergeCell ref="D50:G50"/>
    <mergeCell ref="H50:I50"/>
    <mergeCell ref="B47:C47"/>
    <mergeCell ref="D47:G47"/>
    <mergeCell ref="H47:I47"/>
    <mergeCell ref="B48:C48"/>
    <mergeCell ref="D48:G48"/>
    <mergeCell ref="H48:I48"/>
    <mergeCell ref="B45:C45"/>
    <mergeCell ref="D45:G45"/>
    <mergeCell ref="H45:I45"/>
    <mergeCell ref="B46:C46"/>
    <mergeCell ref="D46:G46"/>
    <mergeCell ref="H46:I46"/>
    <mergeCell ref="B43:C43"/>
    <mergeCell ref="D43:G43"/>
    <mergeCell ref="H43:I43"/>
    <mergeCell ref="B44:C44"/>
    <mergeCell ref="D44:G44"/>
    <mergeCell ref="H44:I44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B37:C37"/>
    <mergeCell ref="D37:G37"/>
    <mergeCell ref="H37:I37"/>
    <mergeCell ref="B38:C38"/>
    <mergeCell ref="D38:G38"/>
    <mergeCell ref="H38:I38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B29:C29"/>
    <mergeCell ref="D29:G29"/>
    <mergeCell ref="H29:I29"/>
    <mergeCell ref="B30:C30"/>
    <mergeCell ref="D30:G30"/>
    <mergeCell ref="H30:I30"/>
    <mergeCell ref="B26:C26"/>
    <mergeCell ref="D26:G26"/>
    <mergeCell ref="H26:I26"/>
    <mergeCell ref="B28:C28"/>
    <mergeCell ref="D28:G28"/>
    <mergeCell ref="H28:I28"/>
  </mergeCells>
  <printOptions gridLines="1"/>
  <pageMargins left="0.68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8"/>
  <sheetViews>
    <sheetView workbookViewId="0" topLeftCell="A1">
      <selection activeCell="K47" sqref="K47"/>
    </sheetView>
  </sheetViews>
  <sheetFormatPr defaultColWidth="9.33203125" defaultRowHeight="13.5" customHeight="1"/>
  <cols>
    <col min="1" max="1" width="7.83203125" style="51" customWidth="1"/>
    <col min="2" max="2" width="2" style="51" customWidth="1"/>
    <col min="3" max="3" width="60.16015625" style="51" customWidth="1"/>
    <col min="4" max="4" width="2" style="51" customWidth="1"/>
    <col min="5" max="5" width="24.16015625" style="51" customWidth="1"/>
    <col min="6" max="6" width="4.33203125" style="51" customWidth="1"/>
    <col min="7" max="7" width="9" style="51" customWidth="1"/>
    <col min="8" max="8" width="2" style="51" customWidth="1"/>
    <col min="9" max="9" width="21.83203125" style="51" customWidth="1"/>
    <col min="10" max="10" width="10.16015625" style="51" customWidth="1"/>
    <col min="11" max="11" width="16" style="51" customWidth="1"/>
    <col min="12" max="257" width="9.3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ht="14.45" customHeight="1"/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925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566</v>
      </c>
      <c r="K26" s="79" t="s">
        <v>567</v>
      </c>
    </row>
    <row r="27" spans="1:11" ht="13.9" customHeight="1">
      <c r="A27" s="80" t="s">
        <v>926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927</v>
      </c>
      <c r="C28" s="188"/>
      <c r="D28" s="187" t="s">
        <v>928</v>
      </c>
      <c r="E28" s="188"/>
      <c r="F28" s="188"/>
      <c r="G28" s="188"/>
      <c r="H28" s="187" t="s">
        <v>929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814</v>
      </c>
      <c r="C29" s="188"/>
      <c r="D29" s="187" t="s">
        <v>815</v>
      </c>
      <c r="E29" s="188"/>
      <c r="F29" s="188"/>
      <c r="G29" s="188"/>
      <c r="H29" s="187" t="s">
        <v>816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930</v>
      </c>
      <c r="C30" s="188"/>
      <c r="D30" s="187" t="s">
        <v>931</v>
      </c>
      <c r="E30" s="188"/>
      <c r="F30" s="188"/>
      <c r="G30" s="188"/>
      <c r="H30" s="187" t="s">
        <v>932</v>
      </c>
      <c r="I30" s="188"/>
      <c r="J30" s="83" t="s">
        <v>573</v>
      </c>
      <c r="K30" s="84"/>
    </row>
    <row r="31" spans="1:11" ht="25.5" customHeight="1">
      <c r="A31" s="82" t="s">
        <v>582</v>
      </c>
      <c r="B31" s="187" t="s">
        <v>933</v>
      </c>
      <c r="C31" s="188"/>
      <c r="D31" s="187" t="s">
        <v>934</v>
      </c>
      <c r="E31" s="188"/>
      <c r="F31" s="188"/>
      <c r="G31" s="188"/>
      <c r="H31" s="187" t="s">
        <v>935</v>
      </c>
      <c r="I31" s="188"/>
      <c r="J31" s="83" t="s">
        <v>573</v>
      </c>
      <c r="K31" s="84"/>
    </row>
    <row r="32" spans="1:11" ht="25.5" customHeight="1">
      <c r="A32" s="82" t="s">
        <v>586</v>
      </c>
      <c r="B32" s="187" t="s">
        <v>716</v>
      </c>
      <c r="C32" s="188"/>
      <c r="D32" s="187" t="s">
        <v>717</v>
      </c>
      <c r="E32" s="188"/>
      <c r="F32" s="188"/>
      <c r="G32" s="188"/>
      <c r="H32" s="187" t="s">
        <v>718</v>
      </c>
      <c r="I32" s="188"/>
      <c r="J32" s="83" t="s">
        <v>573</v>
      </c>
      <c r="K32" s="84"/>
    </row>
    <row r="33" spans="1:11" ht="25.5" customHeight="1">
      <c r="A33" s="82" t="s">
        <v>590</v>
      </c>
      <c r="B33" s="187" t="s">
        <v>883</v>
      </c>
      <c r="C33" s="188"/>
      <c r="D33" s="187" t="s">
        <v>884</v>
      </c>
      <c r="E33" s="188"/>
      <c r="F33" s="188"/>
      <c r="G33" s="188"/>
      <c r="H33" s="187" t="s">
        <v>885</v>
      </c>
      <c r="I33" s="188"/>
      <c r="J33" s="83" t="s">
        <v>602</v>
      </c>
      <c r="K33" s="84"/>
    </row>
    <row r="34" spans="1:11" ht="25.5" customHeight="1">
      <c r="A34" s="82" t="s">
        <v>594</v>
      </c>
      <c r="B34" s="187" t="s">
        <v>936</v>
      </c>
      <c r="C34" s="188"/>
      <c r="D34" s="187" t="s">
        <v>937</v>
      </c>
      <c r="E34" s="188"/>
      <c r="F34" s="188"/>
      <c r="G34" s="188"/>
      <c r="H34" s="187" t="s">
        <v>938</v>
      </c>
      <c r="I34" s="188"/>
      <c r="J34" s="83" t="s">
        <v>602</v>
      </c>
      <c r="K34" s="84"/>
    </row>
    <row r="35" spans="1:11" ht="25.5" customHeight="1">
      <c r="A35" s="82" t="s">
        <v>598</v>
      </c>
      <c r="B35" s="187" t="s">
        <v>939</v>
      </c>
      <c r="C35" s="188"/>
      <c r="D35" s="187" t="s">
        <v>940</v>
      </c>
      <c r="E35" s="188"/>
      <c r="F35" s="188"/>
      <c r="G35" s="188"/>
      <c r="H35" s="187" t="s">
        <v>941</v>
      </c>
      <c r="I35" s="188"/>
      <c r="J35" s="83" t="s">
        <v>602</v>
      </c>
      <c r="K35" s="84"/>
    </row>
    <row r="36" spans="1:11" ht="25.5" customHeight="1">
      <c r="A36" s="82" t="s">
        <v>603</v>
      </c>
      <c r="B36" s="187" t="s">
        <v>898</v>
      </c>
      <c r="C36" s="188"/>
      <c r="D36" s="187" t="s">
        <v>899</v>
      </c>
      <c r="E36" s="188"/>
      <c r="F36" s="188"/>
      <c r="G36" s="188"/>
      <c r="H36" s="187" t="s">
        <v>900</v>
      </c>
      <c r="I36" s="188"/>
      <c r="J36" s="83" t="s">
        <v>573</v>
      </c>
      <c r="K36" s="84"/>
    </row>
    <row r="37" spans="1:11" ht="25.5" customHeight="1">
      <c r="A37" s="82" t="s">
        <v>608</v>
      </c>
      <c r="B37" s="187" t="s">
        <v>901</v>
      </c>
      <c r="C37" s="188"/>
      <c r="D37" s="187" t="s">
        <v>902</v>
      </c>
      <c r="E37" s="188"/>
      <c r="F37" s="188"/>
      <c r="G37" s="188"/>
      <c r="H37" s="187" t="s">
        <v>903</v>
      </c>
      <c r="I37" s="188"/>
      <c r="J37" s="85" t="s">
        <v>607</v>
      </c>
      <c r="K37" s="84"/>
    </row>
    <row r="38" spans="1:11" ht="25.5" customHeight="1">
      <c r="A38" s="82" t="s">
        <v>612</v>
      </c>
      <c r="B38" s="187" t="s">
        <v>907</v>
      </c>
      <c r="C38" s="188"/>
      <c r="D38" s="187" t="s">
        <v>908</v>
      </c>
      <c r="E38" s="188"/>
      <c r="F38" s="188"/>
      <c r="G38" s="188"/>
      <c r="H38" s="187" t="s">
        <v>276</v>
      </c>
      <c r="I38" s="188"/>
      <c r="J38" s="83" t="s">
        <v>821</v>
      </c>
      <c r="K38" s="84"/>
    </row>
    <row r="39" spans="1:11" ht="25.5" customHeight="1">
      <c r="A39" s="82" t="s">
        <v>616</v>
      </c>
      <c r="B39" s="187" t="s">
        <v>852</v>
      </c>
      <c r="C39" s="188"/>
      <c r="D39" s="187" t="s">
        <v>853</v>
      </c>
      <c r="E39" s="188"/>
      <c r="F39" s="188"/>
      <c r="G39" s="188"/>
      <c r="H39" s="187" t="s">
        <v>276</v>
      </c>
      <c r="I39" s="188"/>
      <c r="J39" s="83" t="s">
        <v>910</v>
      </c>
      <c r="K39" s="84"/>
    </row>
    <row r="40" spans="1:11" ht="25.5" customHeight="1">
      <c r="A40" s="82" t="s">
        <v>620</v>
      </c>
      <c r="B40" s="187" t="s">
        <v>911</v>
      </c>
      <c r="C40" s="188"/>
      <c r="D40" s="187" t="s">
        <v>912</v>
      </c>
      <c r="E40" s="188"/>
      <c r="F40" s="188"/>
      <c r="G40" s="188"/>
      <c r="H40" s="187" t="s">
        <v>276</v>
      </c>
      <c r="I40" s="188"/>
      <c r="J40" s="83" t="s">
        <v>821</v>
      </c>
      <c r="K40" s="84"/>
    </row>
    <row r="41" spans="1:11" ht="25.5" customHeight="1">
      <c r="A41" s="82" t="s">
        <v>624</v>
      </c>
      <c r="B41" s="187" t="s">
        <v>942</v>
      </c>
      <c r="C41" s="188"/>
      <c r="D41" s="187" t="s">
        <v>914</v>
      </c>
      <c r="E41" s="188"/>
      <c r="F41" s="188"/>
      <c r="G41" s="188"/>
      <c r="H41" s="187" t="s">
        <v>276</v>
      </c>
      <c r="I41" s="188"/>
      <c r="J41" s="83" t="s">
        <v>602</v>
      </c>
      <c r="K41" s="84"/>
    </row>
    <row r="42" spans="1:11" ht="25.5" customHeight="1">
      <c r="A42" s="82" t="s">
        <v>628</v>
      </c>
      <c r="B42" s="187" t="s">
        <v>748</v>
      </c>
      <c r="C42" s="188"/>
      <c r="D42" s="187" t="s">
        <v>749</v>
      </c>
      <c r="E42" s="188"/>
      <c r="F42" s="188"/>
      <c r="G42" s="188"/>
      <c r="H42" s="187" t="s">
        <v>276</v>
      </c>
      <c r="I42" s="188"/>
      <c r="J42" s="83" t="s">
        <v>573</v>
      </c>
      <c r="K42" s="84"/>
    </row>
    <row r="43" spans="1:11" ht="25.5" customHeight="1">
      <c r="A43" s="82" t="s">
        <v>632</v>
      </c>
      <c r="B43" s="187" t="s">
        <v>918</v>
      </c>
      <c r="C43" s="188"/>
      <c r="D43" s="187" t="s">
        <v>919</v>
      </c>
      <c r="E43" s="188"/>
      <c r="F43" s="188"/>
      <c r="G43" s="188"/>
      <c r="H43" s="187" t="s">
        <v>276</v>
      </c>
      <c r="I43" s="188"/>
      <c r="J43" s="83" t="s">
        <v>760</v>
      </c>
      <c r="K43" s="84"/>
    </row>
    <row r="44" spans="1:11" ht="25.5" customHeight="1">
      <c r="A44" s="82" t="s">
        <v>636</v>
      </c>
      <c r="B44" s="187" t="s">
        <v>920</v>
      </c>
      <c r="C44" s="188"/>
      <c r="D44" s="187" t="s">
        <v>921</v>
      </c>
      <c r="E44" s="188"/>
      <c r="F44" s="188"/>
      <c r="G44" s="188"/>
      <c r="H44" s="187" t="s">
        <v>276</v>
      </c>
      <c r="I44" s="188"/>
      <c r="J44" s="83" t="s">
        <v>873</v>
      </c>
      <c r="K44" s="84"/>
    </row>
    <row r="45" spans="1:11" ht="25.5" customHeight="1">
      <c r="A45" s="82" t="s">
        <v>640</v>
      </c>
      <c r="B45" s="187" t="s">
        <v>864</v>
      </c>
      <c r="C45" s="188"/>
      <c r="D45" s="187" t="s">
        <v>865</v>
      </c>
      <c r="E45" s="188"/>
      <c r="F45" s="188"/>
      <c r="G45" s="188"/>
      <c r="H45" s="187" t="s">
        <v>276</v>
      </c>
      <c r="I45" s="188"/>
      <c r="J45" s="83" t="s">
        <v>767</v>
      </c>
      <c r="K45" s="84"/>
    </row>
    <row r="46" spans="1:11" ht="25.5" customHeight="1">
      <c r="A46" s="82" t="s">
        <v>644</v>
      </c>
      <c r="B46" s="187" t="s">
        <v>922</v>
      </c>
      <c r="C46" s="188"/>
      <c r="D46" s="187" t="s">
        <v>923</v>
      </c>
      <c r="E46" s="188"/>
      <c r="F46" s="188"/>
      <c r="G46" s="188"/>
      <c r="H46" s="187" t="s">
        <v>276</v>
      </c>
      <c r="I46" s="188"/>
      <c r="J46" s="83" t="s">
        <v>924</v>
      </c>
      <c r="K46" s="84"/>
    </row>
    <row r="47" spans="1:11" ht="14.45" customHeight="1">
      <c r="A47" s="86"/>
      <c r="B47" s="87" t="s">
        <v>775</v>
      </c>
      <c r="C47" s="88"/>
      <c r="D47" s="88"/>
      <c r="E47" s="88"/>
      <c r="F47" s="88"/>
      <c r="G47" s="88"/>
      <c r="H47" s="88"/>
      <c r="I47" s="88"/>
      <c r="J47" s="88"/>
      <c r="K47" s="89">
        <f>SUM(K28:K46)</f>
        <v>0</v>
      </c>
    </row>
    <row r="48" ht="13.9" customHeight="1">
      <c r="A48" s="51" t="s">
        <v>276</v>
      </c>
    </row>
  </sheetData>
  <mergeCells count="60">
    <mergeCell ref="B45:C45"/>
    <mergeCell ref="D45:G45"/>
    <mergeCell ref="H45:I45"/>
    <mergeCell ref="B46:C46"/>
    <mergeCell ref="D46:G46"/>
    <mergeCell ref="H46:I46"/>
    <mergeCell ref="B43:C43"/>
    <mergeCell ref="D43:G43"/>
    <mergeCell ref="H43:I43"/>
    <mergeCell ref="B44:C44"/>
    <mergeCell ref="D44:G44"/>
    <mergeCell ref="H44:I44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B37:C37"/>
    <mergeCell ref="D37:G37"/>
    <mergeCell ref="H37:I37"/>
    <mergeCell ref="B38:C38"/>
    <mergeCell ref="D38:G38"/>
    <mergeCell ref="H38:I38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B29:C29"/>
    <mergeCell ref="D29:G29"/>
    <mergeCell ref="H29:I29"/>
    <mergeCell ref="B30:C30"/>
    <mergeCell ref="D30:G30"/>
    <mergeCell ref="H30:I30"/>
    <mergeCell ref="B26:C26"/>
    <mergeCell ref="D26:G26"/>
    <mergeCell ref="H26:I26"/>
    <mergeCell ref="B28:C28"/>
    <mergeCell ref="D28:G28"/>
    <mergeCell ref="H28:I28"/>
  </mergeCells>
  <printOptions gridLines="1"/>
  <pageMargins left="0.64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5"/>
  <sheetViews>
    <sheetView zoomScale="90" zoomScaleNormal="90" workbookViewId="0" topLeftCell="A1">
      <selection activeCell="K54" sqref="K54"/>
    </sheetView>
  </sheetViews>
  <sheetFormatPr defaultColWidth="9.33203125" defaultRowHeight="13.5" customHeight="1"/>
  <cols>
    <col min="1" max="1" width="7.83203125" style="51" customWidth="1"/>
    <col min="2" max="2" width="2" style="51" customWidth="1"/>
    <col min="3" max="3" width="60.5" style="51" customWidth="1"/>
    <col min="4" max="4" width="2" style="51" customWidth="1"/>
    <col min="5" max="5" width="24.16015625" style="51" customWidth="1"/>
    <col min="6" max="6" width="4.33203125" style="51" customWidth="1"/>
    <col min="7" max="7" width="9" style="51" customWidth="1"/>
    <col min="8" max="8" width="2" style="51" customWidth="1"/>
    <col min="9" max="9" width="21.83203125" style="51" customWidth="1"/>
    <col min="10" max="10" width="10.16015625" style="51" customWidth="1"/>
    <col min="11" max="11" width="16" style="51" customWidth="1"/>
    <col min="12" max="257" width="9.33203125" style="52" customWidth="1"/>
  </cols>
  <sheetData>
    <row r="1" spans="1:11" ht="24" customHeight="1">
      <c r="A1" s="53" t="s">
        <v>532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.75" customHeight="1">
      <c r="A2" s="56" t="s">
        <v>533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ht="14.45" customHeight="1"/>
    <row r="4" spans="2:11" ht="13.9" customHeight="1">
      <c r="B4" s="59" t="s">
        <v>534</v>
      </c>
      <c r="C4" s="60"/>
      <c r="F4" s="59" t="s">
        <v>535</v>
      </c>
      <c r="G4" s="61"/>
      <c r="H4" s="61"/>
      <c r="I4" s="61"/>
      <c r="J4" s="61"/>
      <c r="K4" s="60"/>
    </row>
    <row r="5" spans="2:11" ht="15.6" customHeight="1">
      <c r="B5" s="62"/>
      <c r="C5" s="63" t="s">
        <v>536</v>
      </c>
      <c r="F5" s="62"/>
      <c r="G5" s="64"/>
      <c r="H5" s="64"/>
      <c r="I5" s="64"/>
      <c r="J5" s="64"/>
      <c r="K5" s="63"/>
    </row>
    <row r="6" spans="2:11" ht="13.9" customHeight="1">
      <c r="B6" s="65"/>
      <c r="C6" s="66" t="s">
        <v>537</v>
      </c>
      <c r="F6" s="65"/>
      <c r="K6" s="66"/>
    </row>
    <row r="7" spans="2:11" ht="13.9" customHeight="1">
      <c r="B7" s="67"/>
      <c r="C7" s="68" t="s">
        <v>538</v>
      </c>
      <c r="F7" s="67"/>
      <c r="G7" s="69" t="s">
        <v>539</v>
      </c>
      <c r="H7" s="69"/>
      <c r="I7" s="69"/>
      <c r="J7" s="69"/>
      <c r="K7" s="68"/>
    </row>
    <row r="8" spans="2:11" ht="5.25" customHeight="1">
      <c r="B8" s="70"/>
      <c r="C8" s="71"/>
      <c r="F8" s="70"/>
      <c r="G8" s="72"/>
      <c r="H8" s="72"/>
      <c r="I8" s="72"/>
      <c r="J8" s="72"/>
      <c r="K8" s="71"/>
    </row>
    <row r="9" spans="2:11" ht="13.9" customHeight="1">
      <c r="B9" s="65"/>
      <c r="C9" s="66" t="s">
        <v>540</v>
      </c>
      <c r="F9" s="65"/>
      <c r="G9" s="51" t="s">
        <v>541</v>
      </c>
      <c r="K9" s="66"/>
    </row>
    <row r="10" spans="2:11" ht="13.9" customHeight="1">
      <c r="B10" s="65"/>
      <c r="C10" s="66" t="s">
        <v>542</v>
      </c>
      <c r="F10" s="65"/>
      <c r="G10" s="51" t="s">
        <v>542</v>
      </c>
      <c r="K10" s="66"/>
    </row>
    <row r="11" spans="2:11" ht="13.9" customHeight="1">
      <c r="B11" s="65"/>
      <c r="C11" s="66" t="s">
        <v>543</v>
      </c>
      <c r="F11" s="65"/>
      <c r="G11" s="51" t="s">
        <v>543</v>
      </c>
      <c r="K11" s="66"/>
    </row>
    <row r="12" spans="2:11" ht="13.9" customHeight="1">
      <c r="B12" s="65"/>
      <c r="C12" s="66" t="s">
        <v>544</v>
      </c>
      <c r="F12" s="65"/>
      <c r="G12" s="51" t="s">
        <v>544</v>
      </c>
      <c r="K12" s="66"/>
    </row>
    <row r="13" spans="2:11" ht="5.25" customHeight="1">
      <c r="B13" s="70"/>
      <c r="C13" s="71"/>
      <c r="F13" s="70"/>
      <c r="G13" s="72"/>
      <c r="H13" s="72"/>
      <c r="I13" s="72"/>
      <c r="J13" s="72"/>
      <c r="K13" s="71"/>
    </row>
    <row r="14" spans="2:11" ht="13.9" customHeight="1">
      <c r="B14" s="65"/>
      <c r="C14" s="66" t="s">
        <v>545</v>
      </c>
      <c r="F14" s="65"/>
      <c r="K14" s="66"/>
    </row>
    <row r="15" spans="2:11" ht="13.9" customHeight="1">
      <c r="B15" s="65"/>
      <c r="C15" s="66" t="s">
        <v>546</v>
      </c>
      <c r="F15" s="65"/>
      <c r="G15" s="51" t="s">
        <v>547</v>
      </c>
      <c r="K15" s="66"/>
    </row>
    <row r="16" spans="2:11" ht="14.45" customHeight="1">
      <c r="B16" s="73"/>
      <c r="C16" s="74" t="s">
        <v>548</v>
      </c>
      <c r="F16" s="73"/>
      <c r="G16" s="75" t="s">
        <v>549</v>
      </c>
      <c r="H16" s="75"/>
      <c r="I16" s="75"/>
      <c r="J16" s="75"/>
      <c r="K16" s="74"/>
    </row>
    <row r="18" spans="2:11" ht="13.9" customHeight="1">
      <c r="B18" s="59" t="s">
        <v>550</v>
      </c>
      <c r="C18" s="60"/>
      <c r="F18" s="59" t="s">
        <v>551</v>
      </c>
      <c r="G18" s="61"/>
      <c r="H18" s="61"/>
      <c r="I18" s="61"/>
      <c r="J18" s="61"/>
      <c r="K18" s="60"/>
    </row>
    <row r="19" spans="2:11" ht="13.9" customHeight="1">
      <c r="B19" s="65"/>
      <c r="C19" s="66" t="s">
        <v>552</v>
      </c>
      <c r="F19" s="65"/>
      <c r="G19" s="51" t="s">
        <v>553</v>
      </c>
      <c r="K19" s="66"/>
    </row>
    <row r="20" spans="2:11" ht="13.9" customHeight="1">
      <c r="B20" s="65"/>
      <c r="C20" s="66" t="s">
        <v>943</v>
      </c>
      <c r="F20" s="65"/>
      <c r="G20" s="51" t="s">
        <v>8</v>
      </c>
      <c r="K20" s="66"/>
    </row>
    <row r="21" spans="2:11" ht="13.9" customHeight="1">
      <c r="B21" s="67" t="s">
        <v>555</v>
      </c>
      <c r="C21" s="68"/>
      <c r="F21" s="67" t="s">
        <v>556</v>
      </c>
      <c r="G21" s="69"/>
      <c r="H21" s="69"/>
      <c r="I21" s="69"/>
      <c r="J21" s="69"/>
      <c r="K21" s="68"/>
    </row>
    <row r="22" spans="2:11" ht="13.9" customHeight="1">
      <c r="B22" s="65"/>
      <c r="C22" s="66"/>
      <c r="F22" s="65"/>
      <c r="G22" s="51" t="s">
        <v>557</v>
      </c>
      <c r="K22" s="66"/>
    </row>
    <row r="23" spans="2:11" ht="13.9" customHeight="1">
      <c r="B23" s="76"/>
      <c r="C23" s="77" t="s">
        <v>558</v>
      </c>
      <c r="F23" s="65"/>
      <c r="G23" s="51" t="s">
        <v>559</v>
      </c>
      <c r="K23" s="66"/>
    </row>
    <row r="24" spans="2:11" ht="14.45" customHeight="1">
      <c r="B24" s="56"/>
      <c r="C24" s="58" t="s">
        <v>560</v>
      </c>
      <c r="F24" s="73"/>
      <c r="G24" s="75" t="s">
        <v>561</v>
      </c>
      <c r="H24" s="75"/>
      <c r="I24" s="75"/>
      <c r="J24" s="75"/>
      <c r="K24" s="74"/>
    </row>
    <row r="26" spans="1:11" ht="42" customHeight="1">
      <c r="A26" s="78" t="s">
        <v>562</v>
      </c>
      <c r="B26" s="186" t="s">
        <v>563</v>
      </c>
      <c r="C26" s="186"/>
      <c r="D26" s="186" t="s">
        <v>564</v>
      </c>
      <c r="E26" s="186"/>
      <c r="F26" s="186"/>
      <c r="G26" s="186"/>
      <c r="H26" s="186" t="s">
        <v>565</v>
      </c>
      <c r="I26" s="186"/>
      <c r="J26" s="79" t="s">
        <v>566</v>
      </c>
      <c r="K26" s="79" t="s">
        <v>567</v>
      </c>
    </row>
    <row r="27" spans="1:11" ht="13.9" customHeight="1">
      <c r="A27" s="80" t="s">
        <v>944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5.5" customHeight="1">
      <c r="A28" s="82" t="s">
        <v>569</v>
      </c>
      <c r="B28" s="187" t="s">
        <v>879</v>
      </c>
      <c r="C28" s="188"/>
      <c r="D28" s="187" t="s">
        <v>880</v>
      </c>
      <c r="E28" s="188"/>
      <c r="F28" s="188"/>
      <c r="G28" s="188"/>
      <c r="H28" s="187" t="s">
        <v>881</v>
      </c>
      <c r="I28" s="188"/>
      <c r="J28" s="83" t="s">
        <v>573</v>
      </c>
      <c r="K28" s="84"/>
    </row>
    <row r="29" spans="1:11" ht="25.5" customHeight="1">
      <c r="A29" s="82" t="s">
        <v>574</v>
      </c>
      <c r="B29" s="187" t="s">
        <v>814</v>
      </c>
      <c r="C29" s="188"/>
      <c r="D29" s="187" t="s">
        <v>815</v>
      </c>
      <c r="E29" s="188"/>
      <c r="F29" s="188"/>
      <c r="G29" s="188"/>
      <c r="H29" s="187" t="s">
        <v>816</v>
      </c>
      <c r="I29" s="188"/>
      <c r="J29" s="83" t="s">
        <v>573</v>
      </c>
      <c r="K29" s="84"/>
    </row>
    <row r="30" spans="1:11" ht="25.5" customHeight="1">
      <c r="A30" s="82" t="s">
        <v>578</v>
      </c>
      <c r="B30" s="187" t="s">
        <v>716</v>
      </c>
      <c r="C30" s="188"/>
      <c r="D30" s="187" t="s">
        <v>717</v>
      </c>
      <c r="E30" s="188"/>
      <c r="F30" s="188"/>
      <c r="G30" s="188"/>
      <c r="H30" s="187" t="s">
        <v>718</v>
      </c>
      <c r="I30" s="188"/>
      <c r="J30" s="83" t="s">
        <v>821</v>
      </c>
      <c r="K30" s="84"/>
    </row>
    <row r="31" spans="1:11" ht="25.5" customHeight="1">
      <c r="A31" s="82" t="s">
        <v>582</v>
      </c>
      <c r="B31" s="187" t="s">
        <v>883</v>
      </c>
      <c r="C31" s="188"/>
      <c r="D31" s="187" t="s">
        <v>884</v>
      </c>
      <c r="E31" s="188"/>
      <c r="F31" s="188"/>
      <c r="G31" s="188"/>
      <c r="H31" s="187" t="s">
        <v>885</v>
      </c>
      <c r="I31" s="188"/>
      <c r="J31" s="83" t="s">
        <v>607</v>
      </c>
      <c r="K31" s="84"/>
    </row>
    <row r="32" spans="1:11" ht="25.5" customHeight="1">
      <c r="A32" s="82" t="s">
        <v>586</v>
      </c>
      <c r="B32" s="187" t="s">
        <v>898</v>
      </c>
      <c r="C32" s="188"/>
      <c r="D32" s="187" t="s">
        <v>899</v>
      </c>
      <c r="E32" s="188"/>
      <c r="F32" s="188"/>
      <c r="G32" s="188"/>
      <c r="H32" s="187" t="s">
        <v>900</v>
      </c>
      <c r="I32" s="188"/>
      <c r="J32" s="83" t="s">
        <v>573</v>
      </c>
      <c r="K32" s="84"/>
    </row>
    <row r="33" spans="1:11" ht="25.5" customHeight="1">
      <c r="A33" s="82" t="s">
        <v>590</v>
      </c>
      <c r="B33" s="187" t="s">
        <v>901</v>
      </c>
      <c r="C33" s="188"/>
      <c r="D33" s="187" t="s">
        <v>902</v>
      </c>
      <c r="E33" s="188"/>
      <c r="F33" s="188"/>
      <c r="G33" s="188"/>
      <c r="H33" s="187" t="s">
        <v>903</v>
      </c>
      <c r="I33" s="188"/>
      <c r="J33" s="85" t="s">
        <v>607</v>
      </c>
      <c r="K33" s="84"/>
    </row>
    <row r="34" spans="1:11" ht="25.5" customHeight="1">
      <c r="A34" s="82" t="s">
        <v>594</v>
      </c>
      <c r="B34" s="187" t="s">
        <v>904</v>
      </c>
      <c r="C34" s="188"/>
      <c r="D34" s="187" t="s">
        <v>905</v>
      </c>
      <c r="E34" s="188"/>
      <c r="F34" s="188"/>
      <c r="G34" s="188"/>
      <c r="H34" s="187" t="s">
        <v>276</v>
      </c>
      <c r="I34" s="188"/>
      <c r="J34" s="83" t="s">
        <v>945</v>
      </c>
      <c r="K34" s="84"/>
    </row>
    <row r="35" spans="1:11" ht="25.5" customHeight="1">
      <c r="A35" s="82" t="s">
        <v>598</v>
      </c>
      <c r="B35" s="187" t="s">
        <v>907</v>
      </c>
      <c r="C35" s="188"/>
      <c r="D35" s="187" t="s">
        <v>908</v>
      </c>
      <c r="E35" s="188"/>
      <c r="F35" s="188"/>
      <c r="G35" s="188"/>
      <c r="H35" s="187" t="s">
        <v>276</v>
      </c>
      <c r="I35" s="188"/>
      <c r="J35" s="83" t="s">
        <v>946</v>
      </c>
      <c r="K35" s="84"/>
    </row>
    <row r="36" spans="1:11" ht="25.5" customHeight="1">
      <c r="A36" s="82" t="s">
        <v>603</v>
      </c>
      <c r="B36" s="187" t="s">
        <v>852</v>
      </c>
      <c r="C36" s="188"/>
      <c r="D36" s="187" t="s">
        <v>853</v>
      </c>
      <c r="E36" s="188"/>
      <c r="F36" s="188"/>
      <c r="G36" s="188"/>
      <c r="H36" s="187" t="s">
        <v>276</v>
      </c>
      <c r="I36" s="188"/>
      <c r="J36" s="83" t="s">
        <v>947</v>
      </c>
      <c r="K36" s="84"/>
    </row>
    <row r="37" spans="1:11" ht="25.5" customHeight="1">
      <c r="A37" s="82" t="s">
        <v>608</v>
      </c>
      <c r="B37" s="187" t="s">
        <v>886</v>
      </c>
      <c r="C37" s="188"/>
      <c r="D37" s="187" t="s">
        <v>887</v>
      </c>
      <c r="E37" s="188"/>
      <c r="F37" s="188"/>
      <c r="G37" s="188"/>
      <c r="H37" s="187" t="s">
        <v>888</v>
      </c>
      <c r="I37" s="188"/>
      <c r="J37" s="83" t="s">
        <v>573</v>
      </c>
      <c r="K37" s="84"/>
    </row>
    <row r="38" spans="1:11" ht="25.5" customHeight="1">
      <c r="A38" s="82" t="s">
        <v>612</v>
      </c>
      <c r="B38" s="187" t="s">
        <v>911</v>
      </c>
      <c r="C38" s="188"/>
      <c r="D38" s="187" t="s">
        <v>912</v>
      </c>
      <c r="E38" s="188"/>
      <c r="F38" s="188"/>
      <c r="G38" s="188"/>
      <c r="H38" s="187" t="s">
        <v>276</v>
      </c>
      <c r="I38" s="188"/>
      <c r="J38" s="83" t="s">
        <v>730</v>
      </c>
      <c r="K38" s="84"/>
    </row>
    <row r="39" spans="1:11" ht="25.5" customHeight="1">
      <c r="A39" s="82">
        <v>12</v>
      </c>
      <c r="B39" s="187" t="s">
        <v>942</v>
      </c>
      <c r="C39" s="188"/>
      <c r="D39" s="187" t="s">
        <v>914</v>
      </c>
      <c r="E39" s="188"/>
      <c r="F39" s="188"/>
      <c r="G39" s="188"/>
      <c r="H39" s="187" t="s">
        <v>276</v>
      </c>
      <c r="I39" s="188"/>
      <c r="J39" s="83" t="s">
        <v>948</v>
      </c>
      <c r="K39" s="84"/>
    </row>
    <row r="40" spans="1:11" ht="25.5" customHeight="1">
      <c r="A40" s="82">
        <v>13</v>
      </c>
      <c r="B40" s="187" t="s">
        <v>748</v>
      </c>
      <c r="C40" s="188"/>
      <c r="D40" s="187" t="s">
        <v>749</v>
      </c>
      <c r="E40" s="188"/>
      <c r="F40" s="188"/>
      <c r="G40" s="188"/>
      <c r="H40" s="187" t="s">
        <v>276</v>
      </c>
      <c r="I40" s="188"/>
      <c r="J40" s="83" t="s">
        <v>573</v>
      </c>
      <c r="K40" s="84"/>
    </row>
    <row r="41" spans="1:11" ht="25.5" customHeight="1">
      <c r="A41" s="82">
        <v>14</v>
      </c>
      <c r="B41" s="187" t="s">
        <v>892</v>
      </c>
      <c r="C41" s="188"/>
      <c r="D41" s="187" t="s">
        <v>893</v>
      </c>
      <c r="E41" s="188"/>
      <c r="F41" s="188"/>
      <c r="G41" s="188"/>
      <c r="H41" s="187" t="s">
        <v>894</v>
      </c>
      <c r="I41" s="188"/>
      <c r="J41" s="83" t="s">
        <v>573</v>
      </c>
      <c r="K41" s="84"/>
    </row>
    <row r="42" spans="1:11" ht="25.5" customHeight="1">
      <c r="A42" s="82">
        <v>15</v>
      </c>
      <c r="B42" s="187" t="s">
        <v>949</v>
      </c>
      <c r="C42" s="188"/>
      <c r="D42" s="187" t="s">
        <v>950</v>
      </c>
      <c r="E42" s="188"/>
      <c r="F42" s="188"/>
      <c r="G42" s="188"/>
      <c r="H42" s="187" t="s">
        <v>276</v>
      </c>
      <c r="I42" s="188"/>
      <c r="J42" s="83" t="s">
        <v>753</v>
      </c>
      <c r="K42" s="84"/>
    </row>
    <row r="43" spans="1:11" ht="25.5" customHeight="1">
      <c r="A43" s="82">
        <v>16</v>
      </c>
      <c r="B43" s="187" t="s">
        <v>951</v>
      </c>
      <c r="C43" s="188"/>
      <c r="D43" s="187" t="s">
        <v>952</v>
      </c>
      <c r="E43" s="188"/>
      <c r="F43" s="188"/>
      <c r="G43" s="188"/>
      <c r="H43" s="187" t="s">
        <v>276</v>
      </c>
      <c r="I43" s="188"/>
      <c r="J43" s="83" t="s">
        <v>873</v>
      </c>
      <c r="K43" s="84"/>
    </row>
    <row r="44" spans="1:11" ht="25.5" customHeight="1">
      <c r="A44" s="82">
        <v>17</v>
      </c>
      <c r="B44" s="187" t="s">
        <v>953</v>
      </c>
      <c r="C44" s="188"/>
      <c r="D44" s="187" t="s">
        <v>954</v>
      </c>
      <c r="E44" s="188"/>
      <c r="F44" s="188"/>
      <c r="G44" s="188"/>
      <c r="H44" s="187" t="s">
        <v>276</v>
      </c>
      <c r="I44" s="188"/>
      <c r="J44" s="83" t="s">
        <v>955</v>
      </c>
      <c r="K44" s="84"/>
    </row>
    <row r="45" spans="1:11" ht="25.5" customHeight="1">
      <c r="A45" s="82">
        <v>18</v>
      </c>
      <c r="B45" s="187" t="s">
        <v>956</v>
      </c>
      <c r="C45" s="188"/>
      <c r="D45" s="187" t="s">
        <v>957</v>
      </c>
      <c r="E45" s="188"/>
      <c r="F45" s="188"/>
      <c r="G45" s="188"/>
      <c r="H45" s="187" t="s">
        <v>276</v>
      </c>
      <c r="I45" s="188"/>
      <c r="J45" s="83" t="s">
        <v>774</v>
      </c>
      <c r="K45" s="84"/>
    </row>
    <row r="46" spans="1:11" ht="25.5" customHeight="1">
      <c r="A46" s="82">
        <v>19</v>
      </c>
      <c r="B46" s="187" t="s">
        <v>864</v>
      </c>
      <c r="C46" s="188"/>
      <c r="D46" s="187" t="s">
        <v>958</v>
      </c>
      <c r="E46" s="188"/>
      <c r="F46" s="188"/>
      <c r="G46" s="188"/>
      <c r="H46" s="187" t="s">
        <v>276</v>
      </c>
      <c r="I46" s="188"/>
      <c r="J46" s="83" t="s">
        <v>774</v>
      </c>
      <c r="K46" s="84"/>
    </row>
    <row r="47" spans="1:11" ht="25.5" customHeight="1">
      <c r="A47" s="82">
        <v>20</v>
      </c>
      <c r="B47" s="187" t="s">
        <v>922</v>
      </c>
      <c r="C47" s="188"/>
      <c r="D47" s="187" t="s">
        <v>923</v>
      </c>
      <c r="E47" s="188"/>
      <c r="F47" s="188"/>
      <c r="G47" s="188"/>
      <c r="H47" s="187" t="s">
        <v>276</v>
      </c>
      <c r="I47" s="188"/>
      <c r="J47" s="83" t="s">
        <v>924</v>
      </c>
      <c r="K47" s="84"/>
    </row>
    <row r="48" spans="1:11" ht="25.5" customHeight="1">
      <c r="A48" s="82">
        <v>21</v>
      </c>
      <c r="B48" s="187" t="s">
        <v>959</v>
      </c>
      <c r="C48" s="188"/>
      <c r="D48" s="187" t="s">
        <v>960</v>
      </c>
      <c r="E48" s="188"/>
      <c r="F48" s="188"/>
      <c r="G48" s="188"/>
      <c r="H48" s="187" t="s">
        <v>961</v>
      </c>
      <c r="I48" s="188"/>
      <c r="J48" s="83" t="s">
        <v>573</v>
      </c>
      <c r="K48" s="84"/>
    </row>
    <row r="49" spans="1:11" ht="25.5" customHeight="1">
      <c r="A49" s="82">
        <v>22</v>
      </c>
      <c r="B49" s="187" t="s">
        <v>889</v>
      </c>
      <c r="C49" s="188"/>
      <c r="D49" s="187" t="s">
        <v>890</v>
      </c>
      <c r="E49" s="188"/>
      <c r="F49" s="188"/>
      <c r="G49" s="188"/>
      <c r="H49" s="187" t="s">
        <v>891</v>
      </c>
      <c r="I49" s="188"/>
      <c r="J49" s="83" t="s">
        <v>573</v>
      </c>
      <c r="K49" s="84"/>
    </row>
    <row r="50" spans="1:11" ht="25.5" customHeight="1">
      <c r="A50" s="82">
        <v>23</v>
      </c>
      <c r="B50" s="187" t="s">
        <v>962</v>
      </c>
      <c r="C50" s="188"/>
      <c r="D50" s="187" t="s">
        <v>963</v>
      </c>
      <c r="E50" s="188"/>
      <c r="F50" s="188"/>
      <c r="G50" s="188"/>
      <c r="H50" s="187" t="s">
        <v>964</v>
      </c>
      <c r="I50" s="188"/>
      <c r="J50" s="83" t="s">
        <v>573</v>
      </c>
      <c r="K50" s="84"/>
    </row>
    <row r="51" spans="1:11" ht="25.5" customHeight="1">
      <c r="A51" s="82">
        <v>24</v>
      </c>
      <c r="B51" s="187" t="s">
        <v>965</v>
      </c>
      <c r="C51" s="188"/>
      <c r="D51" s="187" t="s">
        <v>966</v>
      </c>
      <c r="E51" s="188"/>
      <c r="F51" s="188"/>
      <c r="G51" s="188"/>
      <c r="H51" s="187" t="s">
        <v>967</v>
      </c>
      <c r="I51" s="188"/>
      <c r="J51" s="85" t="s">
        <v>573</v>
      </c>
      <c r="K51" s="84"/>
    </row>
    <row r="52" spans="1:11" ht="25.5" customHeight="1">
      <c r="A52" s="82">
        <v>25</v>
      </c>
      <c r="B52" s="187" t="s">
        <v>895</v>
      </c>
      <c r="C52" s="188"/>
      <c r="D52" s="187" t="s">
        <v>896</v>
      </c>
      <c r="E52" s="188"/>
      <c r="F52" s="188"/>
      <c r="G52" s="188"/>
      <c r="H52" s="187" t="s">
        <v>897</v>
      </c>
      <c r="I52" s="188"/>
      <c r="J52" s="83" t="s">
        <v>602</v>
      </c>
      <c r="K52" s="84"/>
    </row>
    <row r="53" spans="1:11" ht="25.5" customHeight="1">
      <c r="A53" s="82">
        <v>26</v>
      </c>
      <c r="B53" s="187" t="s">
        <v>968</v>
      </c>
      <c r="C53" s="188"/>
      <c r="D53" s="187" t="s">
        <v>969</v>
      </c>
      <c r="E53" s="188"/>
      <c r="F53" s="188"/>
      <c r="G53" s="188"/>
      <c r="H53" s="187" t="s">
        <v>970</v>
      </c>
      <c r="I53" s="188"/>
      <c r="J53" s="83" t="s">
        <v>573</v>
      </c>
      <c r="K53" s="84"/>
    </row>
    <row r="54" spans="1:11" ht="14.45" customHeight="1">
      <c r="A54" s="86"/>
      <c r="B54" s="87" t="s">
        <v>775</v>
      </c>
      <c r="C54" s="88"/>
      <c r="D54" s="88"/>
      <c r="E54" s="88"/>
      <c r="F54" s="88"/>
      <c r="G54" s="88"/>
      <c r="H54" s="88"/>
      <c r="I54" s="88"/>
      <c r="J54" s="88"/>
      <c r="K54" s="89">
        <f>SUM(K28:K53)</f>
        <v>0</v>
      </c>
    </row>
    <row r="55" ht="13.9" customHeight="1">
      <c r="A55" s="51" t="s">
        <v>276</v>
      </c>
    </row>
  </sheetData>
  <mergeCells count="81">
    <mergeCell ref="B53:C53"/>
    <mergeCell ref="D53:G53"/>
    <mergeCell ref="H53:I53"/>
    <mergeCell ref="B51:C51"/>
    <mergeCell ref="D51:G51"/>
    <mergeCell ref="H51:I51"/>
    <mergeCell ref="B52:C52"/>
    <mergeCell ref="D52:G52"/>
    <mergeCell ref="H52:I52"/>
    <mergeCell ref="B49:C49"/>
    <mergeCell ref="D49:G49"/>
    <mergeCell ref="H49:I49"/>
    <mergeCell ref="B50:C50"/>
    <mergeCell ref="D50:G50"/>
    <mergeCell ref="H50:I50"/>
    <mergeCell ref="B47:C47"/>
    <mergeCell ref="D47:G47"/>
    <mergeCell ref="H47:I47"/>
    <mergeCell ref="B48:C48"/>
    <mergeCell ref="D48:G48"/>
    <mergeCell ref="H48:I48"/>
    <mergeCell ref="B45:C45"/>
    <mergeCell ref="D45:G45"/>
    <mergeCell ref="H45:I45"/>
    <mergeCell ref="B46:C46"/>
    <mergeCell ref="D46:G46"/>
    <mergeCell ref="H46:I46"/>
    <mergeCell ref="B43:C43"/>
    <mergeCell ref="D43:G43"/>
    <mergeCell ref="H43:I43"/>
    <mergeCell ref="B44:C44"/>
    <mergeCell ref="D44:G44"/>
    <mergeCell ref="H44:I44"/>
    <mergeCell ref="B41:C41"/>
    <mergeCell ref="D41:G41"/>
    <mergeCell ref="H41:I41"/>
    <mergeCell ref="B42:C42"/>
    <mergeCell ref="D42:G42"/>
    <mergeCell ref="H42:I42"/>
    <mergeCell ref="B39:C39"/>
    <mergeCell ref="D39:G39"/>
    <mergeCell ref="H39:I39"/>
    <mergeCell ref="B40:C40"/>
    <mergeCell ref="D40:G40"/>
    <mergeCell ref="H40:I40"/>
    <mergeCell ref="B37:C37"/>
    <mergeCell ref="D37:G37"/>
    <mergeCell ref="H37:I37"/>
    <mergeCell ref="B38:C38"/>
    <mergeCell ref="D38:G38"/>
    <mergeCell ref="H38:I38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B29:C29"/>
    <mergeCell ref="D29:G29"/>
    <mergeCell ref="H29:I29"/>
    <mergeCell ref="B30:C30"/>
    <mergeCell ref="D30:G30"/>
    <mergeCell ref="H30:I30"/>
    <mergeCell ref="B26:C26"/>
    <mergeCell ref="D26:G26"/>
    <mergeCell ref="H26:I26"/>
    <mergeCell ref="B28:C28"/>
    <mergeCell ref="D28:G28"/>
    <mergeCell ref="H28:I28"/>
  </mergeCells>
  <printOptions gridLines="1"/>
  <pageMargins left="0.66" right="0.19684999999999997" top="0.590551" bottom="0.590551" header="0.2755909999999999" footer="0.2755909999999999"/>
  <pageSetup horizontalDpi="600" verticalDpi="600" orientation="portrait" paperSize="9" scale="60"/>
  <headerFooter>
    <oddFooter>&amp;LDatum tisku  &amp;D&amp;RStrana 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workbookViewId="0" topLeftCell="A1">
      <selection activeCell="I27" sqref="I27"/>
    </sheetView>
  </sheetViews>
  <sheetFormatPr defaultColWidth="9.33203125" defaultRowHeight="12.75" customHeight="1"/>
  <cols>
    <col min="1" max="1" width="7.5" style="90" customWidth="1"/>
    <col min="2" max="2" width="21.5" style="90" customWidth="1"/>
    <col min="3" max="3" width="41.16015625" style="90" customWidth="1"/>
    <col min="4" max="4" width="14.83203125" style="91" customWidth="1"/>
    <col min="5" max="5" width="20.5" style="90" customWidth="1"/>
    <col min="6" max="6" width="7.83203125" style="90" customWidth="1"/>
    <col min="7" max="7" width="8" style="90" customWidth="1"/>
    <col min="8" max="257" width="9.33203125" style="90" customWidth="1"/>
  </cols>
  <sheetData>
    <row r="1" spans="1:9" ht="13.15" customHeight="1">
      <c r="A1" s="92" t="s">
        <v>971</v>
      </c>
      <c r="B1" s="93" t="s">
        <v>972</v>
      </c>
      <c r="C1" s="93"/>
      <c r="D1" s="94"/>
      <c r="E1" s="93" t="s">
        <v>973</v>
      </c>
      <c r="F1" s="189">
        <v>44257</v>
      </c>
      <c r="G1" s="189"/>
      <c r="H1" s="93"/>
      <c r="I1" s="93"/>
    </row>
    <row r="2" ht="13.15" customHeight="1">
      <c r="A2" s="95"/>
    </row>
    <row r="3" spans="1:2" ht="13.15" customHeight="1">
      <c r="A3" s="96" t="s">
        <v>974</v>
      </c>
      <c r="B3" s="90" t="s">
        <v>545</v>
      </c>
    </row>
    <row r="4" spans="1:2" ht="13.15" customHeight="1">
      <c r="A4" s="96" t="s">
        <v>975</v>
      </c>
      <c r="B4" s="90" t="s">
        <v>976</v>
      </c>
    </row>
    <row r="5" spans="1:2" ht="13.15" customHeight="1">
      <c r="A5" s="96" t="s">
        <v>977</v>
      </c>
      <c r="B5" s="90" t="s">
        <v>978</v>
      </c>
    </row>
    <row r="6" spans="1:9" ht="13.15" customHeight="1">
      <c r="A6" s="92" t="s">
        <v>979</v>
      </c>
      <c r="B6" s="93"/>
      <c r="C6" s="93"/>
      <c r="D6" s="94"/>
      <c r="E6" s="93"/>
      <c r="F6" s="93"/>
      <c r="G6" s="93"/>
      <c r="H6" s="93"/>
      <c r="I6" s="93"/>
    </row>
    <row r="7" spans="1:2" ht="13.15" customHeight="1">
      <c r="A7" s="96" t="s">
        <v>980</v>
      </c>
      <c r="B7" s="90" t="s">
        <v>537</v>
      </c>
    </row>
    <row r="8" spans="1:2" ht="13.15" customHeight="1">
      <c r="A8" s="96" t="s">
        <v>981</v>
      </c>
      <c r="B8" s="90" t="s">
        <v>982</v>
      </c>
    </row>
    <row r="9" spans="1:2" ht="13.15" customHeight="1">
      <c r="A9" s="96" t="s">
        <v>983</v>
      </c>
      <c r="B9" s="90" t="s">
        <v>984</v>
      </c>
    </row>
    <row r="10" spans="1:2" ht="13.15" customHeight="1">
      <c r="A10" s="96" t="s">
        <v>985</v>
      </c>
      <c r="B10" s="90" t="s">
        <v>986</v>
      </c>
    </row>
    <row r="11" ht="13.15" customHeight="1">
      <c r="A11" s="95"/>
    </row>
    <row r="12" spans="1:10" ht="13.15" customHeight="1">
      <c r="A12" s="97"/>
      <c r="B12" s="97"/>
      <c r="C12" s="97"/>
      <c r="D12" s="98"/>
      <c r="E12" s="97"/>
      <c r="F12" s="97"/>
      <c r="G12" s="97"/>
      <c r="H12" s="97"/>
      <c r="I12" s="97"/>
      <c r="J12" s="97"/>
    </row>
    <row r="13" spans="1:10" ht="26.25" customHeight="1">
      <c r="A13" s="99" t="s">
        <v>987</v>
      </c>
      <c r="B13" s="99" t="s">
        <v>988</v>
      </c>
      <c r="C13" s="99" t="s">
        <v>989</v>
      </c>
      <c r="D13" s="100" t="s">
        <v>990</v>
      </c>
      <c r="E13" s="99" t="s">
        <v>991</v>
      </c>
      <c r="F13" s="99" t="s">
        <v>97</v>
      </c>
      <c r="G13" s="99" t="s">
        <v>98</v>
      </c>
      <c r="H13" s="99" t="s">
        <v>992</v>
      </c>
      <c r="I13" s="99" t="s">
        <v>993</v>
      </c>
      <c r="J13" s="99" t="s">
        <v>994</v>
      </c>
    </row>
    <row r="14" spans="1:10" ht="13.15" customHeight="1">
      <c r="A14" s="101">
        <v>1</v>
      </c>
      <c r="B14" s="102" t="s">
        <v>995</v>
      </c>
      <c r="C14" s="102" t="s">
        <v>996</v>
      </c>
      <c r="D14" s="103">
        <v>8595057662506</v>
      </c>
      <c r="E14" s="102" t="s">
        <v>997</v>
      </c>
      <c r="F14" s="102">
        <v>36</v>
      </c>
      <c r="G14" s="102" t="s">
        <v>998</v>
      </c>
      <c r="H14" s="104"/>
      <c r="I14" s="104">
        <f aca="true" t="shared" si="0" ref="I14:I26">F14*H14</f>
        <v>0</v>
      </c>
      <c r="J14" s="102" t="s">
        <v>999</v>
      </c>
    </row>
    <row r="15" spans="1:10" ht="13.15" customHeight="1">
      <c r="A15" s="105">
        <v>2</v>
      </c>
      <c r="B15" s="106" t="s">
        <v>1000</v>
      </c>
      <c r="C15" s="106" t="s">
        <v>1001</v>
      </c>
      <c r="D15" s="107">
        <v>8595568927972</v>
      </c>
      <c r="E15" s="106" t="s">
        <v>1002</v>
      </c>
      <c r="F15" s="106">
        <v>36</v>
      </c>
      <c r="G15" s="106" t="s">
        <v>998</v>
      </c>
      <c r="H15" s="108"/>
      <c r="I15" s="108">
        <f t="shared" si="0"/>
        <v>0</v>
      </c>
      <c r="J15" s="106" t="s">
        <v>999</v>
      </c>
    </row>
    <row r="16" spans="1:10" ht="13.15" customHeight="1">
      <c r="A16" s="105">
        <v>3</v>
      </c>
      <c r="B16" s="106" t="s">
        <v>1003</v>
      </c>
      <c r="C16" s="106" t="s">
        <v>1004</v>
      </c>
      <c r="D16" s="107">
        <v>8595057693722</v>
      </c>
      <c r="E16" s="106" t="s">
        <v>997</v>
      </c>
      <c r="F16" s="106">
        <v>18</v>
      </c>
      <c r="G16" s="106" t="s">
        <v>1005</v>
      </c>
      <c r="H16" s="108"/>
      <c r="I16" s="108">
        <f t="shared" si="0"/>
        <v>0</v>
      </c>
      <c r="J16" s="106" t="s">
        <v>999</v>
      </c>
    </row>
    <row r="17" spans="1:10" ht="13.15" customHeight="1">
      <c r="A17" s="105">
        <v>4</v>
      </c>
      <c r="B17" s="106" t="s">
        <v>1006</v>
      </c>
      <c r="C17" s="106" t="s">
        <v>1007</v>
      </c>
      <c r="D17" s="107">
        <v>8595568928528</v>
      </c>
      <c r="E17" s="106" t="s">
        <v>1002</v>
      </c>
      <c r="F17" s="106">
        <v>108</v>
      </c>
      <c r="G17" s="106" t="s">
        <v>998</v>
      </c>
      <c r="H17" s="108"/>
      <c r="I17" s="108">
        <f t="shared" si="0"/>
        <v>0</v>
      </c>
      <c r="J17" s="106" t="s">
        <v>999</v>
      </c>
    </row>
    <row r="18" spans="1:10" ht="13.15" customHeight="1">
      <c r="A18" s="105">
        <v>5</v>
      </c>
      <c r="B18" s="106" t="s">
        <v>1008</v>
      </c>
      <c r="C18" s="106" t="s">
        <v>1009</v>
      </c>
      <c r="D18" s="107">
        <v>8595057632103</v>
      </c>
      <c r="E18" s="106" t="s">
        <v>997</v>
      </c>
      <c r="F18" s="106">
        <v>5.4</v>
      </c>
      <c r="G18" s="106" t="s">
        <v>1005</v>
      </c>
      <c r="H18" s="108"/>
      <c r="I18" s="108">
        <f t="shared" si="0"/>
        <v>0</v>
      </c>
      <c r="J18" s="106" t="s">
        <v>999</v>
      </c>
    </row>
    <row r="19" spans="1:10" ht="13.15" customHeight="1">
      <c r="A19" s="105">
        <v>6</v>
      </c>
      <c r="B19" s="106" t="s">
        <v>1010</v>
      </c>
      <c r="C19" s="106" t="s">
        <v>1011</v>
      </c>
      <c r="D19" s="107">
        <v>8595057692947</v>
      </c>
      <c r="E19" s="106" t="s">
        <v>1002</v>
      </c>
      <c r="F19" s="106">
        <v>122</v>
      </c>
      <c r="G19" s="106" t="s">
        <v>998</v>
      </c>
      <c r="H19" s="108"/>
      <c r="I19" s="108">
        <f t="shared" si="0"/>
        <v>0</v>
      </c>
      <c r="J19" s="106" t="s">
        <v>999</v>
      </c>
    </row>
    <row r="20" spans="1:10" ht="13.15" customHeight="1">
      <c r="A20" s="105">
        <v>7</v>
      </c>
      <c r="B20" s="106" t="s">
        <v>1012</v>
      </c>
      <c r="C20" s="106" t="s">
        <v>1013</v>
      </c>
      <c r="D20" s="107">
        <v>8595057658639</v>
      </c>
      <c r="E20" s="106" t="s">
        <v>997</v>
      </c>
      <c r="F20" s="106">
        <v>2</v>
      </c>
      <c r="G20" s="106" t="s">
        <v>998</v>
      </c>
      <c r="H20" s="108"/>
      <c r="I20" s="108">
        <f t="shared" si="0"/>
        <v>0</v>
      </c>
      <c r="J20" s="106" t="s">
        <v>999</v>
      </c>
    </row>
    <row r="21" spans="1:10" ht="13.15" customHeight="1">
      <c r="A21" s="105">
        <v>8</v>
      </c>
      <c r="B21" s="106" t="s">
        <v>1014</v>
      </c>
      <c r="C21" s="106" t="s">
        <v>1015</v>
      </c>
      <c r="D21" s="107">
        <v>8595568928740</v>
      </c>
      <c r="E21" s="106" t="s">
        <v>1002</v>
      </c>
      <c r="F21" s="106">
        <v>36</v>
      </c>
      <c r="G21" s="106" t="s">
        <v>998</v>
      </c>
      <c r="H21" s="108"/>
      <c r="I21" s="108">
        <f t="shared" si="0"/>
        <v>0</v>
      </c>
      <c r="J21" s="106" t="s">
        <v>999</v>
      </c>
    </row>
    <row r="22" spans="1:10" ht="13.15" customHeight="1">
      <c r="A22" s="105">
        <v>9</v>
      </c>
      <c r="B22" s="106" t="s">
        <v>1016</v>
      </c>
      <c r="C22" s="106" t="s">
        <v>1015</v>
      </c>
      <c r="D22" s="107">
        <v>8595568928726</v>
      </c>
      <c r="E22" s="106" t="s">
        <v>1002</v>
      </c>
      <c r="F22" s="106">
        <v>108</v>
      </c>
      <c r="G22" s="106" t="s">
        <v>998</v>
      </c>
      <c r="H22" s="108"/>
      <c r="I22" s="108">
        <f t="shared" si="0"/>
        <v>0</v>
      </c>
      <c r="J22" s="106" t="s">
        <v>999</v>
      </c>
    </row>
    <row r="23" spans="1:10" ht="13.15" customHeight="1">
      <c r="A23" s="105">
        <v>10</v>
      </c>
      <c r="B23" s="106" t="s">
        <v>1017</v>
      </c>
      <c r="C23" s="106" t="s">
        <v>1018</v>
      </c>
      <c r="D23" s="107">
        <v>8595057656222</v>
      </c>
      <c r="E23" s="106" t="s">
        <v>997</v>
      </c>
      <c r="F23" s="106">
        <v>18</v>
      </c>
      <c r="G23" s="106" t="s">
        <v>1005</v>
      </c>
      <c r="H23" s="108"/>
      <c r="I23" s="108">
        <f t="shared" si="0"/>
        <v>0</v>
      </c>
      <c r="J23" s="106" t="s">
        <v>999</v>
      </c>
    </row>
    <row r="24" spans="1:10" ht="13.15" customHeight="1">
      <c r="A24" s="105">
        <v>11</v>
      </c>
      <c r="B24" s="106" t="s">
        <v>1019</v>
      </c>
      <c r="C24" s="106" t="s">
        <v>1020</v>
      </c>
      <c r="D24" s="107">
        <v>8595057650862</v>
      </c>
      <c r="E24" s="106" t="s">
        <v>997</v>
      </c>
      <c r="F24" s="106">
        <v>2</v>
      </c>
      <c r="G24" s="106" t="s">
        <v>998</v>
      </c>
      <c r="H24" s="108"/>
      <c r="I24" s="108">
        <f t="shared" si="0"/>
        <v>0</v>
      </c>
      <c r="J24" s="106" t="s">
        <v>999</v>
      </c>
    </row>
    <row r="25" spans="1:10" ht="13.15" customHeight="1">
      <c r="A25" s="105">
        <v>12</v>
      </c>
      <c r="B25" s="106" t="s">
        <v>1021</v>
      </c>
      <c r="C25" s="106" t="s">
        <v>1022</v>
      </c>
      <c r="D25" s="107">
        <v>8595057629448</v>
      </c>
      <c r="E25" s="106" t="s">
        <v>1002</v>
      </c>
      <c r="F25" s="106">
        <v>44</v>
      </c>
      <c r="G25" s="106" t="s">
        <v>998</v>
      </c>
      <c r="H25" s="108"/>
      <c r="I25" s="108">
        <f t="shared" si="0"/>
        <v>0</v>
      </c>
      <c r="J25" s="106" t="s">
        <v>999</v>
      </c>
    </row>
    <row r="26" spans="1:10" ht="13.9" customHeight="1">
      <c r="A26" s="109">
        <v>13</v>
      </c>
      <c r="B26" s="110" t="s">
        <v>1023</v>
      </c>
      <c r="C26" s="110" t="s">
        <v>1024</v>
      </c>
      <c r="D26" s="111">
        <v>8595057631793</v>
      </c>
      <c r="E26" s="110" t="s">
        <v>1025</v>
      </c>
      <c r="F26" s="110">
        <v>7.56</v>
      </c>
      <c r="G26" s="110" t="s">
        <v>1005</v>
      </c>
      <c r="H26" s="112"/>
      <c r="I26" s="108">
        <f t="shared" si="0"/>
        <v>0</v>
      </c>
      <c r="J26" s="110" t="s">
        <v>999</v>
      </c>
    </row>
    <row r="27" spans="1:10" ht="15.75" customHeight="1">
      <c r="A27" s="190" t="s">
        <v>1026</v>
      </c>
      <c r="B27" s="190"/>
      <c r="C27" s="190"/>
      <c r="D27" s="190"/>
      <c r="E27" s="190"/>
      <c r="F27" s="190"/>
      <c r="G27" s="190"/>
      <c r="H27" s="113"/>
      <c r="I27" s="113">
        <f>SUM(I14:I26)</f>
        <v>0</v>
      </c>
      <c r="J27" s="114" t="s">
        <v>999</v>
      </c>
    </row>
    <row r="28" ht="13.15" customHeight="1">
      <c r="A28" s="95"/>
    </row>
    <row r="29" spans="1:10" ht="15" customHeight="1">
      <c r="A29" s="191" t="s">
        <v>1027</v>
      </c>
      <c r="B29" s="191"/>
      <c r="C29" s="191"/>
      <c r="D29" s="191"/>
      <c r="E29" s="191"/>
      <c r="F29" s="191"/>
      <c r="G29" s="191"/>
      <c r="H29" s="191"/>
      <c r="I29" s="191"/>
      <c r="J29" s="191"/>
    </row>
    <row r="30" ht="13.15" customHeight="1">
      <c r="A30" s="95"/>
    </row>
    <row r="31" ht="13.15" customHeight="1">
      <c r="A31" s="95"/>
    </row>
    <row r="32" ht="13.15" customHeight="1">
      <c r="A32" s="95"/>
    </row>
    <row r="33" ht="13.15" customHeight="1">
      <c r="A33" s="95"/>
    </row>
    <row r="34" ht="13.15" customHeight="1">
      <c r="A34" s="95"/>
    </row>
    <row r="35" ht="13.15" customHeight="1">
      <c r="A35" s="95"/>
    </row>
    <row r="36" ht="13.15" customHeight="1">
      <c r="A36" s="95"/>
    </row>
    <row r="37" ht="13.15" customHeight="1">
      <c r="A37" s="95"/>
    </row>
    <row r="38" ht="13.15" customHeight="1">
      <c r="A38" s="95"/>
    </row>
    <row r="39" ht="13.15" customHeight="1">
      <c r="A39" s="95"/>
    </row>
    <row r="40" ht="13.15" customHeight="1">
      <c r="A40" s="95"/>
    </row>
    <row r="41" ht="13.15" customHeight="1">
      <c r="A41" s="95"/>
    </row>
    <row r="42" ht="13.15" customHeight="1">
      <c r="A42" s="95"/>
    </row>
    <row r="43" ht="13.15" customHeight="1">
      <c r="A43" s="95"/>
    </row>
    <row r="44" ht="13.15" customHeight="1">
      <c r="A44" s="95"/>
    </row>
    <row r="45" ht="13.15" customHeight="1">
      <c r="A45" s="95"/>
    </row>
    <row r="46" ht="13.15" customHeight="1">
      <c r="A46" s="95"/>
    </row>
    <row r="47" ht="13.15" customHeight="1">
      <c r="A47" s="95"/>
    </row>
    <row r="48" ht="13.15" customHeight="1">
      <c r="A48" s="95"/>
    </row>
    <row r="49" ht="13.15" customHeight="1">
      <c r="A49" s="95"/>
    </row>
    <row r="50" ht="13.15" customHeight="1">
      <c r="A50" s="95"/>
    </row>
    <row r="51" ht="13.15" customHeight="1">
      <c r="A51" s="95"/>
    </row>
    <row r="52" ht="13.15" customHeight="1">
      <c r="A52" s="95"/>
    </row>
    <row r="53" ht="13.15" customHeight="1">
      <c r="A53" s="95"/>
    </row>
    <row r="54" ht="13.15" customHeight="1">
      <c r="A54" s="95"/>
    </row>
    <row r="55" ht="13.15" customHeight="1">
      <c r="A55" s="95"/>
    </row>
    <row r="56" ht="13.15" customHeight="1">
      <c r="A56" s="95"/>
    </row>
    <row r="57" ht="13.15" customHeight="1">
      <c r="A57" s="95"/>
    </row>
    <row r="58" ht="13.15" customHeight="1">
      <c r="A58" s="95"/>
    </row>
    <row r="59" ht="13.15" customHeight="1">
      <c r="A59" s="95"/>
    </row>
    <row r="60" ht="13.15" customHeight="1">
      <c r="A60" s="95"/>
    </row>
    <row r="61" ht="13.15" customHeight="1">
      <c r="A61" s="95"/>
    </row>
    <row r="62" ht="13.15" customHeight="1">
      <c r="A62" s="95"/>
    </row>
    <row r="63" ht="13.15" customHeight="1">
      <c r="A63" s="95"/>
    </row>
    <row r="64" ht="13.15" customHeight="1">
      <c r="A64" s="95"/>
    </row>
    <row r="65" ht="13.15" customHeight="1">
      <c r="A65" s="95"/>
    </row>
    <row r="66" ht="13.15" customHeight="1">
      <c r="A66" s="95"/>
    </row>
    <row r="67" ht="13.15" customHeight="1">
      <c r="A67" s="95"/>
    </row>
    <row r="68" ht="13.15" customHeight="1">
      <c r="A68" s="95"/>
    </row>
    <row r="69" ht="13.15" customHeight="1">
      <c r="A69" s="95"/>
    </row>
    <row r="70" ht="13.15" customHeight="1">
      <c r="A70" s="95"/>
    </row>
    <row r="71" ht="13.15" customHeight="1">
      <c r="A71" s="95"/>
    </row>
    <row r="72" ht="13.15" customHeight="1">
      <c r="A72" s="95"/>
    </row>
    <row r="73" ht="13.15" customHeight="1">
      <c r="A73" s="95"/>
    </row>
    <row r="74" ht="13.15" customHeight="1">
      <c r="A74" s="95"/>
    </row>
    <row r="75" ht="13.15" customHeight="1">
      <c r="A75" s="95"/>
    </row>
    <row r="76" ht="13.15" customHeight="1">
      <c r="A76" s="95"/>
    </row>
    <row r="77" ht="13.15" customHeight="1">
      <c r="A77" s="95"/>
    </row>
    <row r="78" ht="13.15" customHeight="1">
      <c r="A78" s="95"/>
    </row>
    <row r="79" ht="13.15" customHeight="1">
      <c r="A79" s="95"/>
    </row>
    <row r="80" ht="13.15" customHeight="1">
      <c r="A80" s="95"/>
    </row>
    <row r="81" ht="13.15" customHeight="1">
      <c r="A81" s="95"/>
    </row>
    <row r="82" ht="13.15" customHeight="1">
      <c r="A82" s="95"/>
    </row>
    <row r="83" ht="13.15" customHeight="1">
      <c r="A83" s="95"/>
    </row>
    <row r="84" ht="13.15" customHeight="1">
      <c r="A84" s="95"/>
    </row>
    <row r="85" ht="13.15" customHeight="1">
      <c r="A85" s="95"/>
    </row>
    <row r="86" ht="13.15" customHeight="1">
      <c r="A86" s="95"/>
    </row>
    <row r="87" ht="13.15" customHeight="1">
      <c r="A87" s="95"/>
    </row>
    <row r="88" ht="13.15" customHeight="1">
      <c r="A88" s="95"/>
    </row>
    <row r="89" ht="13.15" customHeight="1">
      <c r="A89" s="95"/>
    </row>
    <row r="90" ht="13.15" customHeight="1">
      <c r="A90" s="95"/>
    </row>
    <row r="91" ht="13.15" customHeight="1">
      <c r="A91" s="95"/>
    </row>
    <row r="92" ht="13.15" customHeight="1">
      <c r="A92" s="95"/>
    </row>
    <row r="93" ht="13.15" customHeight="1">
      <c r="A93" s="95"/>
    </row>
    <row r="94" ht="13.15" customHeight="1">
      <c r="A94" s="95"/>
    </row>
    <row r="95" ht="13.15" customHeight="1">
      <c r="A95" s="95"/>
    </row>
    <row r="96" ht="13.15" customHeight="1">
      <c r="A96" s="95"/>
    </row>
    <row r="97" ht="13.15" customHeight="1">
      <c r="A97" s="95"/>
    </row>
    <row r="98" ht="13.15" customHeight="1">
      <c r="A98" s="95"/>
    </row>
    <row r="99" ht="13.15" customHeight="1">
      <c r="A99" s="95"/>
    </row>
    <row r="100" ht="13.15" customHeight="1">
      <c r="A100" s="95"/>
    </row>
    <row r="101" ht="13.15" customHeight="1">
      <c r="A101" s="95"/>
    </row>
    <row r="102" ht="13.15" customHeight="1">
      <c r="A102" s="95"/>
    </row>
    <row r="103" ht="13.15" customHeight="1">
      <c r="A103" s="95"/>
    </row>
    <row r="104" ht="13.15" customHeight="1">
      <c r="A104" s="95"/>
    </row>
    <row r="105" ht="13.15" customHeight="1">
      <c r="A105" s="95"/>
    </row>
    <row r="106" ht="13.15" customHeight="1">
      <c r="A106" s="95"/>
    </row>
    <row r="107" ht="13.15" customHeight="1">
      <c r="A107" s="95"/>
    </row>
    <row r="108" ht="13.15" customHeight="1">
      <c r="A108" s="95"/>
    </row>
    <row r="109" ht="13.15" customHeight="1">
      <c r="A109" s="95"/>
    </row>
    <row r="110" ht="13.15" customHeight="1">
      <c r="A110" s="95"/>
    </row>
    <row r="111" ht="13.15" customHeight="1">
      <c r="A111" s="95"/>
    </row>
    <row r="112" ht="13.15" customHeight="1">
      <c r="A112" s="95"/>
    </row>
    <row r="113" ht="13.15" customHeight="1">
      <c r="A113" s="95"/>
    </row>
    <row r="114" ht="13.15" customHeight="1">
      <c r="A114" s="95"/>
    </row>
    <row r="115" ht="13.15" customHeight="1">
      <c r="A115" s="95"/>
    </row>
    <row r="116" ht="13.15" customHeight="1">
      <c r="A116" s="95"/>
    </row>
    <row r="117" ht="13.15" customHeight="1">
      <c r="A117" s="95"/>
    </row>
    <row r="118" ht="13.15" customHeight="1">
      <c r="A118" s="95"/>
    </row>
    <row r="119" ht="13.15" customHeight="1">
      <c r="A119" s="95"/>
    </row>
    <row r="120" ht="13.15" customHeight="1">
      <c r="A120" s="95"/>
    </row>
    <row r="121" ht="13.15" customHeight="1">
      <c r="A121" s="95"/>
    </row>
    <row r="122" ht="13.15" customHeight="1">
      <c r="A122" s="95"/>
    </row>
    <row r="123" ht="13.15" customHeight="1">
      <c r="A123" s="95"/>
    </row>
    <row r="124" ht="13.15" customHeight="1">
      <c r="A124" s="95"/>
    </row>
    <row r="125" ht="13.15" customHeight="1">
      <c r="A125" s="95"/>
    </row>
    <row r="126" ht="13.15" customHeight="1">
      <c r="A126" s="95"/>
    </row>
    <row r="127" ht="13.15" customHeight="1">
      <c r="A127" s="95"/>
    </row>
    <row r="128" ht="13.15" customHeight="1">
      <c r="A128" s="95"/>
    </row>
    <row r="129" ht="13.15" customHeight="1">
      <c r="A129" s="95"/>
    </row>
    <row r="130" ht="13.15" customHeight="1">
      <c r="A130" s="95"/>
    </row>
    <row r="131" ht="13.15" customHeight="1">
      <c r="A131" s="95"/>
    </row>
    <row r="132" ht="13.15" customHeight="1">
      <c r="A132" s="95"/>
    </row>
    <row r="133" ht="13.15" customHeight="1">
      <c r="A133" s="95"/>
    </row>
    <row r="134" ht="13.15" customHeight="1">
      <c r="A134" s="95"/>
    </row>
    <row r="135" ht="13.15" customHeight="1">
      <c r="A135" s="95"/>
    </row>
    <row r="136" ht="13.15" customHeight="1">
      <c r="A136" s="95"/>
    </row>
    <row r="137" ht="13.15" customHeight="1">
      <c r="A137" s="95"/>
    </row>
    <row r="138" ht="13.15" customHeight="1">
      <c r="A138" s="95"/>
    </row>
    <row r="139" ht="13.15" customHeight="1">
      <c r="A139" s="95"/>
    </row>
    <row r="140" ht="13.15" customHeight="1">
      <c r="A140" s="95"/>
    </row>
    <row r="141" ht="13.15" customHeight="1">
      <c r="A141" s="95"/>
    </row>
    <row r="142" ht="13.15" customHeight="1">
      <c r="A142" s="95"/>
    </row>
    <row r="143" ht="13.15" customHeight="1">
      <c r="A143" s="95"/>
    </row>
    <row r="144" ht="13.15" customHeight="1">
      <c r="A144" s="95"/>
    </row>
    <row r="145" ht="13.15" customHeight="1">
      <c r="A145" s="95"/>
    </row>
    <row r="146" ht="13.15" customHeight="1">
      <c r="A146" s="95"/>
    </row>
    <row r="147" ht="13.15" customHeight="1">
      <c r="A147" s="95"/>
    </row>
    <row r="148" ht="13.15" customHeight="1">
      <c r="A148" s="95"/>
    </row>
    <row r="149" ht="13.15" customHeight="1">
      <c r="A149" s="95"/>
    </row>
    <row r="150" ht="13.15" customHeight="1">
      <c r="A150" s="95"/>
    </row>
    <row r="151" ht="13.15" customHeight="1">
      <c r="A151" s="95"/>
    </row>
    <row r="152" ht="13.15" customHeight="1">
      <c r="A152" s="95"/>
    </row>
    <row r="153" ht="13.15" customHeight="1">
      <c r="A153" s="95"/>
    </row>
    <row r="154" ht="13.15" customHeight="1">
      <c r="A154" s="95"/>
    </row>
    <row r="155" ht="13.15" customHeight="1">
      <c r="A155" s="95"/>
    </row>
    <row r="156" ht="13.15" customHeight="1">
      <c r="A156" s="95"/>
    </row>
    <row r="157" ht="13.15" customHeight="1">
      <c r="A157" s="95"/>
    </row>
    <row r="158" ht="13.15" customHeight="1">
      <c r="A158" s="95"/>
    </row>
    <row r="159" ht="13.15" customHeight="1">
      <c r="A159" s="95"/>
    </row>
    <row r="160" ht="13.15" customHeight="1">
      <c r="A160" s="95"/>
    </row>
    <row r="161" ht="13.15" customHeight="1">
      <c r="A161" s="95"/>
    </row>
    <row r="162" ht="13.15" customHeight="1">
      <c r="A162" s="95"/>
    </row>
    <row r="163" ht="13.15" customHeight="1">
      <c r="A163" s="95"/>
    </row>
    <row r="164" ht="13.15" customHeight="1">
      <c r="A164" s="95"/>
    </row>
    <row r="165" ht="13.15" customHeight="1">
      <c r="A165" s="95"/>
    </row>
    <row r="166" ht="13.15" customHeight="1">
      <c r="A166" s="95"/>
    </row>
    <row r="167" ht="13.15" customHeight="1">
      <c r="A167" s="95"/>
    </row>
    <row r="168" ht="13.15" customHeight="1">
      <c r="A168" s="95"/>
    </row>
    <row r="169" ht="13.15" customHeight="1">
      <c r="A169" s="95"/>
    </row>
    <row r="170" ht="13.15" customHeight="1">
      <c r="A170" s="95"/>
    </row>
    <row r="171" ht="13.15" customHeight="1">
      <c r="A171" s="95"/>
    </row>
    <row r="172" ht="13.15" customHeight="1">
      <c r="A172" s="95"/>
    </row>
    <row r="173" ht="13.15" customHeight="1">
      <c r="A173" s="95"/>
    </row>
    <row r="174" ht="13.15" customHeight="1">
      <c r="A174" s="95"/>
    </row>
    <row r="175" ht="13.15" customHeight="1">
      <c r="A175" s="95"/>
    </row>
    <row r="176" ht="13.15" customHeight="1">
      <c r="A176" s="95"/>
    </row>
    <row r="177" ht="13.15" customHeight="1">
      <c r="A177" s="95"/>
    </row>
    <row r="178" ht="13.15" customHeight="1">
      <c r="A178" s="95"/>
    </row>
    <row r="179" ht="13.15" customHeight="1">
      <c r="A179" s="95"/>
    </row>
    <row r="180" ht="13.15" customHeight="1">
      <c r="A180" s="95"/>
    </row>
    <row r="181" ht="13.15" customHeight="1">
      <c r="A181" s="95"/>
    </row>
    <row r="182" ht="13.15" customHeight="1">
      <c r="A182" s="95"/>
    </row>
    <row r="183" ht="13.15" customHeight="1">
      <c r="A183" s="95"/>
    </row>
    <row r="184" ht="13.15" customHeight="1">
      <c r="A184" s="95"/>
    </row>
    <row r="185" ht="13.15" customHeight="1">
      <c r="A185" s="95"/>
    </row>
    <row r="186" ht="13.15" customHeight="1">
      <c r="A186" s="95"/>
    </row>
    <row r="187" ht="13.15" customHeight="1">
      <c r="A187" s="95"/>
    </row>
    <row r="188" ht="13.15" customHeight="1">
      <c r="A188" s="95"/>
    </row>
    <row r="189" ht="13.15" customHeight="1">
      <c r="A189" s="95"/>
    </row>
    <row r="190" ht="13.15" customHeight="1">
      <c r="A190" s="95"/>
    </row>
    <row r="191" ht="13.15" customHeight="1">
      <c r="A191" s="95"/>
    </row>
    <row r="192" ht="13.15" customHeight="1">
      <c r="A192" s="95"/>
    </row>
    <row r="193" ht="13.15" customHeight="1">
      <c r="A193" s="95"/>
    </row>
    <row r="194" ht="13.15" customHeight="1">
      <c r="A194" s="95"/>
    </row>
    <row r="195" ht="13.15" customHeight="1">
      <c r="A195" s="95"/>
    </row>
    <row r="196" ht="13.15" customHeight="1">
      <c r="A196" s="95"/>
    </row>
    <row r="197" ht="13.15" customHeight="1">
      <c r="A197" s="95"/>
    </row>
    <row r="198" ht="13.15" customHeight="1">
      <c r="A198" s="95"/>
    </row>
    <row r="199" ht="13.15" customHeight="1">
      <c r="A199" s="95"/>
    </row>
    <row r="200" ht="13.15" customHeight="1">
      <c r="A200" s="95"/>
    </row>
    <row r="201" ht="13.15" customHeight="1">
      <c r="A201" s="95"/>
    </row>
    <row r="202" ht="13.15" customHeight="1">
      <c r="A202" s="95"/>
    </row>
    <row r="203" ht="13.15" customHeight="1">
      <c r="A203" s="95"/>
    </row>
    <row r="204" ht="13.15" customHeight="1">
      <c r="A204" s="95"/>
    </row>
    <row r="205" ht="13.15" customHeight="1">
      <c r="A205" s="95"/>
    </row>
    <row r="206" ht="13.15" customHeight="1">
      <c r="A206" s="95"/>
    </row>
    <row r="207" ht="13.15" customHeight="1">
      <c r="A207" s="95"/>
    </row>
    <row r="208" ht="13.15" customHeight="1">
      <c r="A208" s="95"/>
    </row>
    <row r="209" ht="13.15" customHeight="1">
      <c r="A209" s="95"/>
    </row>
    <row r="210" ht="13.15" customHeight="1">
      <c r="A210" s="95"/>
    </row>
    <row r="211" ht="13.15" customHeight="1">
      <c r="A211" s="95"/>
    </row>
    <row r="212" ht="13.15" customHeight="1">
      <c r="A212" s="95"/>
    </row>
    <row r="213" ht="13.15" customHeight="1">
      <c r="A213" s="95"/>
    </row>
    <row r="214" ht="13.15" customHeight="1">
      <c r="A214" s="95"/>
    </row>
    <row r="215" ht="13.15" customHeight="1">
      <c r="A215" s="95"/>
    </row>
    <row r="216" ht="13.15" customHeight="1">
      <c r="A216" s="95"/>
    </row>
    <row r="217" ht="13.15" customHeight="1">
      <c r="A217" s="95"/>
    </row>
    <row r="218" ht="13.15" customHeight="1">
      <c r="A218" s="95"/>
    </row>
    <row r="219" ht="13.15" customHeight="1">
      <c r="A219" s="95"/>
    </row>
    <row r="220" ht="13.15" customHeight="1">
      <c r="A220" s="95"/>
    </row>
    <row r="221" ht="13.15" customHeight="1">
      <c r="A221" s="95"/>
    </row>
    <row r="222" ht="13.15" customHeight="1">
      <c r="A222" s="95"/>
    </row>
    <row r="223" ht="13.15" customHeight="1">
      <c r="A223" s="95"/>
    </row>
    <row r="224" ht="13.15" customHeight="1">
      <c r="A224" s="95"/>
    </row>
    <row r="225" ht="13.15" customHeight="1">
      <c r="A225" s="95"/>
    </row>
    <row r="226" ht="13.15" customHeight="1">
      <c r="A226" s="95"/>
    </row>
    <row r="227" ht="13.15" customHeight="1">
      <c r="A227" s="95"/>
    </row>
    <row r="228" ht="13.15" customHeight="1">
      <c r="A228" s="95"/>
    </row>
    <row r="229" ht="13.15" customHeight="1">
      <c r="A229" s="95"/>
    </row>
    <row r="230" ht="13.15" customHeight="1">
      <c r="A230" s="95"/>
    </row>
    <row r="231" ht="13.15" customHeight="1">
      <c r="A231" s="95"/>
    </row>
    <row r="232" ht="13.15" customHeight="1">
      <c r="A232" s="95"/>
    </row>
    <row r="233" ht="13.15" customHeight="1">
      <c r="A233" s="95"/>
    </row>
    <row r="234" ht="13.15" customHeight="1">
      <c r="A234" s="95"/>
    </row>
    <row r="235" ht="13.15" customHeight="1">
      <c r="A235" s="95"/>
    </row>
    <row r="236" ht="13.15" customHeight="1">
      <c r="A236" s="95"/>
    </row>
    <row r="237" ht="13.15" customHeight="1">
      <c r="A237" s="95"/>
    </row>
    <row r="238" ht="13.15" customHeight="1">
      <c r="A238" s="95"/>
    </row>
    <row r="239" ht="13.15" customHeight="1">
      <c r="A239" s="95"/>
    </row>
    <row r="240" ht="13.15" customHeight="1">
      <c r="A240" s="95"/>
    </row>
    <row r="241" ht="13.15" customHeight="1">
      <c r="A241" s="95"/>
    </row>
    <row r="242" ht="13.15" customHeight="1">
      <c r="A242" s="95"/>
    </row>
    <row r="243" ht="13.15" customHeight="1">
      <c r="A243" s="95"/>
    </row>
    <row r="244" ht="13.15" customHeight="1">
      <c r="A244" s="95"/>
    </row>
    <row r="245" ht="13.15" customHeight="1">
      <c r="A245" s="95"/>
    </row>
    <row r="246" ht="13.15" customHeight="1">
      <c r="A246" s="95"/>
    </row>
    <row r="247" ht="13.15" customHeight="1">
      <c r="A247" s="95"/>
    </row>
    <row r="248" ht="13.15" customHeight="1">
      <c r="A248" s="95"/>
    </row>
    <row r="249" ht="13.15" customHeight="1">
      <c r="A249" s="95"/>
    </row>
    <row r="250" ht="13.15" customHeight="1">
      <c r="A250" s="95"/>
    </row>
    <row r="251" ht="13.15" customHeight="1">
      <c r="A251" s="95"/>
    </row>
    <row r="252" ht="13.15" customHeight="1">
      <c r="A252" s="95"/>
    </row>
    <row r="253" ht="13.15" customHeight="1">
      <c r="A253" s="95"/>
    </row>
  </sheetData>
  <mergeCells count="3">
    <mergeCell ref="F1:G1"/>
    <mergeCell ref="A27:G27"/>
    <mergeCell ref="A29:J29"/>
  </mergeCells>
  <printOptions gridLines="1"/>
  <pageMargins left="0.19000000000000003" right="0.19000000000000003" top="0.45000000000000007" bottom="0.54" header="0.3" footer="0.3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Volková</dc:creator>
  <cp:keywords/>
  <dc:description/>
  <cp:lastModifiedBy>Renáta Volková</cp:lastModifiedBy>
  <dcterms:created xsi:type="dcterms:W3CDTF">2021-03-31T06:04:12Z</dcterms:created>
  <dcterms:modified xsi:type="dcterms:W3CDTF">2021-03-31T06:04:12Z</dcterms:modified>
  <cp:category/>
  <cp:version/>
  <cp:contentType/>
  <cp:contentStatus/>
  <cp:revision>2</cp:revision>
</cp:coreProperties>
</file>