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IO 01 Parkoviště" sheetId="2" r:id="rId2"/>
    <sheet name="02 - SO 02 Odvodnění park..." sheetId="3" r:id="rId3"/>
    <sheet name="03 - IO 03 Elektroinstalace" sheetId="4" r:id="rId4"/>
    <sheet name="04 - IO 04 Sadové úpravy" sheetId="5" r:id="rId5"/>
    <sheet name="05 - Vedlejší rozpočtové ..." sheetId="6" r:id="rId6"/>
    <sheet name="Seznam figur" sheetId="7" r:id="rId7"/>
  </sheets>
  <definedNames>
    <definedName name="_xlnm.Print_Area" localSheetId="0">'Rekapitulace stavby'!$D$4:$AO$76,'Rekapitulace stavby'!$C$82:$AQ$100</definedName>
    <definedName name="_xlnm._FilterDatabase" localSheetId="1" hidden="1">'01 - IO 01 Parkoviště'!$C$127:$K$288</definedName>
    <definedName name="_xlnm.Print_Area" localSheetId="1">'01 - IO 01 Parkoviště'!$C$4:$J$76,'01 - IO 01 Parkoviště'!$C$82:$J$109,'01 - IO 01 Parkoviště'!$C$115:$K$288</definedName>
    <definedName name="_xlnm._FilterDatabase" localSheetId="2" hidden="1">'02 - SO 02 Odvodnění park...'!$C$126:$K$304</definedName>
    <definedName name="_xlnm.Print_Area" localSheetId="2">'02 - SO 02 Odvodnění park...'!$C$4:$J$76,'02 - SO 02 Odvodnění park...'!$C$82:$J$108,'02 - SO 02 Odvodnění park...'!$C$114:$K$304</definedName>
    <definedName name="_xlnm._FilterDatabase" localSheetId="3" hidden="1">'03 - IO 03 Elektroinstalace'!$C$123:$K$176</definedName>
    <definedName name="_xlnm.Print_Area" localSheetId="3">'03 - IO 03 Elektroinstalace'!$C$4:$J$76,'03 - IO 03 Elektroinstalace'!$C$82:$J$105,'03 - IO 03 Elektroinstalace'!$C$111:$K$176</definedName>
    <definedName name="_xlnm._FilterDatabase" localSheetId="4" hidden="1">'04 - IO 04 Sadové úpravy'!$C$120:$K$179</definedName>
    <definedName name="_xlnm.Print_Area" localSheetId="4">'04 - IO 04 Sadové úpravy'!$C$4:$J$76,'04 - IO 04 Sadové úpravy'!$C$82:$J$102,'04 - IO 04 Sadové úpravy'!$C$108:$K$179</definedName>
    <definedName name="_xlnm._FilterDatabase" localSheetId="5" hidden="1">'05 - Vedlejší rozpočtové ...'!$C$120:$K$130</definedName>
    <definedName name="_xlnm.Print_Area" localSheetId="5">'05 - Vedlejší rozpočtové ...'!$C$4:$J$76,'05 - Vedlejší rozpočtové ...'!$C$82:$J$102,'05 - Vedlejší rozpočtové ...'!$C$108:$K$130</definedName>
    <definedName name="_xlnm.Print_Area" localSheetId="6">'Seznam figur'!$C$4:$G$157</definedName>
    <definedName name="_xlnm.Print_Titles" localSheetId="0">'Rekapitulace stavby'!$92:$92</definedName>
    <definedName name="_xlnm.Print_Titles" localSheetId="1">'01 - IO 01 Parkoviště'!$127:$127</definedName>
    <definedName name="_xlnm.Print_Titles" localSheetId="2">'02 - SO 02 Odvodnění park...'!$126:$126</definedName>
    <definedName name="_xlnm.Print_Titles" localSheetId="3">'03 - IO 03 Elektroinstalace'!$123:$123</definedName>
    <definedName name="_xlnm.Print_Titles" localSheetId="4">'04 - IO 04 Sadové úpravy'!$120:$120</definedName>
    <definedName name="_xlnm.Print_Titles" localSheetId="5">'05 - Vedlejší rozpočtové ...'!$120:$120</definedName>
    <definedName name="_xlnm.Print_Titles" localSheetId="6">'Seznam figur'!$9:$9</definedName>
  </definedNames>
  <calcPr fullCalcOnLoad="1"/>
</workbook>
</file>

<file path=xl/sharedStrings.xml><?xml version="1.0" encoding="utf-8"?>
<sst xmlns="http://schemas.openxmlformats.org/spreadsheetml/2006/main" count="6621" uniqueCount="1073">
  <si>
    <t>Export Komplet</t>
  </si>
  <si>
    <t/>
  </si>
  <si>
    <t>2.0</t>
  </si>
  <si>
    <t>ZAMOK</t>
  </si>
  <si>
    <t>False</t>
  </si>
  <si>
    <t>{07d9ad88-39ed-4292-bd2e-680150048988}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</si>
  <si>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</si>
  <si>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</si>
  <si>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</si>
  <si>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</si>
  <si>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</si>
  <si>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</si>
  <si>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</si>
  <si>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</si>
  <si>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Stavenik010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</si>
  <si>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</si>
  <si>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</si>
  <si>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Dlouhá 8-14,II.etapa Nový Jičín</t>
  </si>
  <si>
    <t>KSO:</t>
  </si>
  <si>
    <t>CC-CZ:</t>
  </si>
  <si>
    <t>Místo:</t>
  </si>
  <si>
    <t>Nový Jičín - Dolní Předměstí</t>
  </si>
  <si>
    <t>Datum:</t>
  </si>
  <si>
    <t>30. 6. 2020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</si>
  <si>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</si>
  <si>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</si>
  <si>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</si>
  <si>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</si>
  <si>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</si>
  <si>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</si>
  <si>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</si>
  <si>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Staveník Petr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</si>
  <si>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</si>
  <si>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</si>
  <si>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</si>
  <si>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</si>
  <si>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</si>
  <si>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</si>
  <si>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</si>
  <si>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</si>
  <si>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</si>
  <si>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</si>
  <si>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</si>
  <si>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</si>
  <si>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</si>
  <si>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</si>
  <si>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</si>
  <si>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</si>
  <si>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</si>
  <si>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</si>
  <si>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</si>
  <si>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</si>
  <si>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</si>
  <si>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</si>
  <si>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</si>
  <si>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</si>
  <si>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</si>
  <si>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</si>
  <si>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</si>
  <si>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</si>
  <si>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</si>
  <si>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</si>
  <si>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</si>
  <si>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</si>
  <si>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</si>
  <si>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</si>
  <si>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</si>
  <si>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</si>
  <si>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</si>
  <si>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</si>
  <si>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</si>
  <si>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</si>
  <si>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</si>
  <si>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</si>
  <si>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</si>
  <si>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</si>
  <si>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</si>
  <si>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</si>
  <si>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</si>
  <si>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</si>
  <si>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</si>
  <si>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</si>
  <si>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IO 01 Parkoviště</t>
  </si>
  <si>
    <t>STA</t>
  </si>
  <si>
    <t>1</t>
  </si>
  <si>
    <t>{aa6cfdaf-f2ca-4d8c-a001-7d43aadf4d3a}</t>
  </si>
  <si>
    <t>2</t>
  </si>
  <si>
    <t>02</t>
  </si>
  <si>
    <t>SO 02 Odvodnění parkoviště</t>
  </si>
  <si>
    <t>{6efbee1d-c82a-4cd7-bbf9-49e0eb00f1a2}</t>
  </si>
  <si>
    <t>03</t>
  </si>
  <si>
    <t>IO 03 Elektroinstalace</t>
  </si>
  <si>
    <t>{ad8fad3f-1ba0-41f5-bed2-c626fe24daa0}</t>
  </si>
  <si>
    <t>04</t>
  </si>
  <si>
    <t>IO 04 Sadové úpravy</t>
  </si>
  <si>
    <t>{5391e65b-507b-4c0a-9bca-2200f0173a6c}</t>
  </si>
  <si>
    <t>05</t>
  </si>
  <si>
    <t>Vedlejší rozpočtové náklady</t>
  </si>
  <si>
    <t>{46715031-290d-40ed-9664-14a81b49dcbb}</t>
  </si>
  <si>
    <t>j</t>
  </si>
  <si>
    <t>550,72</t>
  </si>
  <si>
    <t>o</t>
  </si>
  <si>
    <t>589</t>
  </si>
  <si>
    <t>KRYCÍ LIST SOUPISU PRACÍ</t>
  </si>
  <si>
    <t>or</t>
  </si>
  <si>
    <t>2085</t>
  </si>
  <si>
    <t>p1</t>
  </si>
  <si>
    <t>1,674</t>
  </si>
  <si>
    <t>p2</t>
  </si>
  <si>
    <t>0,372</t>
  </si>
  <si>
    <t>r</t>
  </si>
  <si>
    <t>19,74</t>
  </si>
  <si>
    <t>Objekt:</t>
  </si>
  <si>
    <t>r1</t>
  </si>
  <si>
    <t>5,58</t>
  </si>
  <si>
    <t>01 - IO 01 Parkoviště</t>
  </si>
  <si>
    <t>s</t>
  </si>
  <si>
    <t>12,96</t>
  </si>
  <si>
    <t>z</t>
  </si>
  <si>
    <t>28,831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</si>
  <si>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</si>
  <si>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</si>
  <si>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</si>
  <si>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</si>
  <si>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</si>
  <si>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</si>
  <si>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</si>
  <si>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</si>
  <si>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</si>
  <si>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</si>
  <si>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</si>
  <si>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</si>
  <si>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</si>
  <si>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</si>
  <si>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</si>
  <si>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</si>
  <si>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</si>
  <si>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</si>
  <si>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</si>
  <si>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</si>
  <si>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</si>
  <si>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</si>
  <si>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</si>
  <si>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</si>
  <si>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</si>
  <si>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</si>
  <si>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</si>
  <si>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</si>
  <si>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</si>
  <si>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</si>
  <si>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</si>
  <si>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</si>
  <si>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</si>
  <si>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</si>
  <si>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</si>
  <si>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113107323</t>
  </si>
  <si>
    <t>Odstranění podkladu z kameniva drceného tl 300 mm strojně pl do 50 m2</t>
  </si>
  <si>
    <t>m2</t>
  </si>
  <si>
    <t>CS ÚRS 2020 01</t>
  </si>
  <si>
    <t>4</t>
  </si>
  <si>
    <t>398888028</t>
  </si>
  <si>
    <t>VV</t>
  </si>
  <si>
    <t>6,0*0,5</t>
  </si>
  <si>
    <t>7,1+2,8</t>
  </si>
  <si>
    <t>Součet</t>
  </si>
  <si>
    <t>113154114</t>
  </si>
  <si>
    <t>Frézování živičného krytu tl 100 mm pruh š 0,5 m pl do 500 m2 bez překážek v trase</t>
  </si>
  <si>
    <t>-600346671</t>
  </si>
  <si>
    <t>3</t>
  </si>
  <si>
    <t>113202111</t>
  </si>
  <si>
    <t>Vytrhání obrub krajníků obrubníků stojatých</t>
  </si>
  <si>
    <t>m</t>
  </si>
  <si>
    <t>2039878881</t>
  </si>
  <si>
    <t>14,4+6,0</t>
  </si>
  <si>
    <t>121151125</t>
  </si>
  <si>
    <t>Sejmutí ornice plochy přes 500 m2 tl vrstvy do 300 mm strojně</t>
  </si>
  <si>
    <t>-1853760608</t>
  </si>
  <si>
    <t>625,0/0,3</t>
  </si>
  <si>
    <t>5</t>
  </si>
  <si>
    <t>122252205</t>
  </si>
  <si>
    <t>Odkopávky a prokopávky nezapažené pro silnice a dálnice v hornině třídy těžitelnosti I objem do 1000 m3 strojně</t>
  </si>
  <si>
    <t>m3</t>
  </si>
  <si>
    <t>-1397000314</t>
  </si>
  <si>
    <t>3,18*102,0+3,21*16</t>
  </si>
  <si>
    <t>1750,0*0,1</t>
  </si>
  <si>
    <t>6</t>
  </si>
  <si>
    <t>132251101</t>
  </si>
  <si>
    <t>Hloubení rýh nezapažených  š do 800 mm v hornině třídy těžitelnosti I, skupiny 3 objem do 20 m3 strojně</t>
  </si>
  <si>
    <t>505692153</t>
  </si>
  <si>
    <t>odvodňovací žebro</t>
  </si>
  <si>
    <t>98,7*0,5*0,4</t>
  </si>
  <si>
    <t>7</t>
  </si>
  <si>
    <t>132254101</t>
  </si>
  <si>
    <t>Hloubení rýh zapažených š do 800 mm v hornině třídy těžitelnosti I, skupiny 3 objem do 20 m3 strojně</t>
  </si>
  <si>
    <t>-1329254715</t>
  </si>
  <si>
    <t>propoj.potrubí</t>
  </si>
  <si>
    <t>0,6*1,5*(1,0*4+2,2)</t>
  </si>
  <si>
    <t>8</t>
  </si>
  <si>
    <t>133254101</t>
  </si>
  <si>
    <t>Hloubení šachet zapažených v hornině třídy těžitelnosti I, skupiny 3 objem do 20 m3</t>
  </si>
  <si>
    <t>1211966022</t>
  </si>
  <si>
    <t>výkop pro UV</t>
  </si>
  <si>
    <t>1,2*1,2*1,8*5</t>
  </si>
  <si>
    <t>9</t>
  </si>
  <si>
    <t>151101101</t>
  </si>
  <si>
    <t>Zřízení příložného pažení a rozepření stěn rýh hl do 2 m</t>
  </si>
  <si>
    <t>759092133</t>
  </si>
  <si>
    <t>r1/0,6*2</t>
  </si>
  <si>
    <t>10</t>
  </si>
  <si>
    <t>151101111</t>
  </si>
  <si>
    <t>Odstranění příložného pažení a rozepření stěn rýh hl do 2 m</t>
  </si>
  <si>
    <t>1241465088</t>
  </si>
  <si>
    <t>11</t>
  </si>
  <si>
    <t>151101201</t>
  </si>
  <si>
    <t>Zřízení příložného pažení stěn výkopu hl do 4 m</t>
  </si>
  <si>
    <t>682273107</t>
  </si>
  <si>
    <t>1,2*4*1,8*5</t>
  </si>
  <si>
    <t>12</t>
  </si>
  <si>
    <t>151101211</t>
  </si>
  <si>
    <t>Odstranění příložného pažení stěn hl do 4 m</t>
  </si>
  <si>
    <t>-48923356</t>
  </si>
  <si>
    <t>13</t>
  </si>
  <si>
    <t>162251102</t>
  </si>
  <si>
    <t>Vodorovné přemístění do 50 m výkopku/sypaniny z horniny třídy těžitelnosti I, skupiny 1 až 3</t>
  </si>
  <si>
    <t>1906047088</t>
  </si>
  <si>
    <t>odvoz ornice na meziskládku pro objekt IO 04 Sadové úpravy</t>
  </si>
  <si>
    <t>(140,4+465,8+138,2)*0,2</t>
  </si>
  <si>
    <t>14</t>
  </si>
  <si>
    <t>162751114</t>
  </si>
  <si>
    <t>Vodorovné přemístění do 7000 m výkopku/sypaniny z horniny třídy těžitelnosti I, skupiny 1 až 3</t>
  </si>
  <si>
    <t>591630745</t>
  </si>
  <si>
    <t>odvoz ornice na rekultivaci skládky Kojetín</t>
  </si>
  <si>
    <t>or*0,3</t>
  </si>
  <si>
    <t>-(140,4+465,8+138,2)*0,2</t>
  </si>
  <si>
    <t>162751117</t>
  </si>
  <si>
    <t>Vodorovné přemístění do 10000 m výkopku/sypaniny z horniny třídy těžitelnosti I, skupiny 1 až 3</t>
  </si>
  <si>
    <t>-2118488229</t>
  </si>
  <si>
    <t>odvoz přebytečné zeminy</t>
  </si>
  <si>
    <t>j+r+s+r1</t>
  </si>
  <si>
    <t>16</t>
  </si>
  <si>
    <t>171201231</t>
  </si>
  <si>
    <t>Poplatek za uložení zeminy a kamení na recyklační skládce (skládkovné) kód odpadu 17 05 04</t>
  </si>
  <si>
    <t>t</t>
  </si>
  <si>
    <t>750785688</t>
  </si>
  <si>
    <t>o*2,0</t>
  </si>
  <si>
    <t>17</t>
  </si>
  <si>
    <t>171251201</t>
  </si>
  <si>
    <t>Uložení sypaniny na skládky nebo meziskládky</t>
  </si>
  <si>
    <t>-1560221470</t>
  </si>
  <si>
    <t>18</t>
  </si>
  <si>
    <t>174151101</t>
  </si>
  <si>
    <t>Zásyp jam, šachet rýh nebo kolem objektů sypaninou se zhutněním</t>
  </si>
  <si>
    <t>2123794852</t>
  </si>
  <si>
    <t>r+s</t>
  </si>
  <si>
    <t>-p1-p2</t>
  </si>
  <si>
    <t>-0,45*0,45*1,8*5</t>
  </si>
  <si>
    <t>19</t>
  </si>
  <si>
    <t>M</t>
  </si>
  <si>
    <t>58331200</t>
  </si>
  <si>
    <t>štěrkopísek netříděný zásypový</t>
  </si>
  <si>
    <t>-754510173</t>
  </si>
  <si>
    <t>z*2,0</t>
  </si>
  <si>
    <t>20</t>
  </si>
  <si>
    <t>175151101</t>
  </si>
  <si>
    <t>Obsypání potrubí strojně sypaninou bez prohození, uloženou do 3 m</t>
  </si>
  <si>
    <t>-192105326</t>
  </si>
  <si>
    <t>0,6*0,45*(1,0*4+2,2)</t>
  </si>
  <si>
    <t>58337331</t>
  </si>
  <si>
    <t>štěrkopísek frakce 0/22</t>
  </si>
  <si>
    <t>-893736547</t>
  </si>
  <si>
    <t>1,674*2 'Přepočtené koeficientem množství</t>
  </si>
  <si>
    <t>22</t>
  </si>
  <si>
    <t>181152302</t>
  </si>
  <si>
    <t>Úprava pláně pro silnice a dálnice v zářezech se zhutněním</t>
  </si>
  <si>
    <t>312695256</t>
  </si>
  <si>
    <t>Zakládání</t>
  </si>
  <si>
    <t>23</t>
  </si>
  <si>
    <t>211561111</t>
  </si>
  <si>
    <t>Výplň odvodňovacích žeber nebo trativodů kamenivem hrubým drceným frakce 4 až 16 mm</t>
  </si>
  <si>
    <t>1571807111</t>
  </si>
  <si>
    <t>24</t>
  </si>
  <si>
    <t>212752401</t>
  </si>
  <si>
    <t>Trativod z drenážních trubek korugovaných PE-HD SN 8 perforace 360° včetně lože otevřený výkop DN 100 pro liniové stavby</t>
  </si>
  <si>
    <t>-1951728907</t>
  </si>
  <si>
    <t>Vodorovné konstrukce</t>
  </si>
  <si>
    <t>25</t>
  </si>
  <si>
    <t>451572111</t>
  </si>
  <si>
    <t>Lože pod potrubí otevřený výkop z kameniva drobného těženého</t>
  </si>
  <si>
    <t>-691757703</t>
  </si>
  <si>
    <t>0,6*0,1*6,2</t>
  </si>
  <si>
    <t>Komunikace pozemní</t>
  </si>
  <si>
    <t>26</t>
  </si>
  <si>
    <t>561041121</t>
  </si>
  <si>
    <t>Zřízení podkladu ze zeminy upravené vápnem, cementem, směsnými pojivy tl 300 mm plochy do 5000 m2</t>
  </si>
  <si>
    <t>2115127823</t>
  </si>
  <si>
    <t>27</t>
  </si>
  <si>
    <t>58530170</t>
  </si>
  <si>
    <t>vápno nehašené CL 90-Q pro úpravu zemin standardní</t>
  </si>
  <si>
    <t>1532565859</t>
  </si>
  <si>
    <t>2006,000*0,3*53*0,001</t>
  </si>
  <si>
    <t>28</t>
  </si>
  <si>
    <t>564211111</t>
  </si>
  <si>
    <t>Podklad nebo podsyp ze štěrkopísku ŠP tl 50 mm</t>
  </si>
  <si>
    <t>181359143</t>
  </si>
  <si>
    <t>29</t>
  </si>
  <si>
    <t>564720011</t>
  </si>
  <si>
    <t>Podklad z kameniva hrubého drceného vel. 8-16 mm tl 80 mm</t>
  </si>
  <si>
    <t>-403771688</t>
  </si>
  <si>
    <t>30</t>
  </si>
  <si>
    <t>564720111</t>
  </si>
  <si>
    <t>Podklad z kameniva hrubého drceného vel. 16-32 mm tl 80 mm</t>
  </si>
  <si>
    <t>660197246</t>
  </si>
  <si>
    <t>508,4+445,0</t>
  </si>
  <si>
    <t>31</t>
  </si>
  <si>
    <t>564751111</t>
  </si>
  <si>
    <t>Podklad z kameniva hrubého drceného vel. 32-63 mm tl 150 mm</t>
  </si>
  <si>
    <t>-1189225060</t>
  </si>
  <si>
    <t>550,0+481,0</t>
  </si>
  <si>
    <t>32</t>
  </si>
  <si>
    <t>564831111</t>
  </si>
  <si>
    <t>Podklad ze štěrkodrtě ŠD tl 100 mm</t>
  </si>
  <si>
    <t>-2114506459</t>
  </si>
  <si>
    <t>33</t>
  </si>
  <si>
    <t>-1066434080</t>
  </si>
  <si>
    <t>pod obrubníky</t>
  </si>
  <si>
    <t>(106,5+157,9)*0,3</t>
  </si>
  <si>
    <t>(96,4+98,4)*0,25</t>
  </si>
  <si>
    <t>34</t>
  </si>
  <si>
    <t>565155121</t>
  </si>
  <si>
    <t>Asfaltový beton vrstva podkladní ACP 16 (obalované kamenivo OKS) tl 70 mm š přes 3 m</t>
  </si>
  <si>
    <t>470725053</t>
  </si>
  <si>
    <t>35</t>
  </si>
  <si>
    <t>567132115</t>
  </si>
  <si>
    <t>Podklad ze směsi stmelené cementem SC C 8/10 (KSC I) tl 200 mm</t>
  </si>
  <si>
    <t>1991713678</t>
  </si>
  <si>
    <t>36</t>
  </si>
  <si>
    <t>573231111</t>
  </si>
  <si>
    <t>Postřik živičný spojovací ze silniční emulze v množství 0,70 kg/m2</t>
  </si>
  <si>
    <t>-1445885832</t>
  </si>
  <si>
    <t>782,700*2</t>
  </si>
  <si>
    <t>37</t>
  </si>
  <si>
    <t>577144121</t>
  </si>
  <si>
    <t>Asfaltový beton vrstva obrusná ACO 11 (ABS) tř. I tl 50 mm š přes 3 m z nemodifikovaného asfaltu</t>
  </si>
  <si>
    <t>1927753544</t>
  </si>
  <si>
    <t>38</t>
  </si>
  <si>
    <t>596212213.1</t>
  </si>
  <si>
    <t xml:space="preserve">Kladení drenážní dlažby pozemních komunikací tl 80 mm  pl přes 300 m2 s ložem z kameniva těženého nebo drceného tl. do 50 mm, s vyplněním spár, s dvojitým hutněním vibrováním </t>
  </si>
  <si>
    <t>998113255</t>
  </si>
  <si>
    <t>482,5+422,5</t>
  </si>
  <si>
    <t>39</t>
  </si>
  <si>
    <t>59245006.3</t>
  </si>
  <si>
    <t>tvárnice betonová drenážní 200x200x80mm</t>
  </si>
  <si>
    <t>-435965511</t>
  </si>
  <si>
    <t>905*1,05 'Přepočtené koeficientem množství</t>
  </si>
  <si>
    <t>40</t>
  </si>
  <si>
    <t>599141111</t>
  </si>
  <si>
    <t>Vyplnění spár mezi silničními dílci živičnou zálivkou</t>
  </si>
  <si>
    <t>-2035018181</t>
  </si>
  <si>
    <t>podél obrubníků a v místě pracovní spáry</t>
  </si>
  <si>
    <t>98,5+52,5+134,6</t>
  </si>
  <si>
    <t>Trubní vedení</t>
  </si>
  <si>
    <t>41</t>
  </si>
  <si>
    <t>871315231</t>
  </si>
  <si>
    <t>Kanalizační potrubí z tvrdého PVC jednovrstvé tuhost třídy SN10 DN 160</t>
  </si>
  <si>
    <t>1653184098</t>
  </si>
  <si>
    <t>1,0*4+2,2</t>
  </si>
  <si>
    <t>42</t>
  </si>
  <si>
    <t>895941111.1</t>
  </si>
  <si>
    <t>Zřízení +dodávka vpusti kanalizační uliční z betonových dílců</t>
  </si>
  <si>
    <t>kus</t>
  </si>
  <si>
    <t>1825701350</t>
  </si>
  <si>
    <t>43</t>
  </si>
  <si>
    <t>899131112.1</t>
  </si>
  <si>
    <t>Výšková úprava se  snížením poklopu šachet</t>
  </si>
  <si>
    <t>-1441176448</t>
  </si>
  <si>
    <t>44</t>
  </si>
  <si>
    <t>899204112</t>
  </si>
  <si>
    <t>Osazení mříží litinových včetně rámů a košů na bahno pro třídu zatížení D400, E600</t>
  </si>
  <si>
    <t>292382622</t>
  </si>
  <si>
    <t>45</t>
  </si>
  <si>
    <t>55242320</t>
  </si>
  <si>
    <t>mříž vtoková litinová plochá 500x500mm</t>
  </si>
  <si>
    <t>1176983519</t>
  </si>
  <si>
    <t>46</t>
  </si>
  <si>
    <t>59223871</t>
  </si>
  <si>
    <t>koš vysoký pro uliční vpusti žárově Pz plech pro rám 500/500mm</t>
  </si>
  <si>
    <t>351877424</t>
  </si>
  <si>
    <t>Ostatní konstrukce a práce, bourání</t>
  </si>
  <si>
    <t>47</t>
  </si>
  <si>
    <t>914111111</t>
  </si>
  <si>
    <t>Montáž svislé dopravní značky do velikosti 1 m2 objímkami na sloupek nebo konzolu</t>
  </si>
  <si>
    <t>-475918751</t>
  </si>
  <si>
    <t>48</t>
  </si>
  <si>
    <t>40445625.1</t>
  </si>
  <si>
    <t>informativní značky provozní IP12-+ piktogram č.225</t>
  </si>
  <si>
    <t>-576032167</t>
  </si>
  <si>
    <t>49</t>
  </si>
  <si>
    <t>914511112</t>
  </si>
  <si>
    <t>Montáž sloupku dopravních značek délky do 3,5 m s betonovým základem a patkou</t>
  </si>
  <si>
    <t>-511067892</t>
  </si>
  <si>
    <t>50</t>
  </si>
  <si>
    <t>40445230</t>
  </si>
  <si>
    <t>sloupek pro dopravní značku Zn D 70mm v 3,5m</t>
  </si>
  <si>
    <t>1251211386</t>
  </si>
  <si>
    <t>51</t>
  </si>
  <si>
    <t>40445241</t>
  </si>
  <si>
    <t>patka pro sloupek Al D 70mm</t>
  </si>
  <si>
    <t>2042456218</t>
  </si>
  <si>
    <t>52</t>
  </si>
  <si>
    <t>40445257</t>
  </si>
  <si>
    <t>svorka upínací na sloupek D 70mm</t>
  </si>
  <si>
    <t>-989146587</t>
  </si>
  <si>
    <t>53</t>
  </si>
  <si>
    <t>40445254</t>
  </si>
  <si>
    <t>víčko plastové na sloupek D 70mm</t>
  </si>
  <si>
    <t>1061759641</t>
  </si>
  <si>
    <t>54</t>
  </si>
  <si>
    <t>915211112</t>
  </si>
  <si>
    <t>Vodorovné dopravní značení dělící čáry souvislé š 125 mm retroreflexní bílý plast</t>
  </si>
  <si>
    <t>489156230</t>
  </si>
  <si>
    <t>"V10b"</t>
  </si>
  <si>
    <t>5,0*69</t>
  </si>
  <si>
    <t>5,5*34</t>
  </si>
  <si>
    <t>55</t>
  </si>
  <si>
    <t>915231112</t>
  </si>
  <si>
    <t>Vodorovné dopravní značení přechody pro chodce, šipky, symboly retroreflexní bílý plast</t>
  </si>
  <si>
    <t>-349763589</t>
  </si>
  <si>
    <t>V10f</t>
  </si>
  <si>
    <t>2,5*6</t>
  </si>
  <si>
    <t>56</t>
  </si>
  <si>
    <t>915611111</t>
  </si>
  <si>
    <t>Předznačení vodorovného liniového značení</t>
  </si>
  <si>
    <t>-630506573</t>
  </si>
  <si>
    <t>57</t>
  </si>
  <si>
    <t>915621111</t>
  </si>
  <si>
    <t>Předznačení vodorovného plošného značení</t>
  </si>
  <si>
    <t>-1660635014</t>
  </si>
  <si>
    <t>58</t>
  </si>
  <si>
    <t>916131213</t>
  </si>
  <si>
    <t>Osazení silničního obrubníku betonového stojatého s boční opěrou do lože z betonu prostého</t>
  </si>
  <si>
    <t>1226566835</t>
  </si>
  <si>
    <t>106,5+157,9</t>
  </si>
  <si>
    <t>96,4+98,4</t>
  </si>
  <si>
    <t>59</t>
  </si>
  <si>
    <t>59217034</t>
  </si>
  <si>
    <t>obrubník betonový silniční 1000x150x300mm</t>
  </si>
  <si>
    <t>-1316622000</t>
  </si>
  <si>
    <t>264,4*1,05 'Přepočtené koeficientem množství</t>
  </si>
  <si>
    <t>60</t>
  </si>
  <si>
    <t>59217017</t>
  </si>
  <si>
    <t>obrubník betonový chodníkový 1000x100x250mm</t>
  </si>
  <si>
    <t>-1549171765</t>
  </si>
  <si>
    <t>194,8*1,05 'Přepočtené koeficientem množství</t>
  </si>
  <si>
    <t>61</t>
  </si>
  <si>
    <t>916991121</t>
  </si>
  <si>
    <t>Lože pod obrubníky, krajníky nebo obruby z dlažebních kostek z betonu prostého</t>
  </si>
  <si>
    <t>634493426</t>
  </si>
  <si>
    <t>(106,5+157,9)*0,25*0,1</t>
  </si>
  <si>
    <t>(96,4+98,4)*0,2*0,1</t>
  </si>
  <si>
    <t>62</t>
  </si>
  <si>
    <t>919735112</t>
  </si>
  <si>
    <t>Řezání stávajícího živičného krytu hl do 100 mm</t>
  </si>
  <si>
    <t>-1903947627</t>
  </si>
  <si>
    <t>6,0+0,5+14,5</t>
  </si>
  <si>
    <t>63</t>
  </si>
  <si>
    <t>9660061R1</t>
  </si>
  <si>
    <t>Přesun stávající svislé dopravní značky</t>
  </si>
  <si>
    <t>-1069688889</t>
  </si>
  <si>
    <t>997</t>
  </si>
  <si>
    <t>Přesun sutě</t>
  </si>
  <si>
    <t>64</t>
  </si>
  <si>
    <t>997221551</t>
  </si>
  <si>
    <t>Vodorovná doprava suti ze sypkých materiálů do 1 km</t>
  </si>
  <si>
    <t>351028775</t>
  </si>
  <si>
    <t>65</t>
  </si>
  <si>
    <t>997221559</t>
  </si>
  <si>
    <t>Příplatek ZKD 1 km u vodorovné dopravy suti ze sypkých materiálů</t>
  </si>
  <si>
    <t>-1158949825</t>
  </si>
  <si>
    <t>14,306*9 'Přepočtené koeficientem množství</t>
  </si>
  <si>
    <t>66</t>
  </si>
  <si>
    <t>997221611</t>
  </si>
  <si>
    <t>Nakládání suti na dopravní prostředky pro vodorovnou dopravu</t>
  </si>
  <si>
    <t>1210380750</t>
  </si>
  <si>
    <t>67</t>
  </si>
  <si>
    <t>997221615</t>
  </si>
  <si>
    <t>Poplatek za uložení na skládce (skládkovné) stavebního odpadu betonového kód odpadu 17 01 01</t>
  </si>
  <si>
    <t>CS ÚRS 2021 01</t>
  </si>
  <si>
    <t>-827794359</t>
  </si>
  <si>
    <t>14,306-3,302-5,676</t>
  </si>
  <si>
    <t>68</t>
  </si>
  <si>
    <t>997221645</t>
  </si>
  <si>
    <t>Poplatek za uložení na skládce (skládkovné) odpadu asfaltového bez dehtu kód odpadu 17 03 02</t>
  </si>
  <si>
    <t>98751160</t>
  </si>
  <si>
    <t>69</t>
  </si>
  <si>
    <t>997221655</t>
  </si>
  <si>
    <t>Poplatek za uložení na skládce (skládkovné) zeminy a kamení kód odpadu 17 05 04</t>
  </si>
  <si>
    <t>-555605601</t>
  </si>
  <si>
    <t>998</t>
  </si>
  <si>
    <t>Přesun hmot</t>
  </si>
  <si>
    <t>70</t>
  </si>
  <si>
    <t>998223011</t>
  </si>
  <si>
    <t>Přesun hmot pro pozemní komunikace s krytem dlážděným</t>
  </si>
  <si>
    <t>-923747808</t>
  </si>
  <si>
    <t>VRN</t>
  </si>
  <si>
    <t>VRN1</t>
  </si>
  <si>
    <t>Průzkumné, geodetické a projektové práce</t>
  </si>
  <si>
    <t>71</t>
  </si>
  <si>
    <t>012103000</t>
  </si>
  <si>
    <t>Geodetické práce před výstavbou</t>
  </si>
  <si>
    <t>kpl</t>
  </si>
  <si>
    <t>1024</t>
  </si>
  <si>
    <t>-2045336115</t>
  </si>
  <si>
    <t>72</t>
  </si>
  <si>
    <t>012303000</t>
  </si>
  <si>
    <t>Geodetické práce po výstavbě</t>
  </si>
  <si>
    <t>2093569222</t>
  </si>
  <si>
    <t>VRN7</t>
  </si>
  <si>
    <t>Provozní vlivy</t>
  </si>
  <si>
    <t>73</t>
  </si>
  <si>
    <t>072002000</t>
  </si>
  <si>
    <t>Silniční provoz - dočasné dopravní značení</t>
  </si>
  <si>
    <t>-595733415</t>
  </si>
  <si>
    <t>358,266</t>
  </si>
  <si>
    <t>356,959</t>
  </si>
  <si>
    <t>53,511</t>
  </si>
  <si>
    <t>10,43</t>
  </si>
  <si>
    <t>171,146</t>
  </si>
  <si>
    <t>32,371</t>
  </si>
  <si>
    <t>204,824</t>
  </si>
  <si>
    <t>02 - SO 02 Odvodnění parkoviště</t>
  </si>
  <si>
    <t>z1</t>
  </si>
  <si>
    <t>130,534</t>
  </si>
  <si>
    <t xml:space="preserve">    3 - Svislé a kompletní konstrukce</t>
  </si>
  <si>
    <t>PSV - Práce a dodávky PSV</t>
  </si>
  <si>
    <t xml:space="preserve">    711 - Izolace proti vodě, vlhkosti a plynům</t>
  </si>
  <si>
    <t>131251204</t>
  </si>
  <si>
    <t>Hloubení jam zapažených v hornině třídy těžitelnosti I, skupiny 3 objem do 500 m3 strojně</t>
  </si>
  <si>
    <t>1589223149</t>
  </si>
  <si>
    <t>výkop pro OLK</t>
  </si>
  <si>
    <t>(2,72+1,2*2)*(2,72+1,2*2)*(1,82+1,25)</t>
  </si>
  <si>
    <t>3,5*3,5*0,2</t>
  </si>
  <si>
    <t>výkop pro ZO</t>
  </si>
  <si>
    <t>(15,0+0,5*2+0,6*2)*(2,4+0,5*2+0,6*2)*(0,5+1,8+0,3+0,88)</t>
  </si>
  <si>
    <t>j*0,5</t>
  </si>
  <si>
    <t>131351204</t>
  </si>
  <si>
    <t>Hloubení jam zapažených v hornině třídy těžitelnosti II, skupiny 4 objem do 500 m3 strojně</t>
  </si>
  <si>
    <t>-1618664354</t>
  </si>
  <si>
    <t>132254204</t>
  </si>
  <si>
    <t>Hloubení zapažených rýh š do 2000 mm v hornině třídy těžitelnosti I, skupiny 3 objem do 500 m3</t>
  </si>
  <si>
    <t>1422482866</t>
  </si>
  <si>
    <t>sběrač D</t>
  </si>
  <si>
    <t>1,1*(2,02+1,8)*0,5*23,25</t>
  </si>
  <si>
    <t>1,1*(1,8+1,38)*0,5*46,0</t>
  </si>
  <si>
    <t>0,9*(1,8+1,58)*0,5*23,0</t>
  </si>
  <si>
    <t>bezpečnostní přepad</t>
  </si>
  <si>
    <t>1,1*(1,22+2,02)*0,5*3,85</t>
  </si>
  <si>
    <t>r*0,5</t>
  </si>
  <si>
    <t>132354204</t>
  </si>
  <si>
    <t>Hloubení zapažených rýh š do 2000 mm v hornině třídy těžitelnosti II, skupiny 4 objem do 500 m3</t>
  </si>
  <si>
    <t>-629274630</t>
  </si>
  <si>
    <t>133254102</t>
  </si>
  <si>
    <t>Hloubení šachet zapažených v hornině třídy těžitelnosti I, skupiny 3 objem do 50 m3</t>
  </si>
  <si>
    <t>-1922133128</t>
  </si>
  <si>
    <t>výkop pro Š1-Š3</t>
  </si>
  <si>
    <t>2,4*2,4*(2,02+1,8*2)</t>
  </si>
  <si>
    <t>s*0,5</t>
  </si>
  <si>
    <t>133354102</t>
  </si>
  <si>
    <t>Hloubení šachet zapažených v hornině třídy těžitelnosti II, skupiny 4 objem do 50 m3</t>
  </si>
  <si>
    <t>774673580</t>
  </si>
  <si>
    <t>1089045049</t>
  </si>
  <si>
    <t>(2,02+1,8)*0,5*23,25*2</t>
  </si>
  <si>
    <t>(1,8+1,38)*0,5*46,0*2</t>
  </si>
  <si>
    <t>(1,8+1,58)*0,5*23,0*2</t>
  </si>
  <si>
    <t>(1,22+2,02)*0,5*3,85*2</t>
  </si>
  <si>
    <t>-1367753336</t>
  </si>
  <si>
    <t>2,4*4*(2,02+1,8*2)</t>
  </si>
  <si>
    <t>(2,72+1,2*2+2,72+1,2*2)*2*(1,82+1,25)</t>
  </si>
  <si>
    <t>(15,0+0,5*2+0,6*2+2,4+0,5*2+0,6*2)*2*(0,5+1,8+0,3+0,88)</t>
  </si>
  <si>
    <t>-1564165252</t>
  </si>
  <si>
    <t>1455121160</t>
  </si>
  <si>
    <t>2015674757</t>
  </si>
  <si>
    <t>odvoz+dovoz zeminy pro zásyp</t>
  </si>
  <si>
    <t>z*0,5*2</t>
  </si>
  <si>
    <t>162251122</t>
  </si>
  <si>
    <t>Vodorovné přemístění do 50 m výkopku/sypaniny z horniny třídy těžitelnosti II, skupiny 4 a 5</t>
  </si>
  <si>
    <t>755467483</t>
  </si>
  <si>
    <t>-771633764</t>
  </si>
  <si>
    <t>r+j+s</t>
  </si>
  <si>
    <t>-z</t>
  </si>
  <si>
    <t>o*0,5</t>
  </si>
  <si>
    <t>162751119</t>
  </si>
  <si>
    <t>Příplatek k vodorovnému přemístění výkopku/sypaniny z horniny třídy těžitelnosti I, skupiny 1 až 3 ZKD 1000 m přes 10000 m</t>
  </si>
  <si>
    <t>-1788293364</t>
  </si>
  <si>
    <t>o*0,5*10</t>
  </si>
  <si>
    <t>162751137</t>
  </si>
  <si>
    <t>Vodorovné přemístění do 10000 m výkopku/sypaniny z horniny třídy těžitelnosti II, skupiny 4 a 5</t>
  </si>
  <si>
    <t>786313190</t>
  </si>
  <si>
    <t>162751139</t>
  </si>
  <si>
    <t>Příplatek k vodorovnému přemístění výkopku/sypaniny z horniny třídy těžitelnosti II, skupiny 4 a 5 ZKD 1000 m přes 10000 m</t>
  </si>
  <si>
    <t>-1302451530</t>
  </si>
  <si>
    <t>167151111</t>
  </si>
  <si>
    <t>Nakládání výkopku z hornin třídy těžitelnosti I, skupiny 1 až 3 přes 100 m3</t>
  </si>
  <si>
    <t>191621185</t>
  </si>
  <si>
    <t>naložení zeminy pro zásyp</t>
  </si>
  <si>
    <t>z*0,5</t>
  </si>
  <si>
    <t>167151112</t>
  </si>
  <si>
    <t>Nakládání výkopku z hornin třídy těžitelnosti II, skupiny 4 a 5 přes 100 m3</t>
  </si>
  <si>
    <t>-1603448976</t>
  </si>
  <si>
    <t>187792508</t>
  </si>
  <si>
    <t>828092041</t>
  </si>
  <si>
    <t>975087201</t>
  </si>
  <si>
    <t>-3,14*1,36*1,36*1,82</t>
  </si>
  <si>
    <t>-3,14*1,51*1,51*0,2</t>
  </si>
  <si>
    <t>-(15,0+0,5*2)*(2,4+0,5*2)*(1,8+0,3+0,5)</t>
  </si>
  <si>
    <t>-837222584</t>
  </si>
  <si>
    <t>-1,3*1,3*(1,8+1,79+1,76)</t>
  </si>
  <si>
    <t>-1257725118</t>
  </si>
  <si>
    <t>z1*2,0</t>
  </si>
  <si>
    <t>-1659843549</t>
  </si>
  <si>
    <t>1,1*0,525*74,2</t>
  </si>
  <si>
    <t>0,9*0,47*25,2</t>
  </si>
  <si>
    <t>-14270809</t>
  </si>
  <si>
    <t>53,511*2 'Přepočtené koeficientem množství</t>
  </si>
  <si>
    <t>175151201</t>
  </si>
  <si>
    <t>Obsypání objektu nad přilehlým původním terénem sypaninou bez prohození, uloženou do 3 m strojně</t>
  </si>
  <si>
    <t>-978168172</t>
  </si>
  <si>
    <t>ZO</t>
  </si>
  <si>
    <t>(15,0+0,5*2)*(2,4+0,5*2)*(1,8+0,3)</t>
  </si>
  <si>
    <t>-15,0*2,4*1,8</t>
  </si>
  <si>
    <t>-2104559372</t>
  </si>
  <si>
    <t>49,44*2 'Přepočtené koeficientem množství</t>
  </si>
  <si>
    <t>Svislé a kompletní konstrukce</t>
  </si>
  <si>
    <t>359901211</t>
  </si>
  <si>
    <t>Monitoring stoky jakékoli výšky na nové kanalizaci</t>
  </si>
  <si>
    <t>1201395364</t>
  </si>
  <si>
    <t>74,2+25,2</t>
  </si>
  <si>
    <t>3861101R1</t>
  </si>
  <si>
    <t xml:space="preserve">Montáž + dodávka odlučovače lehkých kapalin </t>
  </si>
  <si>
    <t>492468486</t>
  </si>
  <si>
    <t>1817320536</t>
  </si>
  <si>
    <t>1,1*0,1*74,2</t>
  </si>
  <si>
    <t>0,9*0,1*25,2</t>
  </si>
  <si>
    <t>451573111</t>
  </si>
  <si>
    <t>Lože pod potrubí otevřený výkop ze štěrkopísku</t>
  </si>
  <si>
    <t>1280768016</t>
  </si>
  <si>
    <t>podsyp pod ZO</t>
  </si>
  <si>
    <t>(15,0+0,5*2)*(2,4+0,5*2)*0,5</t>
  </si>
  <si>
    <t>452112111</t>
  </si>
  <si>
    <t>Osazení betonových prstenců nebo rámů v do 100 mm</t>
  </si>
  <si>
    <t>-1543129248</t>
  </si>
  <si>
    <t>"OLK"   2</t>
  </si>
  <si>
    <t>452311151</t>
  </si>
  <si>
    <t>Podkladní desky z betonu prostého tř. C 20/25 otevřený výkop</t>
  </si>
  <si>
    <t>1803238440</t>
  </si>
  <si>
    <t>OLK</t>
  </si>
  <si>
    <t>3,14*1,51*1,51*0,2</t>
  </si>
  <si>
    <t>452351101</t>
  </si>
  <si>
    <t>Bednění podkladních desek nebo bloků nebo sedlového lože otevřený výkop</t>
  </si>
  <si>
    <t>-1238982438</t>
  </si>
  <si>
    <t>3,14*3,02*0,2</t>
  </si>
  <si>
    <t>-562535631</t>
  </si>
  <si>
    <t>871355231</t>
  </si>
  <si>
    <t>Kanalizační potrubí z tvrdého PVC jednovrstvé tuhost třídy SN10 DN 200</t>
  </si>
  <si>
    <t>-173856510</t>
  </si>
  <si>
    <t>892351111</t>
  </si>
  <si>
    <t>Tlaková zkouška vodou potrubí DN 150 nebo 200</t>
  </si>
  <si>
    <t>226657823</t>
  </si>
  <si>
    <t>894411111</t>
  </si>
  <si>
    <t>Zřízení šachet kanalizačních z betonových dílců na potrubí DN do 200 dno beton tř. C 25/30</t>
  </si>
  <si>
    <t>545577910</t>
  </si>
  <si>
    <t>59224339</t>
  </si>
  <si>
    <t>dno betonové šachty kanalizační přímé 100x100x60cm</t>
  </si>
  <si>
    <t>-723412325</t>
  </si>
  <si>
    <t>59224160</t>
  </si>
  <si>
    <t>skruž kanalizační s ocelovými stupadly 100x25x12cm</t>
  </si>
  <si>
    <t>-448978677</t>
  </si>
  <si>
    <t>59224161</t>
  </si>
  <si>
    <t>skruž kanalizační s ocelovými stupadly 100x50x12cm</t>
  </si>
  <si>
    <t>1832752823</t>
  </si>
  <si>
    <t>59224312</t>
  </si>
  <si>
    <t>kónus šachetní betonový kapsové plastové stupadlo 100x62,5x58cm</t>
  </si>
  <si>
    <t>-126696735</t>
  </si>
  <si>
    <t>59224184</t>
  </si>
  <si>
    <t>prstenec šachtový vyrovnávací betonový 625x120x40mm</t>
  </si>
  <si>
    <t>1452504116</t>
  </si>
  <si>
    <t>59224187</t>
  </si>
  <si>
    <t>prstenec šachtový vyrovnávací betonový 625x120x100mm</t>
  </si>
  <si>
    <t>1328536946</t>
  </si>
  <si>
    <t>59224188</t>
  </si>
  <si>
    <t>prstenec šachtový vyrovnávací betonový 625x120x120mm</t>
  </si>
  <si>
    <t>674383759</t>
  </si>
  <si>
    <t>59224348</t>
  </si>
  <si>
    <t>těsnění elastomerové pro spojení šachetních dílů DN 1000</t>
  </si>
  <si>
    <t>-1098709506</t>
  </si>
  <si>
    <t>894411311</t>
  </si>
  <si>
    <t>Osazení betonových nebo železobetonových dílců pro šachty skruží rovných</t>
  </si>
  <si>
    <t>-1796557146</t>
  </si>
  <si>
    <t>"OLK "  1</t>
  </si>
  <si>
    <t>894412411</t>
  </si>
  <si>
    <t>Osazení betonových nebo železobetonových dílců pro šachty skruží přechodových</t>
  </si>
  <si>
    <t>-1027448075</t>
  </si>
  <si>
    <t>894812332</t>
  </si>
  <si>
    <t>Revizní a čistící šachta z PP DN 600 šachtová roura korugovaná světlé hloubky 2000 mm</t>
  </si>
  <si>
    <t>-1172299653</t>
  </si>
  <si>
    <t>894812376</t>
  </si>
  <si>
    <t>Revizní a čistící šachta z PP DN 600 poklop litinový pro třídu zatížení D400 s betonovým prstencem</t>
  </si>
  <si>
    <t>1635867248</t>
  </si>
  <si>
    <t>895971135.1</t>
  </si>
  <si>
    <t xml:space="preserve">Zasakovací box z polypropylenu PP - montáž </t>
  </si>
  <si>
    <t>soubor</t>
  </si>
  <si>
    <t>997634494</t>
  </si>
  <si>
    <t>56241559</t>
  </si>
  <si>
    <t>box z PP akumulační na dešťovou vodu s revizním kanálem 432L přítok/odtok do DN 500</t>
  </si>
  <si>
    <t>-1361683691</t>
  </si>
  <si>
    <t>56241564</t>
  </si>
  <si>
    <t>spojka - potrubní pro akumulační box 432L</t>
  </si>
  <si>
    <t>1791944260</t>
  </si>
  <si>
    <t>56241569</t>
  </si>
  <si>
    <t>adaptér šachtový 600/315 pro akumulační box 432L</t>
  </si>
  <si>
    <t>-2059600162</t>
  </si>
  <si>
    <t>69311107</t>
  </si>
  <si>
    <t>geotextilie 250g/m2 pro akumulační box</t>
  </si>
  <si>
    <t>518933288</t>
  </si>
  <si>
    <t>15,0*2,4*2</t>
  </si>
  <si>
    <t>(15,0+2,4)*2*1,8</t>
  </si>
  <si>
    <t>Mezisoučet</t>
  </si>
  <si>
    <t>134,64*1,15</t>
  </si>
  <si>
    <t>899104112</t>
  </si>
  <si>
    <t>Osazení poklopů litinových nebo ocelových včetně rámů pro třídu zatížení D400, E600</t>
  </si>
  <si>
    <t>-888239519</t>
  </si>
  <si>
    <t>59224661</t>
  </si>
  <si>
    <t>poklop šachtový betonová výplň+litina 785(610)x160mm, s odvětráním</t>
  </si>
  <si>
    <t>472187325</t>
  </si>
  <si>
    <t>899620151</t>
  </si>
  <si>
    <t>Obetonování plastové šachty z polypropylenu betonem prostým tř. C 25/30 otevřený výkop</t>
  </si>
  <si>
    <t>-741808138</t>
  </si>
  <si>
    <t>"OLK"   3,6</t>
  </si>
  <si>
    <t>899640112</t>
  </si>
  <si>
    <t>Bednění pro obetonování plastových šachet kruhových otevřený výkop</t>
  </si>
  <si>
    <t>1256805583</t>
  </si>
  <si>
    <t>3,14*2,72*1,82</t>
  </si>
  <si>
    <t>949101111</t>
  </si>
  <si>
    <t>Lešení pomocné pro objekty pozemních staveb s lešeňovou podlahou v do 1,9 m zatížení do 150 kg/m2</t>
  </si>
  <si>
    <t>-483714736</t>
  </si>
  <si>
    <t>998276101</t>
  </si>
  <si>
    <t>Přesun hmot pro trubní vedení z trub z plastických hmot otevřený výkop</t>
  </si>
  <si>
    <t>1119300366</t>
  </si>
  <si>
    <t>PSV</t>
  </si>
  <si>
    <t>Práce a dodávky PSV</t>
  </si>
  <si>
    <t>711</t>
  </si>
  <si>
    <t>Izolace proti vodě, vlhkosti a plynům</t>
  </si>
  <si>
    <t>711511101</t>
  </si>
  <si>
    <t>Provedení hydroizolace potrubí za studena penetračním nátěrem</t>
  </si>
  <si>
    <t>2012538627</t>
  </si>
  <si>
    <t>3,14*1,4*1,4</t>
  </si>
  <si>
    <t>3,14*2,72*0,3</t>
  </si>
  <si>
    <t>3,14*1,24*0,2</t>
  </si>
  <si>
    <t>11163150</t>
  </si>
  <si>
    <t>lak penetrační asfaltový</t>
  </si>
  <si>
    <t>-498715269</t>
  </si>
  <si>
    <t>10*0,00035 'Přepočtené koeficientem množství</t>
  </si>
  <si>
    <t>711541164</t>
  </si>
  <si>
    <t>Provedení hydroizolace potrubí přitavením pásu NAIP</t>
  </si>
  <si>
    <t>-2019845432</t>
  </si>
  <si>
    <t>62832001</t>
  </si>
  <si>
    <t>pás asfaltový natavitelný oxidovaný tl 3,5mm typu V60 S35 s vložkou ze skleněné rohože, s jemnozrnným minerálním posypem</t>
  </si>
  <si>
    <t>1304996684</t>
  </si>
  <si>
    <t>10*1,2 'Přepočtené koeficientem množství</t>
  </si>
  <si>
    <t>998711201</t>
  </si>
  <si>
    <t>Přesun hmot procentní pro izolace proti vodě, vlhkosti a plynům v objektech v do 6 m</t>
  </si>
  <si>
    <t>%</t>
  </si>
  <si>
    <t>1919690936</t>
  </si>
  <si>
    <t>-789109168</t>
  </si>
  <si>
    <t>-45387924</t>
  </si>
  <si>
    <t>03 - IO 03 Elektroinstalace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</si>
  <si>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</si>
  <si>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</si>
  <si>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</si>
  <si>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</si>
  <si>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</si>
  <si>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 xml:space="preserve">    VRN9 - Ostatní náklady</t>
  </si>
  <si>
    <t>741</t>
  </si>
  <si>
    <t>Elektroinstalace - silnoproud</t>
  </si>
  <si>
    <t>741122211</t>
  </si>
  <si>
    <t>Montáž kabel Cu plný kulatý žíla 3x1,5 až 6 mm2 uložený volně (CYKY)</t>
  </si>
  <si>
    <t>35850764</t>
  </si>
  <si>
    <t>140,00+21,00</t>
  </si>
  <si>
    <t>34111048</t>
  </si>
  <si>
    <t>kabel silový s Cu jádrem 1kV 3x6mm2</t>
  </si>
  <si>
    <t>304895495</t>
  </si>
  <si>
    <t>34111031</t>
  </si>
  <si>
    <t>kabel silový s Cu jádrem 1kV 3x1,5mm2</t>
  </si>
  <si>
    <t>1824827012</t>
  </si>
  <si>
    <t>741410003</t>
  </si>
  <si>
    <t>Montáž vodič uzemňovací drát nebo lano D do 10 mm na povrchu</t>
  </si>
  <si>
    <t>-125917128</t>
  </si>
  <si>
    <t>35441073</t>
  </si>
  <si>
    <t>drát D 10mm FeZn</t>
  </si>
  <si>
    <t>kg</t>
  </si>
  <si>
    <t>-119335178</t>
  </si>
  <si>
    <t>67,000*0,620</t>
  </si>
  <si>
    <t>741420021</t>
  </si>
  <si>
    <t>Montáž svorka hromosvodná</t>
  </si>
  <si>
    <t>-1728670695</t>
  </si>
  <si>
    <t>3+6</t>
  </si>
  <si>
    <t>KOVO20527</t>
  </si>
  <si>
    <t>SP 1 - připojovací svorka FeZn</t>
  </si>
  <si>
    <t>192601985</t>
  </si>
  <si>
    <t>KOVO20510</t>
  </si>
  <si>
    <t>SS - spojovací svorka FeZn</t>
  </si>
  <si>
    <t>-2062954169</t>
  </si>
  <si>
    <t>Práce a dodávky M</t>
  </si>
  <si>
    <t>21-M</t>
  </si>
  <si>
    <t>Elektromontáže</t>
  </si>
  <si>
    <t>210100350</t>
  </si>
  <si>
    <t>Ukončení kabelů</t>
  </si>
  <si>
    <t>-171109983</t>
  </si>
  <si>
    <t>210204011</t>
  </si>
  <si>
    <t>Montáž stožárů osvětlení ocelových samostatně stojících délky do 12 m</t>
  </si>
  <si>
    <t>-120281141</t>
  </si>
  <si>
    <t>1152388</t>
  </si>
  <si>
    <t>STOZAR SILNICNI 3-STUP. JB 8</t>
  </si>
  <si>
    <t>256</t>
  </si>
  <si>
    <t>1379291700</t>
  </si>
  <si>
    <t>210204103</t>
  </si>
  <si>
    <t>Montáž výložníků osvětlení jednoramenných sloupových hmotnosti do 35 kg</t>
  </si>
  <si>
    <t>816834671</t>
  </si>
  <si>
    <t>10.058.365</t>
  </si>
  <si>
    <t>Výložník V1/1500 žár.zinek</t>
  </si>
  <si>
    <t>772158755</t>
  </si>
  <si>
    <t>210204201R</t>
  </si>
  <si>
    <t>Montáž stožárové rozvodnice</t>
  </si>
  <si>
    <t>-1621220798</t>
  </si>
  <si>
    <t>1001731</t>
  </si>
  <si>
    <t>STOZAROVA ROZVODNICE</t>
  </si>
  <si>
    <t>84832145</t>
  </si>
  <si>
    <t>210204207</t>
  </si>
  <si>
    <t>Montáž LED svítidel</t>
  </si>
  <si>
    <t>1925808867</t>
  </si>
  <si>
    <t>1685518</t>
  </si>
  <si>
    <t>SVITIDLO MARUT M G1 ME 10k0 727 70W</t>
  </si>
  <si>
    <t>-1541080890</t>
  </si>
  <si>
    <t>210204213</t>
  </si>
  <si>
    <t>Pomocný materiál, D+M</t>
  </si>
  <si>
    <t>-557973282</t>
  </si>
  <si>
    <t>MD</t>
  </si>
  <si>
    <t>Mimostaveništní doprava</t>
  </si>
  <si>
    <t>1367501816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</si>
  <si>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</si>
  <si>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</si>
  <si>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</si>
  <si>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</si>
  <si>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</si>
  <si>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1723477487</t>
  </si>
  <si>
    <t>460010026R</t>
  </si>
  <si>
    <t>Vytyčení trasy inženýrských sítí v zastavěném prostoru</t>
  </si>
  <si>
    <t>-1582233995</t>
  </si>
  <si>
    <t>460030153</t>
  </si>
  <si>
    <t>Odstranění podkladu nebo krytu komunikace z kameniva drceného tloušťky do 30 cm</t>
  </si>
  <si>
    <t>-1221431012</t>
  </si>
  <si>
    <t>460030172</t>
  </si>
  <si>
    <t>Odstranění podkladu nebo krytu komunikace ze živice tloušťky do 10 cm</t>
  </si>
  <si>
    <t>626663170</t>
  </si>
  <si>
    <t>460030192</t>
  </si>
  <si>
    <t>Řezání podkladu nebo krytu živičného tloušťky do 10 cm</t>
  </si>
  <si>
    <t>1189968235</t>
  </si>
  <si>
    <t>460080038R</t>
  </si>
  <si>
    <t>Základ pod stožár SB 6</t>
  </si>
  <si>
    <t>970754820</t>
  </si>
  <si>
    <t>460150063</t>
  </si>
  <si>
    <t>Hloubení kabelových zapažených i nezapažených rýh ručně š 40 cm, hl 80 cm, v hornině tř 3</t>
  </si>
  <si>
    <t>1840777184</t>
  </si>
  <si>
    <t>460421001</t>
  </si>
  <si>
    <t>Lože kabelů z písku nebo štěrkopísku tl 5 cm nad kabel, bez zakrytí, šířky lože do 65 cm</t>
  </si>
  <si>
    <t>-581654971</t>
  </si>
  <si>
    <t>460490012</t>
  </si>
  <si>
    <t>Krytí kabelů výstražnou fólií šířky 25 cm</t>
  </si>
  <si>
    <t>617450296</t>
  </si>
  <si>
    <t>460520163</t>
  </si>
  <si>
    <t>Montáž trubek ochranných plastových D do 90 mm uložených do rýhy</t>
  </si>
  <si>
    <t>689663846</t>
  </si>
  <si>
    <t>34571077</t>
  </si>
  <si>
    <t>Chránička PE  pr. 63 mm</t>
  </si>
  <si>
    <t>128</t>
  </si>
  <si>
    <t>-1495908930</t>
  </si>
  <si>
    <t>460560063</t>
  </si>
  <si>
    <t>Zásyp rýh ručně šířky 40 cm, hloubky 80 cm, z horniny třídy 3</t>
  </si>
  <si>
    <t>258429790</t>
  </si>
  <si>
    <t>460600023</t>
  </si>
  <si>
    <t>Vodorovné přemístění horniny jakékoliv třídy do 1000 m</t>
  </si>
  <si>
    <t>997873493</t>
  </si>
  <si>
    <t>460600031</t>
  </si>
  <si>
    <t>Příplatek k vodorovnému přemístění horniny za každých dalších 1000 m</t>
  </si>
  <si>
    <t>614523089</t>
  </si>
  <si>
    <t>460650902</t>
  </si>
  <si>
    <t>Vyspravení podkladů komunikací bezesparých po překopech kamenivem</t>
  </si>
  <si>
    <t>-1640436716</t>
  </si>
  <si>
    <t>460650912</t>
  </si>
  <si>
    <t>Vyspravení krytu komunikací po překopech kamenivem obalovaným asfaltem tl 6 cm</t>
  </si>
  <si>
    <t>1717573092</t>
  </si>
  <si>
    <t>HZS</t>
  </si>
  <si>
    <t>Hodinové zúčtovací sazby</t>
  </si>
  <si>
    <t>HZS2221A</t>
  </si>
  <si>
    <t>Hodinová zúčtovací sazba elektrikář - napojení na stávající zařízení</t>
  </si>
  <si>
    <t>hod</t>
  </si>
  <si>
    <t>512</t>
  </si>
  <si>
    <t>1897482613</t>
  </si>
  <si>
    <t>HZS2221B</t>
  </si>
  <si>
    <t>Hodinová zúčtovací sazba elektrikář - Spolupráce s dodavatelem při zapojování a zkouškách</t>
  </si>
  <si>
    <t>-391426667</t>
  </si>
  <si>
    <t>HZS2221C</t>
  </si>
  <si>
    <t>Koordinace postupu prací s ost. profesemi</t>
  </si>
  <si>
    <t>1811172595</t>
  </si>
  <si>
    <t>HZS4131</t>
  </si>
  <si>
    <t>Hodinová zúčtovací sazba autojeřáb</t>
  </si>
  <si>
    <t>618064554</t>
  </si>
  <si>
    <t>HZS4211</t>
  </si>
  <si>
    <t>Hodinová zúčtovací sazba revizní technik, vč.napsání revizní zprávy</t>
  </si>
  <si>
    <t>634280208</t>
  </si>
  <si>
    <t>VRN9</t>
  </si>
  <si>
    <t>Ostatní náklady</t>
  </si>
  <si>
    <t>092103001</t>
  </si>
  <si>
    <t>Náklady na zkušební provoz</t>
  </si>
  <si>
    <t>1202348024</t>
  </si>
  <si>
    <t>04 - IO 04 Sadové úpravy</t>
  </si>
  <si>
    <t xml:space="preserve">    1104 - Výsadba stromů</t>
  </si>
  <si>
    <t xml:space="preserve">    1107 - Vegetační povrchy - trávníky</t>
  </si>
  <si>
    <t>654157716</t>
  </si>
  <si>
    <t>dovoz z mezideponie</t>
  </si>
  <si>
    <t>(140,4+465,8+130,2)*0,2</t>
  </si>
  <si>
    <t>1036308327</t>
  </si>
  <si>
    <t>181351113</t>
  </si>
  <si>
    <t>Rozprostření ornice tl vrstvy do 200 mm pl přes 500 m2 v rovině nebo ve svahu do 1:5 strojně</t>
  </si>
  <si>
    <t>-1028209975</t>
  </si>
  <si>
    <t>140,4+465,8+130,2</t>
  </si>
  <si>
    <t>181411131</t>
  </si>
  <si>
    <t>Založení parkového trávníku výsevem plochy do 1000 m2 v rovině a ve svahu do 1:5</t>
  </si>
  <si>
    <t>-730844329</t>
  </si>
  <si>
    <t>00572410</t>
  </si>
  <si>
    <t>osivo směs travní parková</t>
  </si>
  <si>
    <t>1575224704</t>
  </si>
  <si>
    <t>736,400*0,03*1,015</t>
  </si>
  <si>
    <t>183101215</t>
  </si>
  <si>
    <t>Jamky pro výsadbu s výměnou 50 % půdy zeminy tř 1 až 4 objem do 0,4 m3 v rovině a svahu do 1:5</t>
  </si>
  <si>
    <t>444909989</t>
  </si>
  <si>
    <t>10371500</t>
  </si>
  <si>
    <t>substrát pro trávníky VL</t>
  </si>
  <si>
    <t>-2020516653</t>
  </si>
  <si>
    <t>4*0,2 'Přepočtené koeficientem množství</t>
  </si>
  <si>
    <t>183403152</t>
  </si>
  <si>
    <t>Obdělání půdy vláčením v rovině a svahu do 1:5</t>
  </si>
  <si>
    <t>1725690273</t>
  </si>
  <si>
    <t>183403153</t>
  </si>
  <si>
    <t>Obdělání půdy hrabáním v rovině a svahu do 1:5</t>
  </si>
  <si>
    <t>-451663812</t>
  </si>
  <si>
    <t>183403161</t>
  </si>
  <si>
    <t>Obdělání půdy válením v rovině a svahu do 1:5</t>
  </si>
  <si>
    <t>53773231</t>
  </si>
  <si>
    <t>111151121</t>
  </si>
  <si>
    <t>Pokosení trávníku parkového plochy do 1000 m2 s odvozem do 20 km v rovině a svahu do 1:5</t>
  </si>
  <si>
    <t>1811505721</t>
  </si>
  <si>
    <t>736,4*4</t>
  </si>
  <si>
    <t>184802111</t>
  </si>
  <si>
    <t>Chemické odplevelení před založením kultury nad 20 m2 postřikem na široko v rovině a svahu do 1:5</t>
  </si>
  <si>
    <t>-927000953</t>
  </si>
  <si>
    <t>1104</t>
  </si>
  <si>
    <t>Výsadba stromů</t>
  </si>
  <si>
    <t>-1613497931</t>
  </si>
  <si>
    <t>12+6</t>
  </si>
  <si>
    <t>10321100</t>
  </si>
  <si>
    <t>zahradní substrát pro výsadbu VL</t>
  </si>
  <si>
    <t>-2000456554</t>
  </si>
  <si>
    <t>18,000*0,5*1,03</t>
  </si>
  <si>
    <t>184102116</t>
  </si>
  <si>
    <t>Výsadba dřeviny s balem D do 0,8 m do jamky se zalitím v rovině a svahu do 1:5</t>
  </si>
  <si>
    <t>588075705</t>
  </si>
  <si>
    <t>02650461.1</t>
  </si>
  <si>
    <t>Dub bahenní /Quercus palustris</t>
  </si>
  <si>
    <t>805496789</t>
  </si>
  <si>
    <t>02650461.2</t>
  </si>
  <si>
    <t>TILIA PLATYPHYLLOS  – lípa velkolistá</t>
  </si>
  <si>
    <t>-1449265788</t>
  </si>
  <si>
    <t>184215133</t>
  </si>
  <si>
    <t>Ukotvení kmene dřevin třemi kůly D do 0,1 m délky do 3 m</t>
  </si>
  <si>
    <t>1243966990</t>
  </si>
  <si>
    <t>052172100</t>
  </si>
  <si>
    <t>kůl na ukotvení  stromů, kůl,frézovaný s  fazetou a špicí, pr. 9cm, délka 3m, 3ks/1strom</t>
  </si>
  <si>
    <t>-1674426661</t>
  </si>
  <si>
    <t>18*3*1,01</t>
  </si>
  <si>
    <t>052172101</t>
  </si>
  <si>
    <t>příčka z půlené frézované kulatiny pr. 9cm, délka 60cm, 3ks/1strom</t>
  </si>
  <si>
    <t>939617355</t>
  </si>
  <si>
    <t>184401111</t>
  </si>
  <si>
    <t>Příprava dřevin k přesazení bez výměny půdy s vyhnojením s balem D do 0,8 m v rovině a svahu do 1:5</t>
  </si>
  <si>
    <t>-1732667715</t>
  </si>
  <si>
    <t>184501121</t>
  </si>
  <si>
    <t>Zhotovení obalu z juty v jedné vrstvě v rovině a svahu do 1:5</t>
  </si>
  <si>
    <t>-1009296215</t>
  </si>
  <si>
    <t>2,000*(6+12+4)</t>
  </si>
  <si>
    <t>283293091</t>
  </si>
  <si>
    <t>juta na obalení kmene cca 4m/1strom</t>
  </si>
  <si>
    <t>985392714</t>
  </si>
  <si>
    <t>283293092</t>
  </si>
  <si>
    <t>úvazek (2m/ks)</t>
  </si>
  <si>
    <t>494588821</t>
  </si>
  <si>
    <t>184502113</t>
  </si>
  <si>
    <t>Vyzvednutí dřeviny k přesazení s balem D do 0,6 m v rovině a svahu do 1:5</t>
  </si>
  <si>
    <t>1777770934</t>
  </si>
  <si>
    <t>184102113</t>
  </si>
  <si>
    <t>Výsadba dřeviny s balem D do 0,4 m do jamky se zalitím v rovině a svahu do 1:5</t>
  </si>
  <si>
    <t>-1931813522</t>
  </si>
  <si>
    <t>474857375</t>
  </si>
  <si>
    <t>184801121</t>
  </si>
  <si>
    <t>Ošetřování vysazených dřevin soliterních v rovině a svahu do 1:5</t>
  </si>
  <si>
    <t>-1517908742</t>
  </si>
  <si>
    <t>184911421</t>
  </si>
  <si>
    <t>Mulčování rostlin kůrou tl. do 0,1 m v rovině a svahu do 1:5</t>
  </si>
  <si>
    <t>-795185631</t>
  </si>
  <si>
    <t>22*4</t>
  </si>
  <si>
    <t>103911000</t>
  </si>
  <si>
    <t>kůra mulčovací VL</t>
  </si>
  <si>
    <t>-434689469</t>
  </si>
  <si>
    <t>88,000*0,1*1,03</t>
  </si>
  <si>
    <t>185802114</t>
  </si>
  <si>
    <t>Hnojení půdy umělým hnojivem k jednotlivým rostlinám v rovině a svahu do 1:5</t>
  </si>
  <si>
    <t>1339087019</t>
  </si>
  <si>
    <t>22,000*0,001</t>
  </si>
  <si>
    <t>251911551</t>
  </si>
  <si>
    <t xml:space="preserve">umělé hnojivo Silvamix tablety,  4x10g/ks, </t>
  </si>
  <si>
    <t>2119987124</t>
  </si>
  <si>
    <t>22,000*4</t>
  </si>
  <si>
    <t>185804311</t>
  </si>
  <si>
    <t>Zalití rostlin vodou plocha do 20 m2</t>
  </si>
  <si>
    <t>-341696049</t>
  </si>
  <si>
    <t>22*0,1</t>
  </si>
  <si>
    <t>08211321</t>
  </si>
  <si>
    <t>voda pitná pro ostatní odběratele</t>
  </si>
  <si>
    <t>1042738475</t>
  </si>
  <si>
    <t>185851121</t>
  </si>
  <si>
    <t>Dovoz vody pro zálivku rostlin za vzdálenost do 1000 m</t>
  </si>
  <si>
    <t>693854581</t>
  </si>
  <si>
    <t>1107</t>
  </si>
  <si>
    <t>Vegetační povrchy - trávníky</t>
  </si>
  <si>
    <t>998231311</t>
  </si>
  <si>
    <t>Přesun hmot pro sadovnické a krajinářské úpravy vodorovně do 5000 m</t>
  </si>
  <si>
    <t>-100112257</t>
  </si>
  <si>
    <t>05 - Vedlejší rozpočtové náklady</t>
  </si>
  <si>
    <t xml:space="preserve">    VRN2 - Příprava staveniště</t>
  </si>
  <si>
    <t xml:space="preserve">    VRN3 - Zařízení staveniště</t>
  </si>
  <si>
    <t>013254000</t>
  </si>
  <si>
    <t>Dokumentace skutečného provedení stavby</t>
  </si>
  <si>
    <t>1172472297</t>
  </si>
  <si>
    <t>VRN2</t>
  </si>
  <si>
    <t>Příprava staveniště</t>
  </si>
  <si>
    <t>020001000</t>
  </si>
  <si>
    <t>740417434</t>
  </si>
  <si>
    <t>VRN3</t>
  </si>
  <si>
    <t>Zařízení staveniště</t>
  </si>
  <si>
    <t>030001000</t>
  </si>
  <si>
    <t>-1066246178</t>
  </si>
  <si>
    <t>09400200R</t>
  </si>
  <si>
    <t>Zajištění ostatních činností a prací nezbytných k realizaci díla hlavně činnosti dle odstavců 3.2.2 a 12.4.1 v SoD</t>
  </si>
  <si>
    <t>171097793</t>
  </si>
  <si>
    <t>SEZNAM FIGUR</t>
  </si>
  <si>
    <t>Výměra</t>
  </si>
  <si>
    <t xml:space="preserve"> 01</t>
  </si>
  <si>
    <t>Použití figury:</t>
  </si>
  <si>
    <t>j_1</t>
  </si>
  <si>
    <t>r_1</t>
  </si>
  <si>
    <t>s_1</t>
  </si>
  <si>
    <t xml:space="preserve"> 02</t>
  </si>
  <si>
    <t xml:space="preserve"> 04</t>
  </si>
  <si>
    <t>t2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</si>
</sst>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Stavenik010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Parkoviště Dlouhá 8-14,II.etapa Nový Jičín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Nový Jičín - Dolní Předměstí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30. 6. 2020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Nový Jičín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Staveník Petr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Fajfrová Irena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IO 01 Parkoviště'!J30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'01 - IO 01 Parkoviště'!P128</f>
        <v>0</v>
      </c>
      <c r="AV95" s="129">
        <f>'01 - IO 01 Parkoviště'!J33</f>
        <v>0</v>
      </c>
      <c r="AW95" s="129">
        <f>'01 - IO 01 Parkoviště'!J34</f>
        <v>0</v>
      </c>
      <c r="AX95" s="129">
        <f>'01 - IO 01 Parkoviště'!J35</f>
        <v>0</v>
      </c>
      <c r="AY95" s="129">
        <f>'01 - IO 01 Parkoviště'!J36</f>
        <v>0</v>
      </c>
      <c r="AZ95" s="129">
        <f>'01 - IO 01 Parkoviště'!F33</f>
        <v>0</v>
      </c>
      <c r="BA95" s="129">
        <f>'01 - IO 01 Parkoviště'!F34</f>
        <v>0</v>
      </c>
      <c r="BB95" s="129">
        <f>'01 - IO 01 Parkoviště'!F35</f>
        <v>0</v>
      </c>
      <c r="BC95" s="129">
        <f>'01 - IO 01 Parkoviště'!F36</f>
        <v>0</v>
      </c>
      <c r="BD95" s="131">
        <f>'01 - IO 01 Parkoviště'!F37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SO 02 Odvodnění park...'!J30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'02 - SO 02 Odvodnění park...'!P127</f>
        <v>0</v>
      </c>
      <c r="AV96" s="129">
        <f>'02 - SO 02 Odvodnění park...'!J33</f>
        <v>0</v>
      </c>
      <c r="AW96" s="129">
        <f>'02 - SO 02 Odvodnění park...'!J34</f>
        <v>0</v>
      </c>
      <c r="AX96" s="129">
        <f>'02 - SO 02 Odvodnění park...'!J35</f>
        <v>0</v>
      </c>
      <c r="AY96" s="129">
        <f>'02 - SO 02 Odvodnění park...'!J36</f>
        <v>0</v>
      </c>
      <c r="AZ96" s="129">
        <f>'02 - SO 02 Odvodnění park...'!F33</f>
        <v>0</v>
      </c>
      <c r="BA96" s="129">
        <f>'02 - SO 02 Odvodnění park...'!F34</f>
        <v>0</v>
      </c>
      <c r="BB96" s="129">
        <f>'02 - SO 02 Odvodnění park...'!F35</f>
        <v>0</v>
      </c>
      <c r="BC96" s="129">
        <f>'02 - SO 02 Odvodnění park...'!F36</f>
        <v>0</v>
      </c>
      <c r="BD96" s="131">
        <f>'02 - SO 02 Odvodnění park...'!F37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IO 03 Elektroinstalace'!J30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'03 - IO 03 Elektroinstalace'!P124</f>
        <v>0</v>
      </c>
      <c r="AV97" s="129">
        <f>'03 - IO 03 Elektroinstalace'!J33</f>
        <v>0</v>
      </c>
      <c r="AW97" s="129">
        <f>'03 - IO 03 Elektroinstalace'!J34</f>
        <v>0</v>
      </c>
      <c r="AX97" s="129">
        <f>'03 - IO 03 Elektroinstalace'!J35</f>
        <v>0</v>
      </c>
      <c r="AY97" s="129">
        <f>'03 - IO 03 Elektroinstalace'!J36</f>
        <v>0</v>
      </c>
      <c r="AZ97" s="129">
        <f>'03 - IO 03 Elektroinstalace'!F33</f>
        <v>0</v>
      </c>
      <c r="BA97" s="129">
        <f>'03 - IO 03 Elektroinstalace'!F34</f>
        <v>0</v>
      </c>
      <c r="BB97" s="129">
        <f>'03 - IO 03 Elektroinstalace'!F35</f>
        <v>0</v>
      </c>
      <c r="BC97" s="129">
        <f>'03 - IO 03 Elektroinstalace'!F36</f>
        <v>0</v>
      </c>
      <c r="BD97" s="131">
        <f>'03 - IO 03 Elektroinstalace'!F37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'04 - IO 04 Sadové úpravy'!J30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'04 - IO 04 Sadové úpravy'!P121</f>
        <v>0</v>
      </c>
      <c r="AV98" s="129">
        <f>'04 - IO 04 Sadové úpravy'!J33</f>
        <v>0</v>
      </c>
      <c r="AW98" s="129">
        <f>'04 - IO 04 Sadové úpravy'!J34</f>
        <v>0</v>
      </c>
      <c r="AX98" s="129">
        <f>'04 - IO 04 Sadové úpravy'!J35</f>
        <v>0</v>
      </c>
      <c r="AY98" s="129">
        <f>'04 - IO 04 Sadové úpravy'!J36</f>
        <v>0</v>
      </c>
      <c r="AZ98" s="129">
        <f>'04 - IO 04 Sadové úpravy'!F33</f>
        <v>0</v>
      </c>
      <c r="BA98" s="129">
        <f>'04 - IO 04 Sadové úpravy'!F34</f>
        <v>0</v>
      </c>
      <c r="BB98" s="129">
        <f>'04 - IO 04 Sadové úpravy'!F35</f>
        <v>0</v>
      </c>
      <c r="BC98" s="129">
        <f>'04 - IO 04 Sadové úpravy'!F36</f>
        <v>0</v>
      </c>
      <c r="BD98" s="131">
        <f>'04 - IO 04 Sadové úpravy'!F37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'05 - Vedlejší rozpočtové 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33">
        <v>0</v>
      </c>
      <c r="AT99" s="134">
        <f>ROUND(SUM(AV99:AW99),2)</f>
        <v>0</v>
      </c>
      <c r="AU99" s="135">
        <f>'05 - Vedlejší rozpočtové ...'!P121</f>
        <v>0</v>
      </c>
      <c r="AV99" s="134">
        <f>'05 - Vedlejší rozpočtové ...'!J33</f>
        <v>0</v>
      </c>
      <c r="AW99" s="134">
        <f>'05 - Vedlejší rozpočtové ...'!J34</f>
        <v>0</v>
      </c>
      <c r="AX99" s="134">
        <f>'05 - Vedlejší rozpočtové ...'!J35</f>
        <v>0</v>
      </c>
      <c r="AY99" s="134">
        <f>'05 - Vedlejší rozpočtové ...'!J36</f>
        <v>0</v>
      </c>
      <c r="AZ99" s="134">
        <f>'05 - Vedlejší rozpočtové ...'!F33</f>
        <v>0</v>
      </c>
      <c r="BA99" s="134">
        <f>'05 - Vedlejší rozpočtové ...'!F34</f>
        <v>0</v>
      </c>
      <c r="BB99" s="134">
        <f>'05 - Vedlejší rozpočtové ...'!F35</f>
        <v>0</v>
      </c>
      <c r="BC99" s="134">
        <f>'05 - Vedlejší rozpočtové ...'!F36</f>
        <v>0</v>
      </c>
      <c r="BD99" s="136">
        <f>'05 - Vedlejší rozpočtové ...'!F37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57" s="2" customFormat="1" ht="30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IO 01 Parkoviště'!C2" display="/"/>
    <hyperlink ref="A96" location="'02 - SO 02 Odvodnění park...'!C2" display="/"/>
    <hyperlink ref="A97" location="'03 - IO 03 Elektroinstalace'!C2" display="/"/>
    <hyperlink ref="A98" location="'04 - IO 04 Sadové úpravy'!C2" display="/"/>
    <hyperlink ref="A99" location="'05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37" t="s">
        <v>99</v>
      </c>
      <c r="BA2" s="137" t="s">
        <v>1</v>
      </c>
      <c r="BB2" s="137" t="s">
        <v>1</v>
      </c>
      <c r="BC2" s="137" t="s">
        <v>100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101</v>
      </c>
      <c r="BA3" s="137" t="s">
        <v>1</v>
      </c>
      <c r="BB3" s="137" t="s">
        <v>1</v>
      </c>
      <c r="BC3" s="137" t="s">
        <v>102</v>
      </c>
      <c r="BD3" s="137" t="s">
        <v>86</v>
      </c>
    </row>
    <row r="4" spans="2:56" s="1" customFormat="1" ht="24.95" customHeight="1">
      <c r="B4" s="21"/>
      <c r="D4" s="140" t="s">
        <v>103</v>
      </c>
      <c r="L4" s="21"/>
      <c r="M4" s="141" t="s">
        <v>10</v>
      </c>
      <c r="AT4" s="18" t="s">
        <v>4</v>
      </c>
      <c r="AZ4" s="137" t="s">
        <v>104</v>
      </c>
      <c r="BA4" s="137" t="s">
        <v>1</v>
      </c>
      <c r="BB4" s="137" t="s">
        <v>1</v>
      </c>
      <c r="BC4" s="137" t="s">
        <v>105</v>
      </c>
      <c r="BD4" s="137" t="s">
        <v>86</v>
      </c>
    </row>
    <row r="5" spans="2:56" s="1" customFormat="1" ht="6.95" customHeight="1">
      <c r="B5" s="21"/>
      <c r="L5" s="21"/>
      <c r="AZ5" s="137" t="s">
        <v>106</v>
      </c>
      <c r="BA5" s="137" t="s">
        <v>1</v>
      </c>
      <c r="BB5" s="137" t="s">
        <v>1</v>
      </c>
      <c r="BC5" s="137" t="s">
        <v>107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108</v>
      </c>
      <c r="BA6" s="137" t="s">
        <v>1</v>
      </c>
      <c r="BB6" s="137" t="s">
        <v>1</v>
      </c>
      <c r="BC6" s="137" t="s">
        <v>109</v>
      </c>
      <c r="BD6" s="137" t="s">
        <v>86</v>
      </c>
    </row>
    <row r="7" spans="2:56" s="1" customFormat="1" ht="16.5" customHeight="1">
      <c r="B7" s="21"/>
      <c r="E7" s="143" t="str">
        <f>'Rekapitulace stavby'!K6</f>
        <v>Parkoviště Dlouhá 8-14,II.etapa Nový Jičín</v>
      </c>
      <c r="F7" s="142"/>
      <c r="G7" s="142"/>
      <c r="H7" s="142"/>
      <c r="L7" s="21"/>
      <c r="AZ7" s="137" t="s">
        <v>110</v>
      </c>
      <c r="BA7" s="137" t="s">
        <v>1</v>
      </c>
      <c r="BB7" s="137" t="s">
        <v>1</v>
      </c>
      <c r="BC7" s="137" t="s">
        <v>111</v>
      </c>
      <c r="BD7" s="137" t="s">
        <v>86</v>
      </c>
    </row>
    <row r="8" spans="1:56" s="2" customFormat="1" ht="12" customHeight="1">
      <c r="A8" s="39"/>
      <c r="B8" s="45"/>
      <c r="C8" s="39"/>
      <c r="D8" s="142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113</v>
      </c>
      <c r="BA8" s="137" t="s">
        <v>1</v>
      </c>
      <c r="BB8" s="137" t="s">
        <v>1</v>
      </c>
      <c r="BC8" s="137" t="s">
        <v>114</v>
      </c>
      <c r="BD8" s="137" t="s">
        <v>86</v>
      </c>
    </row>
    <row r="9" spans="1:56" s="2" customFormat="1" ht="16.5" customHeight="1">
      <c r="A9" s="39"/>
      <c r="B9" s="45"/>
      <c r="C9" s="39"/>
      <c r="D9" s="39"/>
      <c r="E9" s="144" t="s">
        <v>115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116</v>
      </c>
      <c r="BA9" s="137" t="s">
        <v>1</v>
      </c>
      <c r="BB9" s="137" t="s">
        <v>1</v>
      </c>
      <c r="BC9" s="137" t="s">
        <v>117</v>
      </c>
      <c r="BD9" s="137" t="s">
        <v>86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118</v>
      </c>
      <c r="BA10" s="137" t="s">
        <v>1</v>
      </c>
      <c r="BB10" s="137" t="s">
        <v>1</v>
      </c>
      <c r="BC10" s="137" t="s">
        <v>119</v>
      </c>
      <c r="BD10" s="137" t="s">
        <v>86</v>
      </c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30. 6. 2020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ROUND((SUM(BE128:BE288)),2)</f>
        <v>0</v>
      </c>
      <c r="G33" s="39"/>
      <c r="H33" s="39"/>
      <c r="I33" s="157">
        <v>0.21</v>
      </c>
      <c r="J33" s="156">
        <f>ROUND(((SUM(BE128:BE288))*I33),2)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ROUND((SUM(BF128:BF288)),2)</f>
        <v>0</v>
      </c>
      <c r="G34" s="39"/>
      <c r="H34" s="39"/>
      <c r="I34" s="157">
        <v>0.15</v>
      </c>
      <c r="J34" s="156">
        <f>ROUND(((SUM(BF128:BF288))*I34),2)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ROUND((SUM(BG128:BG288)),2)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ROUND((SUM(BH128:BH288)),2)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ROUND((SUM(BI128:BI288)),2)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Parkoviště Dlouhá 8-14,II.etapa Nový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IO 01 Parkoviště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Nový Jičín - Dolní Předměstí</v>
      </c>
      <c r="G89" s="41"/>
      <c r="H89" s="41"/>
      <c r="I89" s="33" t="s">
        <v>22</v>
      </c>
      <c r="J89" s="80" t="str">
        <f>IF(J12="","",J12)</f>
        <v>30. 6. 2020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Nový Jičín</v>
      </c>
      <c r="G91" s="41"/>
      <c r="H91" s="41"/>
      <c r="I91" s="33" t="s">
        <v>30</v>
      </c>
      <c r="J91" s="37" t="str">
        <f>E21</f>
        <v>Staveník Petr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Fajfrová Irena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121</v>
      </c>
      <c r="D94" s="178"/>
      <c r="E94" s="178"/>
      <c r="F94" s="178"/>
      <c r="G94" s="178"/>
      <c r="H94" s="178"/>
      <c r="I94" s="178"/>
      <c r="J94" s="179" t="s">
        <v>122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123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124</v>
      </c>
    </row>
    <row r="97" spans="1:31" s="9" customFormat="1" ht="24.95" customHeight="1">
      <c r="A97" s="9"/>
      <c r="B97" s="181"/>
      <c r="C97" s="182"/>
      <c r="D97" s="183" t="s">
        <v>125</v>
      </c>
      <c r="E97" s="184"/>
      <c r="F97" s="184"/>
      <c r="G97" s="184"/>
      <c r="H97" s="184"/>
      <c r="I97" s="184"/>
      <c r="J97" s="185">
        <f>J129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126</v>
      </c>
      <c r="E98" s="190"/>
      <c r="F98" s="190"/>
      <c r="G98" s="190"/>
      <c r="H98" s="190"/>
      <c r="I98" s="190"/>
      <c r="J98" s="191">
        <f>J130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127</v>
      </c>
      <c r="E99" s="190"/>
      <c r="F99" s="190"/>
      <c r="G99" s="190"/>
      <c r="H99" s="190"/>
      <c r="I99" s="190"/>
      <c r="J99" s="191">
        <f>J192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128</v>
      </c>
      <c r="E100" s="190"/>
      <c r="F100" s="190"/>
      <c r="G100" s="190"/>
      <c r="H100" s="190"/>
      <c r="I100" s="190"/>
      <c r="J100" s="191">
        <f>J196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129</v>
      </c>
      <c r="E101" s="190"/>
      <c r="F101" s="190"/>
      <c r="G101" s="190"/>
      <c r="H101" s="190"/>
      <c r="I101" s="190"/>
      <c r="J101" s="191">
        <f>J199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130</v>
      </c>
      <c r="E102" s="190"/>
      <c r="F102" s="190"/>
      <c r="G102" s="190"/>
      <c r="H102" s="190"/>
      <c r="I102" s="190"/>
      <c r="J102" s="191">
        <f>J227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131</v>
      </c>
      <c r="E103" s="190"/>
      <c r="F103" s="190"/>
      <c r="G103" s="190"/>
      <c r="H103" s="190"/>
      <c r="I103" s="190"/>
      <c r="J103" s="191">
        <f>J235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132</v>
      </c>
      <c r="E104" s="190"/>
      <c r="F104" s="190"/>
      <c r="G104" s="190"/>
      <c r="H104" s="190"/>
      <c r="I104" s="190"/>
      <c r="J104" s="191">
        <f>J272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133</v>
      </c>
      <c r="E105" s="190"/>
      <c r="F105" s="190"/>
      <c r="G105" s="190"/>
      <c r="H105" s="190"/>
      <c r="I105" s="190"/>
      <c r="J105" s="191">
        <f>J281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1"/>
      <c r="C106" s="182"/>
      <c r="D106" s="183" t="s">
        <v>134</v>
      </c>
      <c r="E106" s="184"/>
      <c r="F106" s="184"/>
      <c r="G106" s="184"/>
      <c r="H106" s="184"/>
      <c r="I106" s="184"/>
      <c r="J106" s="185">
        <f>J283</f>
        <v>0</v>
      </c>
      <c r="K106" s="182"/>
      <c r="L106" s="18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7"/>
      <c r="C107" s="188"/>
      <c r="D107" s="189" t="s">
        <v>135</v>
      </c>
      <c r="E107" s="190"/>
      <c r="F107" s="190"/>
      <c r="G107" s="190"/>
      <c r="H107" s="190"/>
      <c r="I107" s="190"/>
      <c r="J107" s="191">
        <f>J284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7"/>
      <c r="C108" s="188"/>
      <c r="D108" s="189" t="s">
        <v>136</v>
      </c>
      <c r="E108" s="190"/>
      <c r="F108" s="190"/>
      <c r="G108" s="190"/>
      <c r="H108" s="190"/>
      <c r="I108" s="190"/>
      <c r="J108" s="191">
        <f>J287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137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6" t="str">
        <f>E7</f>
        <v>Parkoviště Dlouhá 8-14,II.etapa Nový Jičín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112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01 - IO 01 Parkoviště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Nový Jičín - Dolní Předměstí</v>
      </c>
      <c r="G122" s="41"/>
      <c r="H122" s="41"/>
      <c r="I122" s="33" t="s">
        <v>22</v>
      </c>
      <c r="J122" s="80" t="str">
        <f>IF(J12="","",J12)</f>
        <v>30. 6. 2020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Město Nový Jičín</v>
      </c>
      <c r="G124" s="41"/>
      <c r="H124" s="41"/>
      <c r="I124" s="33" t="s">
        <v>30</v>
      </c>
      <c r="J124" s="37" t="str">
        <f>E21</f>
        <v>Staveník Petr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>Fajfrová Irena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3"/>
      <c r="B127" s="194"/>
      <c r="C127" s="195" t="s">
        <v>138</v>
      </c>
      <c r="D127" s="196" t="s">
        <v>61</v>
      </c>
      <c r="E127" s="196" t="s">
        <v>57</v>
      </c>
      <c r="F127" s="196" t="s">
        <v>58</v>
      </c>
      <c r="G127" s="196" t="s">
        <v>139</v>
      </c>
      <c r="H127" s="196" t="s">
        <v>140</v>
      </c>
      <c r="I127" s="196" t="s">
        <v>141</v>
      </c>
      <c r="J127" s="196" t="s">
        <v>122</v>
      </c>
      <c r="K127" s="197" t="s">
        <v>142</v>
      </c>
      <c r="L127" s="198"/>
      <c r="M127" s="101" t="s">
        <v>1</v>
      </c>
      <c r="N127" s="102" t="s">
        <v>40</v>
      </c>
      <c r="O127" s="102" t="s">
        <v>143</v>
      </c>
      <c r="P127" s="102" t="s">
        <v>144</v>
      </c>
      <c r="Q127" s="102" t="s">
        <v>145</v>
      </c>
      <c r="R127" s="102" t="s">
        <v>146</v>
      </c>
      <c r="S127" s="102" t="s">
        <v>147</v>
      </c>
      <c r="T127" s="103" t="s">
        <v>148</v>
      </c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pans="1:63" s="2" customFormat="1" ht="22.8" customHeight="1">
      <c r="A128" s="39"/>
      <c r="B128" s="40"/>
      <c r="C128" s="108" t="s">
        <v>149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P129+P283</f>
        <v>0</v>
      </c>
      <c r="Q128" s="105"/>
      <c r="R128" s="201">
        <f>R129+R283</f>
        <v>2254.68820028</v>
      </c>
      <c r="S128" s="105"/>
      <c r="T128" s="202">
        <f>T129+T283</f>
        <v>14.306400000000002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124</v>
      </c>
      <c r="BK128" s="203">
        <f>BK129+BK283</f>
        <v>0</v>
      </c>
    </row>
    <row r="129" spans="1:63" s="12" customFormat="1" ht="25.9" customHeight="1">
      <c r="A129" s="12"/>
      <c r="B129" s="204"/>
      <c r="C129" s="205"/>
      <c r="D129" s="206" t="s">
        <v>75</v>
      </c>
      <c r="E129" s="207" t="s">
        <v>150</v>
      </c>
      <c r="F129" s="207" t="s">
        <v>151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P130+P192+P196+P199+P227+P235+P272+P281</f>
        <v>0</v>
      </c>
      <c r="Q129" s="212"/>
      <c r="R129" s="213">
        <f>R130+R192+R196+R199+R227+R235+R272+R281</f>
        <v>2254.68820028</v>
      </c>
      <c r="S129" s="212"/>
      <c r="T129" s="214">
        <f>T130+T192+T196+T199+T227+T235+T272+T281</f>
        <v>14.306400000000002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76</v>
      </c>
      <c r="AY129" s="215" t="s">
        <v>152</v>
      </c>
      <c r="BK129" s="217">
        <f>BK130+BK192+BK196+BK199+BK227+BK235+BK272+BK281</f>
        <v>0</v>
      </c>
    </row>
    <row r="130" spans="1:63" s="12" customFormat="1" ht="22.8" customHeight="1">
      <c r="A130" s="12"/>
      <c r="B130" s="204"/>
      <c r="C130" s="205"/>
      <c r="D130" s="206" t="s">
        <v>75</v>
      </c>
      <c r="E130" s="218" t="s">
        <v>84</v>
      </c>
      <c r="F130" s="218" t="s">
        <v>153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SUM(P131:P191)</f>
        <v>0</v>
      </c>
      <c r="Q130" s="212"/>
      <c r="R130" s="213">
        <f>SUM(R131:R191)</f>
        <v>61.056896</v>
      </c>
      <c r="S130" s="212"/>
      <c r="T130" s="214">
        <f>SUM(T131:T191)</f>
        <v>13.160400000000001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84</v>
      </c>
      <c r="AY130" s="215" t="s">
        <v>152</v>
      </c>
      <c r="BK130" s="217">
        <f>SUM(BK131:BK191)</f>
        <v>0</v>
      </c>
    </row>
    <row r="131" spans="1:65" s="2" customFormat="1" ht="24.15" customHeight="1">
      <c r="A131" s="39"/>
      <c r="B131" s="40"/>
      <c r="C131" s="220" t="s">
        <v>84</v>
      </c>
      <c r="D131" s="220" t="s">
        <v>154</v>
      </c>
      <c r="E131" s="221" t="s">
        <v>155</v>
      </c>
      <c r="F131" s="222" t="s">
        <v>156</v>
      </c>
      <c r="G131" s="223" t="s">
        <v>157</v>
      </c>
      <c r="H131" s="224">
        <v>12.9</v>
      </c>
      <c r="I131" s="225"/>
      <c r="J131" s="226">
        <f>ROUND(I131*H131,2)</f>
        <v>0</v>
      </c>
      <c r="K131" s="222" t="s">
        <v>158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0.44</v>
      </c>
      <c r="T131" s="230">
        <f>S131*H131</f>
        <v>5.676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159</v>
      </c>
      <c r="AT131" s="231" t="s">
        <v>154</v>
      </c>
      <c r="AU131" s="231" t="s">
        <v>86</v>
      </c>
      <c r="AY131" s="18" t="s">
        <v>152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159</v>
      </c>
      <c r="BM131" s="231" t="s">
        <v>160</v>
      </c>
    </row>
    <row r="132" spans="1:51" s="13" customFormat="1" ht="12">
      <c r="A132" s="13"/>
      <c r="B132" s="233"/>
      <c r="C132" s="234"/>
      <c r="D132" s="235" t="s">
        <v>161</v>
      </c>
      <c r="E132" s="236" t="s">
        <v>1</v>
      </c>
      <c r="F132" s="237" t="s">
        <v>162</v>
      </c>
      <c r="G132" s="234"/>
      <c r="H132" s="238">
        <v>3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161</v>
      </c>
      <c r="AU132" s="244" t="s">
        <v>86</v>
      </c>
      <c r="AV132" s="13" t="s">
        <v>86</v>
      </c>
      <c r="AW132" s="13" t="s">
        <v>32</v>
      </c>
      <c r="AX132" s="13" t="s">
        <v>76</v>
      </c>
      <c r="AY132" s="244" t="s">
        <v>152</v>
      </c>
    </row>
    <row r="133" spans="1:51" s="13" customFormat="1" ht="12">
      <c r="A133" s="13"/>
      <c r="B133" s="233"/>
      <c r="C133" s="234"/>
      <c r="D133" s="235" t="s">
        <v>161</v>
      </c>
      <c r="E133" s="236" t="s">
        <v>1</v>
      </c>
      <c r="F133" s="237" t="s">
        <v>163</v>
      </c>
      <c r="G133" s="234"/>
      <c r="H133" s="238">
        <v>9.9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161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152</v>
      </c>
    </row>
    <row r="134" spans="1:51" s="14" customFormat="1" ht="12">
      <c r="A134" s="14"/>
      <c r="B134" s="245"/>
      <c r="C134" s="246"/>
      <c r="D134" s="235" t="s">
        <v>161</v>
      </c>
      <c r="E134" s="247" t="s">
        <v>1</v>
      </c>
      <c r="F134" s="248" t="s">
        <v>164</v>
      </c>
      <c r="G134" s="246"/>
      <c r="H134" s="249">
        <v>12.9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161</v>
      </c>
      <c r="AU134" s="255" t="s">
        <v>86</v>
      </c>
      <c r="AV134" s="14" t="s">
        <v>159</v>
      </c>
      <c r="AW134" s="14" t="s">
        <v>32</v>
      </c>
      <c r="AX134" s="14" t="s">
        <v>84</v>
      </c>
      <c r="AY134" s="255" t="s">
        <v>152</v>
      </c>
    </row>
    <row r="135" spans="1:65" s="2" customFormat="1" ht="24.15" customHeight="1">
      <c r="A135" s="39"/>
      <c r="B135" s="40"/>
      <c r="C135" s="220" t="s">
        <v>86</v>
      </c>
      <c r="D135" s="220" t="s">
        <v>154</v>
      </c>
      <c r="E135" s="221" t="s">
        <v>165</v>
      </c>
      <c r="F135" s="222" t="s">
        <v>166</v>
      </c>
      <c r="G135" s="223" t="s">
        <v>157</v>
      </c>
      <c r="H135" s="224">
        <v>12.9</v>
      </c>
      <c r="I135" s="225"/>
      <c r="J135" s="226">
        <f>ROUND(I135*H135,2)</f>
        <v>0</v>
      </c>
      <c r="K135" s="222" t="s">
        <v>158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8E-05</v>
      </c>
      <c r="R135" s="229">
        <f>Q135*H135</f>
        <v>0.0010320000000000001</v>
      </c>
      <c r="S135" s="229">
        <v>0.256</v>
      </c>
      <c r="T135" s="230">
        <f>S135*H135</f>
        <v>3.3024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159</v>
      </c>
      <c r="AT135" s="231" t="s">
        <v>154</v>
      </c>
      <c r="AU135" s="231" t="s">
        <v>86</v>
      </c>
      <c r="AY135" s="18" t="s">
        <v>152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159</v>
      </c>
      <c r="BM135" s="231" t="s">
        <v>167</v>
      </c>
    </row>
    <row r="136" spans="1:51" s="13" customFormat="1" ht="12">
      <c r="A136" s="13"/>
      <c r="B136" s="233"/>
      <c r="C136" s="234"/>
      <c r="D136" s="235" t="s">
        <v>161</v>
      </c>
      <c r="E136" s="236" t="s">
        <v>1</v>
      </c>
      <c r="F136" s="237" t="s">
        <v>162</v>
      </c>
      <c r="G136" s="234"/>
      <c r="H136" s="238">
        <v>3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161</v>
      </c>
      <c r="AU136" s="244" t="s">
        <v>86</v>
      </c>
      <c r="AV136" s="13" t="s">
        <v>86</v>
      </c>
      <c r="AW136" s="13" t="s">
        <v>32</v>
      </c>
      <c r="AX136" s="13" t="s">
        <v>76</v>
      </c>
      <c r="AY136" s="244" t="s">
        <v>152</v>
      </c>
    </row>
    <row r="137" spans="1:51" s="13" customFormat="1" ht="12">
      <c r="A137" s="13"/>
      <c r="B137" s="233"/>
      <c r="C137" s="234"/>
      <c r="D137" s="235" t="s">
        <v>161</v>
      </c>
      <c r="E137" s="236" t="s">
        <v>1</v>
      </c>
      <c r="F137" s="237" t="s">
        <v>163</v>
      </c>
      <c r="G137" s="234"/>
      <c r="H137" s="238">
        <v>9.9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161</v>
      </c>
      <c r="AU137" s="244" t="s">
        <v>86</v>
      </c>
      <c r="AV137" s="13" t="s">
        <v>86</v>
      </c>
      <c r="AW137" s="13" t="s">
        <v>32</v>
      </c>
      <c r="AX137" s="13" t="s">
        <v>76</v>
      </c>
      <c r="AY137" s="244" t="s">
        <v>152</v>
      </c>
    </row>
    <row r="138" spans="1:51" s="14" customFormat="1" ht="12">
      <c r="A138" s="14"/>
      <c r="B138" s="245"/>
      <c r="C138" s="246"/>
      <c r="D138" s="235" t="s">
        <v>161</v>
      </c>
      <c r="E138" s="247" t="s">
        <v>1</v>
      </c>
      <c r="F138" s="248" t="s">
        <v>164</v>
      </c>
      <c r="G138" s="246"/>
      <c r="H138" s="249">
        <v>12.9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161</v>
      </c>
      <c r="AU138" s="255" t="s">
        <v>86</v>
      </c>
      <c r="AV138" s="14" t="s">
        <v>159</v>
      </c>
      <c r="AW138" s="14" t="s">
        <v>32</v>
      </c>
      <c r="AX138" s="14" t="s">
        <v>84</v>
      </c>
      <c r="AY138" s="255" t="s">
        <v>152</v>
      </c>
    </row>
    <row r="139" spans="1:65" s="2" customFormat="1" ht="14.4" customHeight="1">
      <c r="A139" s="39"/>
      <c r="B139" s="40"/>
      <c r="C139" s="220" t="s">
        <v>168</v>
      </c>
      <c r="D139" s="220" t="s">
        <v>154</v>
      </c>
      <c r="E139" s="221" t="s">
        <v>169</v>
      </c>
      <c r="F139" s="222" t="s">
        <v>170</v>
      </c>
      <c r="G139" s="223" t="s">
        <v>171</v>
      </c>
      <c r="H139" s="224">
        <v>20.4</v>
      </c>
      <c r="I139" s="225"/>
      <c r="J139" s="226">
        <f>ROUND(I139*H139,2)</f>
        <v>0</v>
      </c>
      <c r="K139" s="222" t="s">
        <v>158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0.205</v>
      </c>
      <c r="T139" s="230">
        <f>S139*H139</f>
        <v>4.1819999999999995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159</v>
      </c>
      <c r="AT139" s="231" t="s">
        <v>154</v>
      </c>
      <c r="AU139" s="231" t="s">
        <v>86</v>
      </c>
      <c r="AY139" s="18" t="s">
        <v>152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159</v>
      </c>
      <c r="BM139" s="231" t="s">
        <v>172</v>
      </c>
    </row>
    <row r="140" spans="1:51" s="13" customFormat="1" ht="12">
      <c r="A140" s="13"/>
      <c r="B140" s="233"/>
      <c r="C140" s="234"/>
      <c r="D140" s="235" t="s">
        <v>161</v>
      </c>
      <c r="E140" s="236" t="s">
        <v>1</v>
      </c>
      <c r="F140" s="237" t="s">
        <v>173</v>
      </c>
      <c r="G140" s="234"/>
      <c r="H140" s="238">
        <v>20.4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161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152</v>
      </c>
    </row>
    <row r="141" spans="1:65" s="2" customFormat="1" ht="24.15" customHeight="1">
      <c r="A141" s="39"/>
      <c r="B141" s="40"/>
      <c r="C141" s="220" t="s">
        <v>159</v>
      </c>
      <c r="D141" s="220" t="s">
        <v>154</v>
      </c>
      <c r="E141" s="221" t="s">
        <v>174</v>
      </c>
      <c r="F141" s="222" t="s">
        <v>175</v>
      </c>
      <c r="G141" s="223" t="s">
        <v>157</v>
      </c>
      <c r="H141" s="224">
        <v>2085</v>
      </c>
      <c r="I141" s="225"/>
      <c r="J141" s="226">
        <f>ROUND(I141*H141,2)</f>
        <v>0</v>
      </c>
      <c r="K141" s="222" t="s">
        <v>158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159</v>
      </c>
      <c r="AT141" s="231" t="s">
        <v>154</v>
      </c>
      <c r="AU141" s="231" t="s">
        <v>86</v>
      </c>
      <c r="AY141" s="18" t="s">
        <v>152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159</v>
      </c>
      <c r="BM141" s="231" t="s">
        <v>176</v>
      </c>
    </row>
    <row r="142" spans="1:51" s="13" customFormat="1" ht="12">
      <c r="A142" s="13"/>
      <c r="B142" s="233"/>
      <c r="C142" s="234"/>
      <c r="D142" s="235" t="s">
        <v>161</v>
      </c>
      <c r="E142" s="236" t="s">
        <v>1</v>
      </c>
      <c r="F142" s="237" t="s">
        <v>177</v>
      </c>
      <c r="G142" s="234"/>
      <c r="H142" s="238">
        <v>2083.333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161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152</v>
      </c>
    </row>
    <row r="143" spans="1:51" s="13" customFormat="1" ht="12">
      <c r="A143" s="13"/>
      <c r="B143" s="233"/>
      <c r="C143" s="234"/>
      <c r="D143" s="235" t="s">
        <v>161</v>
      </c>
      <c r="E143" s="236" t="s">
        <v>104</v>
      </c>
      <c r="F143" s="237" t="s">
        <v>105</v>
      </c>
      <c r="G143" s="234"/>
      <c r="H143" s="238">
        <v>2085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161</v>
      </c>
      <c r="AU143" s="244" t="s">
        <v>86</v>
      </c>
      <c r="AV143" s="13" t="s">
        <v>86</v>
      </c>
      <c r="AW143" s="13" t="s">
        <v>32</v>
      </c>
      <c r="AX143" s="13" t="s">
        <v>84</v>
      </c>
      <c r="AY143" s="244" t="s">
        <v>152</v>
      </c>
    </row>
    <row r="144" spans="1:65" s="2" customFormat="1" ht="37.8" customHeight="1">
      <c r="A144" s="39"/>
      <c r="B144" s="40"/>
      <c r="C144" s="220" t="s">
        <v>178</v>
      </c>
      <c r="D144" s="220" t="s">
        <v>154</v>
      </c>
      <c r="E144" s="221" t="s">
        <v>179</v>
      </c>
      <c r="F144" s="222" t="s">
        <v>180</v>
      </c>
      <c r="G144" s="223" t="s">
        <v>181</v>
      </c>
      <c r="H144" s="224">
        <v>550.72</v>
      </c>
      <c r="I144" s="225"/>
      <c r="J144" s="226">
        <f>ROUND(I144*H144,2)</f>
        <v>0</v>
      </c>
      <c r="K144" s="222" t="s">
        <v>158</v>
      </c>
      <c r="L144" s="45"/>
      <c r="M144" s="227" t="s">
        <v>1</v>
      </c>
      <c r="N144" s="228" t="s">
        <v>41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159</v>
      </c>
      <c r="AT144" s="231" t="s">
        <v>154</v>
      </c>
      <c r="AU144" s="231" t="s">
        <v>86</v>
      </c>
      <c r="AY144" s="18" t="s">
        <v>152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159</v>
      </c>
      <c r="BM144" s="231" t="s">
        <v>182</v>
      </c>
    </row>
    <row r="145" spans="1:51" s="13" customFormat="1" ht="12">
      <c r="A145" s="13"/>
      <c r="B145" s="233"/>
      <c r="C145" s="234"/>
      <c r="D145" s="235" t="s">
        <v>161</v>
      </c>
      <c r="E145" s="236" t="s">
        <v>1</v>
      </c>
      <c r="F145" s="237" t="s">
        <v>183</v>
      </c>
      <c r="G145" s="234"/>
      <c r="H145" s="238">
        <v>375.72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161</v>
      </c>
      <c r="AU145" s="244" t="s">
        <v>86</v>
      </c>
      <c r="AV145" s="13" t="s">
        <v>86</v>
      </c>
      <c r="AW145" s="13" t="s">
        <v>32</v>
      </c>
      <c r="AX145" s="13" t="s">
        <v>76</v>
      </c>
      <c r="AY145" s="244" t="s">
        <v>152</v>
      </c>
    </row>
    <row r="146" spans="1:51" s="13" customFormat="1" ht="12">
      <c r="A146" s="13"/>
      <c r="B146" s="233"/>
      <c r="C146" s="234"/>
      <c r="D146" s="235" t="s">
        <v>161</v>
      </c>
      <c r="E146" s="236" t="s">
        <v>1</v>
      </c>
      <c r="F146" s="237" t="s">
        <v>184</v>
      </c>
      <c r="G146" s="234"/>
      <c r="H146" s="238">
        <v>175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161</v>
      </c>
      <c r="AU146" s="244" t="s">
        <v>86</v>
      </c>
      <c r="AV146" s="13" t="s">
        <v>86</v>
      </c>
      <c r="AW146" s="13" t="s">
        <v>32</v>
      </c>
      <c r="AX146" s="13" t="s">
        <v>76</v>
      </c>
      <c r="AY146" s="244" t="s">
        <v>152</v>
      </c>
    </row>
    <row r="147" spans="1:51" s="14" customFormat="1" ht="12">
      <c r="A147" s="14"/>
      <c r="B147" s="245"/>
      <c r="C147" s="246"/>
      <c r="D147" s="235" t="s">
        <v>161</v>
      </c>
      <c r="E147" s="247" t="s">
        <v>99</v>
      </c>
      <c r="F147" s="248" t="s">
        <v>164</v>
      </c>
      <c r="G147" s="246"/>
      <c r="H147" s="249">
        <v>550.72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161</v>
      </c>
      <c r="AU147" s="255" t="s">
        <v>86</v>
      </c>
      <c r="AV147" s="14" t="s">
        <v>159</v>
      </c>
      <c r="AW147" s="14" t="s">
        <v>32</v>
      </c>
      <c r="AX147" s="14" t="s">
        <v>84</v>
      </c>
      <c r="AY147" s="255" t="s">
        <v>152</v>
      </c>
    </row>
    <row r="148" spans="1:65" s="2" customFormat="1" ht="24.15" customHeight="1">
      <c r="A148" s="39"/>
      <c r="B148" s="40"/>
      <c r="C148" s="220" t="s">
        <v>185</v>
      </c>
      <c r="D148" s="220" t="s">
        <v>154</v>
      </c>
      <c r="E148" s="221" t="s">
        <v>186</v>
      </c>
      <c r="F148" s="222" t="s">
        <v>187</v>
      </c>
      <c r="G148" s="223" t="s">
        <v>181</v>
      </c>
      <c r="H148" s="224">
        <v>19.74</v>
      </c>
      <c r="I148" s="225"/>
      <c r="J148" s="226">
        <f>ROUND(I148*H148,2)</f>
        <v>0</v>
      </c>
      <c r="K148" s="222" t="s">
        <v>158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159</v>
      </c>
      <c r="AT148" s="231" t="s">
        <v>154</v>
      </c>
      <c r="AU148" s="231" t="s">
        <v>86</v>
      </c>
      <c r="AY148" s="18" t="s">
        <v>152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159</v>
      </c>
      <c r="BM148" s="231" t="s">
        <v>188</v>
      </c>
    </row>
    <row r="149" spans="1:51" s="15" customFormat="1" ht="12">
      <c r="A149" s="15"/>
      <c r="B149" s="256"/>
      <c r="C149" s="257"/>
      <c r="D149" s="235" t="s">
        <v>161</v>
      </c>
      <c r="E149" s="258" t="s">
        <v>1</v>
      </c>
      <c r="F149" s="259" t="s">
        <v>189</v>
      </c>
      <c r="G149" s="257"/>
      <c r="H149" s="258" t="s">
        <v>1</v>
      </c>
      <c r="I149" s="260"/>
      <c r="J149" s="257"/>
      <c r="K149" s="257"/>
      <c r="L149" s="261"/>
      <c r="M149" s="262"/>
      <c r="N149" s="263"/>
      <c r="O149" s="263"/>
      <c r="P149" s="263"/>
      <c r="Q149" s="263"/>
      <c r="R149" s="263"/>
      <c r="S149" s="263"/>
      <c r="T149" s="26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5" t="s">
        <v>161</v>
      </c>
      <c r="AU149" s="265" t="s">
        <v>86</v>
      </c>
      <c r="AV149" s="15" t="s">
        <v>84</v>
      </c>
      <c r="AW149" s="15" t="s">
        <v>32</v>
      </c>
      <c r="AX149" s="15" t="s">
        <v>76</v>
      </c>
      <c r="AY149" s="265" t="s">
        <v>152</v>
      </c>
    </row>
    <row r="150" spans="1:51" s="13" customFormat="1" ht="12">
      <c r="A150" s="13"/>
      <c r="B150" s="233"/>
      <c r="C150" s="234"/>
      <c r="D150" s="235" t="s">
        <v>161</v>
      </c>
      <c r="E150" s="236" t="s">
        <v>110</v>
      </c>
      <c r="F150" s="237" t="s">
        <v>190</v>
      </c>
      <c r="G150" s="234"/>
      <c r="H150" s="238">
        <v>19.74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161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152</v>
      </c>
    </row>
    <row r="151" spans="1:65" s="2" customFormat="1" ht="24.15" customHeight="1">
      <c r="A151" s="39"/>
      <c r="B151" s="40"/>
      <c r="C151" s="220" t="s">
        <v>191</v>
      </c>
      <c r="D151" s="220" t="s">
        <v>154</v>
      </c>
      <c r="E151" s="221" t="s">
        <v>192</v>
      </c>
      <c r="F151" s="222" t="s">
        <v>193</v>
      </c>
      <c r="G151" s="223" t="s">
        <v>181</v>
      </c>
      <c r="H151" s="224">
        <v>5.58</v>
      </c>
      <c r="I151" s="225"/>
      <c r="J151" s="226">
        <f>ROUND(I151*H151,2)</f>
        <v>0</v>
      </c>
      <c r="K151" s="222" t="s">
        <v>158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159</v>
      </c>
      <c r="AT151" s="231" t="s">
        <v>154</v>
      </c>
      <c r="AU151" s="231" t="s">
        <v>86</v>
      </c>
      <c r="AY151" s="18" t="s">
        <v>152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159</v>
      </c>
      <c r="BM151" s="231" t="s">
        <v>194</v>
      </c>
    </row>
    <row r="152" spans="1:51" s="15" customFormat="1" ht="12">
      <c r="A152" s="15"/>
      <c r="B152" s="256"/>
      <c r="C152" s="257"/>
      <c r="D152" s="235" t="s">
        <v>161</v>
      </c>
      <c r="E152" s="258" t="s">
        <v>1</v>
      </c>
      <c r="F152" s="259" t="s">
        <v>195</v>
      </c>
      <c r="G152" s="257"/>
      <c r="H152" s="258" t="s">
        <v>1</v>
      </c>
      <c r="I152" s="260"/>
      <c r="J152" s="257"/>
      <c r="K152" s="257"/>
      <c r="L152" s="261"/>
      <c r="M152" s="262"/>
      <c r="N152" s="263"/>
      <c r="O152" s="263"/>
      <c r="P152" s="263"/>
      <c r="Q152" s="263"/>
      <c r="R152" s="263"/>
      <c r="S152" s="263"/>
      <c r="T152" s="26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5" t="s">
        <v>161</v>
      </c>
      <c r="AU152" s="265" t="s">
        <v>86</v>
      </c>
      <c r="AV152" s="15" t="s">
        <v>84</v>
      </c>
      <c r="AW152" s="15" t="s">
        <v>32</v>
      </c>
      <c r="AX152" s="15" t="s">
        <v>76</v>
      </c>
      <c r="AY152" s="265" t="s">
        <v>152</v>
      </c>
    </row>
    <row r="153" spans="1:51" s="13" customFormat="1" ht="12">
      <c r="A153" s="13"/>
      <c r="B153" s="233"/>
      <c r="C153" s="234"/>
      <c r="D153" s="235" t="s">
        <v>161</v>
      </c>
      <c r="E153" s="236" t="s">
        <v>113</v>
      </c>
      <c r="F153" s="237" t="s">
        <v>196</v>
      </c>
      <c r="G153" s="234"/>
      <c r="H153" s="238">
        <v>5.58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161</v>
      </c>
      <c r="AU153" s="244" t="s">
        <v>86</v>
      </c>
      <c r="AV153" s="13" t="s">
        <v>86</v>
      </c>
      <c r="AW153" s="13" t="s">
        <v>32</v>
      </c>
      <c r="AX153" s="13" t="s">
        <v>84</v>
      </c>
      <c r="AY153" s="244" t="s">
        <v>152</v>
      </c>
    </row>
    <row r="154" spans="1:65" s="2" customFormat="1" ht="24.15" customHeight="1">
      <c r="A154" s="39"/>
      <c r="B154" s="40"/>
      <c r="C154" s="220" t="s">
        <v>197</v>
      </c>
      <c r="D154" s="220" t="s">
        <v>154</v>
      </c>
      <c r="E154" s="221" t="s">
        <v>198</v>
      </c>
      <c r="F154" s="222" t="s">
        <v>199</v>
      </c>
      <c r="G154" s="223" t="s">
        <v>181</v>
      </c>
      <c r="H154" s="224">
        <v>12.96</v>
      </c>
      <c r="I154" s="225"/>
      <c r="J154" s="226">
        <f>ROUND(I154*H154,2)</f>
        <v>0</v>
      </c>
      <c r="K154" s="222" t="s">
        <v>158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159</v>
      </c>
      <c r="AT154" s="231" t="s">
        <v>154</v>
      </c>
      <c r="AU154" s="231" t="s">
        <v>86</v>
      </c>
      <c r="AY154" s="18" t="s">
        <v>152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159</v>
      </c>
      <c r="BM154" s="231" t="s">
        <v>200</v>
      </c>
    </row>
    <row r="155" spans="1:51" s="15" customFormat="1" ht="12">
      <c r="A155" s="15"/>
      <c r="B155" s="256"/>
      <c r="C155" s="257"/>
      <c r="D155" s="235" t="s">
        <v>161</v>
      </c>
      <c r="E155" s="258" t="s">
        <v>1</v>
      </c>
      <c r="F155" s="259" t="s">
        <v>201</v>
      </c>
      <c r="G155" s="257"/>
      <c r="H155" s="258" t="s">
        <v>1</v>
      </c>
      <c r="I155" s="260"/>
      <c r="J155" s="257"/>
      <c r="K155" s="257"/>
      <c r="L155" s="261"/>
      <c r="M155" s="262"/>
      <c r="N155" s="263"/>
      <c r="O155" s="263"/>
      <c r="P155" s="263"/>
      <c r="Q155" s="263"/>
      <c r="R155" s="263"/>
      <c r="S155" s="263"/>
      <c r="T155" s="26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5" t="s">
        <v>161</v>
      </c>
      <c r="AU155" s="265" t="s">
        <v>86</v>
      </c>
      <c r="AV155" s="15" t="s">
        <v>84</v>
      </c>
      <c r="AW155" s="15" t="s">
        <v>32</v>
      </c>
      <c r="AX155" s="15" t="s">
        <v>76</v>
      </c>
      <c r="AY155" s="265" t="s">
        <v>152</v>
      </c>
    </row>
    <row r="156" spans="1:51" s="13" customFormat="1" ht="12">
      <c r="A156" s="13"/>
      <c r="B156" s="233"/>
      <c r="C156" s="234"/>
      <c r="D156" s="235" t="s">
        <v>161</v>
      </c>
      <c r="E156" s="236" t="s">
        <v>116</v>
      </c>
      <c r="F156" s="237" t="s">
        <v>202</v>
      </c>
      <c r="G156" s="234"/>
      <c r="H156" s="238">
        <v>12.96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161</v>
      </c>
      <c r="AU156" s="244" t="s">
        <v>86</v>
      </c>
      <c r="AV156" s="13" t="s">
        <v>86</v>
      </c>
      <c r="AW156" s="13" t="s">
        <v>32</v>
      </c>
      <c r="AX156" s="13" t="s">
        <v>84</v>
      </c>
      <c r="AY156" s="244" t="s">
        <v>152</v>
      </c>
    </row>
    <row r="157" spans="1:65" s="2" customFormat="1" ht="14.4" customHeight="1">
      <c r="A157" s="39"/>
      <c r="B157" s="40"/>
      <c r="C157" s="220" t="s">
        <v>203</v>
      </c>
      <c r="D157" s="220" t="s">
        <v>154</v>
      </c>
      <c r="E157" s="221" t="s">
        <v>204</v>
      </c>
      <c r="F157" s="222" t="s">
        <v>205</v>
      </c>
      <c r="G157" s="223" t="s">
        <v>157</v>
      </c>
      <c r="H157" s="224">
        <v>18.6</v>
      </c>
      <c r="I157" s="225"/>
      <c r="J157" s="226">
        <f>ROUND(I157*H157,2)</f>
        <v>0</v>
      </c>
      <c r="K157" s="222" t="s">
        <v>158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0.00084</v>
      </c>
      <c r="R157" s="229">
        <f>Q157*H157</f>
        <v>0.015624000000000002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159</v>
      </c>
      <c r="AT157" s="231" t="s">
        <v>154</v>
      </c>
      <c r="AU157" s="231" t="s">
        <v>86</v>
      </c>
      <c r="AY157" s="18" t="s">
        <v>152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159</v>
      </c>
      <c r="BM157" s="231" t="s">
        <v>206</v>
      </c>
    </row>
    <row r="158" spans="1:51" s="13" customFormat="1" ht="12">
      <c r="A158" s="13"/>
      <c r="B158" s="233"/>
      <c r="C158" s="234"/>
      <c r="D158" s="235" t="s">
        <v>161</v>
      </c>
      <c r="E158" s="236" t="s">
        <v>1</v>
      </c>
      <c r="F158" s="237" t="s">
        <v>207</v>
      </c>
      <c r="G158" s="234"/>
      <c r="H158" s="238">
        <v>18.6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161</v>
      </c>
      <c r="AU158" s="244" t="s">
        <v>86</v>
      </c>
      <c r="AV158" s="13" t="s">
        <v>86</v>
      </c>
      <c r="AW158" s="13" t="s">
        <v>32</v>
      </c>
      <c r="AX158" s="13" t="s">
        <v>84</v>
      </c>
      <c r="AY158" s="244" t="s">
        <v>152</v>
      </c>
    </row>
    <row r="159" spans="1:65" s="2" customFormat="1" ht="24.15" customHeight="1">
      <c r="A159" s="39"/>
      <c r="B159" s="40"/>
      <c r="C159" s="220" t="s">
        <v>208</v>
      </c>
      <c r="D159" s="220" t="s">
        <v>154</v>
      </c>
      <c r="E159" s="221" t="s">
        <v>209</v>
      </c>
      <c r="F159" s="222" t="s">
        <v>210</v>
      </c>
      <c r="G159" s="223" t="s">
        <v>157</v>
      </c>
      <c r="H159" s="224">
        <v>18.6</v>
      </c>
      <c r="I159" s="225"/>
      <c r="J159" s="226">
        <f>ROUND(I159*H159,2)</f>
        <v>0</v>
      </c>
      <c r="K159" s="222" t="s">
        <v>158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159</v>
      </c>
      <c r="AT159" s="231" t="s">
        <v>154</v>
      </c>
      <c r="AU159" s="231" t="s">
        <v>86</v>
      </c>
      <c r="AY159" s="18" t="s">
        <v>152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159</v>
      </c>
      <c r="BM159" s="231" t="s">
        <v>211</v>
      </c>
    </row>
    <row r="160" spans="1:65" s="2" customFormat="1" ht="14.4" customHeight="1">
      <c r="A160" s="39"/>
      <c r="B160" s="40"/>
      <c r="C160" s="220" t="s">
        <v>212</v>
      </c>
      <c r="D160" s="220" t="s">
        <v>154</v>
      </c>
      <c r="E160" s="221" t="s">
        <v>213</v>
      </c>
      <c r="F160" s="222" t="s">
        <v>214</v>
      </c>
      <c r="G160" s="223" t="s">
        <v>157</v>
      </c>
      <c r="H160" s="224">
        <v>43.2</v>
      </c>
      <c r="I160" s="225"/>
      <c r="J160" s="226">
        <f>ROUND(I160*H160,2)</f>
        <v>0</v>
      </c>
      <c r="K160" s="222" t="s">
        <v>158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0.0007</v>
      </c>
      <c r="R160" s="229">
        <f>Q160*H160</f>
        <v>0.030240000000000003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159</v>
      </c>
      <c r="AT160" s="231" t="s">
        <v>154</v>
      </c>
      <c r="AU160" s="231" t="s">
        <v>86</v>
      </c>
      <c r="AY160" s="18" t="s">
        <v>152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159</v>
      </c>
      <c r="BM160" s="231" t="s">
        <v>215</v>
      </c>
    </row>
    <row r="161" spans="1:51" s="15" customFormat="1" ht="12">
      <c r="A161" s="15"/>
      <c r="B161" s="256"/>
      <c r="C161" s="257"/>
      <c r="D161" s="235" t="s">
        <v>161</v>
      </c>
      <c r="E161" s="258" t="s">
        <v>1</v>
      </c>
      <c r="F161" s="259" t="s">
        <v>201</v>
      </c>
      <c r="G161" s="257"/>
      <c r="H161" s="258" t="s">
        <v>1</v>
      </c>
      <c r="I161" s="260"/>
      <c r="J161" s="257"/>
      <c r="K161" s="257"/>
      <c r="L161" s="261"/>
      <c r="M161" s="262"/>
      <c r="N161" s="263"/>
      <c r="O161" s="263"/>
      <c r="P161" s="263"/>
      <c r="Q161" s="263"/>
      <c r="R161" s="263"/>
      <c r="S161" s="263"/>
      <c r="T161" s="26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5" t="s">
        <v>161</v>
      </c>
      <c r="AU161" s="265" t="s">
        <v>86</v>
      </c>
      <c r="AV161" s="15" t="s">
        <v>84</v>
      </c>
      <c r="AW161" s="15" t="s">
        <v>32</v>
      </c>
      <c r="AX161" s="15" t="s">
        <v>76</v>
      </c>
      <c r="AY161" s="265" t="s">
        <v>152</v>
      </c>
    </row>
    <row r="162" spans="1:51" s="13" customFormat="1" ht="12">
      <c r="A162" s="13"/>
      <c r="B162" s="233"/>
      <c r="C162" s="234"/>
      <c r="D162" s="235" t="s">
        <v>161</v>
      </c>
      <c r="E162" s="236" t="s">
        <v>1</v>
      </c>
      <c r="F162" s="237" t="s">
        <v>216</v>
      </c>
      <c r="G162" s="234"/>
      <c r="H162" s="238">
        <v>43.2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161</v>
      </c>
      <c r="AU162" s="244" t="s">
        <v>86</v>
      </c>
      <c r="AV162" s="13" t="s">
        <v>86</v>
      </c>
      <c r="AW162" s="13" t="s">
        <v>32</v>
      </c>
      <c r="AX162" s="13" t="s">
        <v>84</v>
      </c>
      <c r="AY162" s="244" t="s">
        <v>152</v>
      </c>
    </row>
    <row r="163" spans="1:65" s="2" customFormat="1" ht="14.4" customHeight="1">
      <c r="A163" s="39"/>
      <c r="B163" s="40"/>
      <c r="C163" s="220" t="s">
        <v>217</v>
      </c>
      <c r="D163" s="220" t="s">
        <v>154</v>
      </c>
      <c r="E163" s="221" t="s">
        <v>218</v>
      </c>
      <c r="F163" s="222" t="s">
        <v>219</v>
      </c>
      <c r="G163" s="223" t="s">
        <v>157</v>
      </c>
      <c r="H163" s="224">
        <v>43.2</v>
      </c>
      <c r="I163" s="225"/>
      <c r="J163" s="226">
        <f>ROUND(I163*H163,2)</f>
        <v>0</v>
      </c>
      <c r="K163" s="222" t="s">
        <v>158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159</v>
      </c>
      <c r="AT163" s="231" t="s">
        <v>154</v>
      </c>
      <c r="AU163" s="231" t="s">
        <v>86</v>
      </c>
      <c r="AY163" s="18" t="s">
        <v>152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159</v>
      </c>
      <c r="BM163" s="231" t="s">
        <v>220</v>
      </c>
    </row>
    <row r="164" spans="1:65" s="2" customFormat="1" ht="24.15" customHeight="1">
      <c r="A164" s="39"/>
      <c r="B164" s="40"/>
      <c r="C164" s="220" t="s">
        <v>221</v>
      </c>
      <c r="D164" s="220" t="s">
        <v>154</v>
      </c>
      <c r="E164" s="221" t="s">
        <v>222</v>
      </c>
      <c r="F164" s="222" t="s">
        <v>223</v>
      </c>
      <c r="G164" s="223" t="s">
        <v>181</v>
      </c>
      <c r="H164" s="224">
        <v>148.88</v>
      </c>
      <c r="I164" s="225"/>
      <c r="J164" s="226">
        <f>ROUND(I164*H164,2)</f>
        <v>0</v>
      </c>
      <c r="K164" s="222" t="s">
        <v>158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159</v>
      </c>
      <c r="AT164" s="231" t="s">
        <v>154</v>
      </c>
      <c r="AU164" s="231" t="s">
        <v>86</v>
      </c>
      <c r="AY164" s="18" t="s">
        <v>152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159</v>
      </c>
      <c r="BM164" s="231" t="s">
        <v>224</v>
      </c>
    </row>
    <row r="165" spans="1:51" s="15" customFormat="1" ht="12">
      <c r="A165" s="15"/>
      <c r="B165" s="256"/>
      <c r="C165" s="257"/>
      <c r="D165" s="235" t="s">
        <v>161</v>
      </c>
      <c r="E165" s="258" t="s">
        <v>1</v>
      </c>
      <c r="F165" s="259" t="s">
        <v>225</v>
      </c>
      <c r="G165" s="257"/>
      <c r="H165" s="258" t="s">
        <v>1</v>
      </c>
      <c r="I165" s="260"/>
      <c r="J165" s="257"/>
      <c r="K165" s="257"/>
      <c r="L165" s="261"/>
      <c r="M165" s="262"/>
      <c r="N165" s="263"/>
      <c r="O165" s="263"/>
      <c r="P165" s="263"/>
      <c r="Q165" s="263"/>
      <c r="R165" s="263"/>
      <c r="S165" s="263"/>
      <c r="T165" s="26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5" t="s">
        <v>161</v>
      </c>
      <c r="AU165" s="265" t="s">
        <v>86</v>
      </c>
      <c r="AV165" s="15" t="s">
        <v>84</v>
      </c>
      <c r="AW165" s="15" t="s">
        <v>32</v>
      </c>
      <c r="AX165" s="15" t="s">
        <v>76</v>
      </c>
      <c r="AY165" s="265" t="s">
        <v>152</v>
      </c>
    </row>
    <row r="166" spans="1:51" s="13" customFormat="1" ht="12">
      <c r="A166" s="13"/>
      <c r="B166" s="233"/>
      <c r="C166" s="234"/>
      <c r="D166" s="235" t="s">
        <v>161</v>
      </c>
      <c r="E166" s="236" t="s">
        <v>1</v>
      </c>
      <c r="F166" s="237" t="s">
        <v>226</v>
      </c>
      <c r="G166" s="234"/>
      <c r="H166" s="238">
        <v>148.88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161</v>
      </c>
      <c r="AU166" s="244" t="s">
        <v>86</v>
      </c>
      <c r="AV166" s="13" t="s">
        <v>86</v>
      </c>
      <c r="AW166" s="13" t="s">
        <v>32</v>
      </c>
      <c r="AX166" s="13" t="s">
        <v>84</v>
      </c>
      <c r="AY166" s="244" t="s">
        <v>152</v>
      </c>
    </row>
    <row r="167" spans="1:65" s="2" customFormat="1" ht="24.15" customHeight="1">
      <c r="A167" s="39"/>
      <c r="B167" s="40"/>
      <c r="C167" s="220" t="s">
        <v>227</v>
      </c>
      <c r="D167" s="220" t="s">
        <v>154</v>
      </c>
      <c r="E167" s="221" t="s">
        <v>228</v>
      </c>
      <c r="F167" s="222" t="s">
        <v>229</v>
      </c>
      <c r="G167" s="223" t="s">
        <v>181</v>
      </c>
      <c r="H167" s="224">
        <v>476.62</v>
      </c>
      <c r="I167" s="225"/>
      <c r="J167" s="226">
        <f>ROUND(I167*H167,2)</f>
        <v>0</v>
      </c>
      <c r="K167" s="222" t="s">
        <v>158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159</v>
      </c>
      <c r="AT167" s="231" t="s">
        <v>154</v>
      </c>
      <c r="AU167" s="231" t="s">
        <v>86</v>
      </c>
      <c r="AY167" s="18" t="s">
        <v>152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159</v>
      </c>
      <c r="BM167" s="231" t="s">
        <v>230</v>
      </c>
    </row>
    <row r="168" spans="1:51" s="15" customFormat="1" ht="12">
      <c r="A168" s="15"/>
      <c r="B168" s="256"/>
      <c r="C168" s="257"/>
      <c r="D168" s="235" t="s">
        <v>161</v>
      </c>
      <c r="E168" s="258" t="s">
        <v>1</v>
      </c>
      <c r="F168" s="259" t="s">
        <v>231</v>
      </c>
      <c r="G168" s="257"/>
      <c r="H168" s="258" t="s">
        <v>1</v>
      </c>
      <c r="I168" s="260"/>
      <c r="J168" s="257"/>
      <c r="K168" s="257"/>
      <c r="L168" s="261"/>
      <c r="M168" s="262"/>
      <c r="N168" s="263"/>
      <c r="O168" s="263"/>
      <c r="P168" s="263"/>
      <c r="Q168" s="263"/>
      <c r="R168" s="263"/>
      <c r="S168" s="263"/>
      <c r="T168" s="26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5" t="s">
        <v>161</v>
      </c>
      <c r="AU168" s="265" t="s">
        <v>86</v>
      </c>
      <c r="AV168" s="15" t="s">
        <v>84</v>
      </c>
      <c r="AW168" s="15" t="s">
        <v>32</v>
      </c>
      <c r="AX168" s="15" t="s">
        <v>76</v>
      </c>
      <c r="AY168" s="265" t="s">
        <v>152</v>
      </c>
    </row>
    <row r="169" spans="1:51" s="13" customFormat="1" ht="12">
      <c r="A169" s="13"/>
      <c r="B169" s="233"/>
      <c r="C169" s="234"/>
      <c r="D169" s="235" t="s">
        <v>161</v>
      </c>
      <c r="E169" s="236" t="s">
        <v>1</v>
      </c>
      <c r="F169" s="237" t="s">
        <v>232</v>
      </c>
      <c r="G169" s="234"/>
      <c r="H169" s="238">
        <v>625.5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161</v>
      </c>
      <c r="AU169" s="244" t="s">
        <v>86</v>
      </c>
      <c r="AV169" s="13" t="s">
        <v>86</v>
      </c>
      <c r="AW169" s="13" t="s">
        <v>32</v>
      </c>
      <c r="AX169" s="13" t="s">
        <v>76</v>
      </c>
      <c r="AY169" s="244" t="s">
        <v>152</v>
      </c>
    </row>
    <row r="170" spans="1:51" s="13" customFormat="1" ht="12">
      <c r="A170" s="13"/>
      <c r="B170" s="233"/>
      <c r="C170" s="234"/>
      <c r="D170" s="235" t="s">
        <v>161</v>
      </c>
      <c r="E170" s="236" t="s">
        <v>1</v>
      </c>
      <c r="F170" s="237" t="s">
        <v>233</v>
      </c>
      <c r="G170" s="234"/>
      <c r="H170" s="238">
        <v>-148.88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161</v>
      </c>
      <c r="AU170" s="244" t="s">
        <v>86</v>
      </c>
      <c r="AV170" s="13" t="s">
        <v>86</v>
      </c>
      <c r="AW170" s="13" t="s">
        <v>32</v>
      </c>
      <c r="AX170" s="13" t="s">
        <v>76</v>
      </c>
      <c r="AY170" s="244" t="s">
        <v>152</v>
      </c>
    </row>
    <row r="171" spans="1:51" s="14" customFormat="1" ht="12">
      <c r="A171" s="14"/>
      <c r="B171" s="245"/>
      <c r="C171" s="246"/>
      <c r="D171" s="235" t="s">
        <v>161</v>
      </c>
      <c r="E171" s="247" t="s">
        <v>1</v>
      </c>
      <c r="F171" s="248" t="s">
        <v>164</v>
      </c>
      <c r="G171" s="246"/>
      <c r="H171" s="249">
        <v>476.62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161</v>
      </c>
      <c r="AU171" s="255" t="s">
        <v>86</v>
      </c>
      <c r="AV171" s="14" t="s">
        <v>159</v>
      </c>
      <c r="AW171" s="14" t="s">
        <v>32</v>
      </c>
      <c r="AX171" s="14" t="s">
        <v>84</v>
      </c>
      <c r="AY171" s="255" t="s">
        <v>152</v>
      </c>
    </row>
    <row r="172" spans="1:65" s="2" customFormat="1" ht="24.15" customHeight="1">
      <c r="A172" s="39"/>
      <c r="B172" s="40"/>
      <c r="C172" s="220" t="s">
        <v>8</v>
      </c>
      <c r="D172" s="220" t="s">
        <v>154</v>
      </c>
      <c r="E172" s="221" t="s">
        <v>234</v>
      </c>
      <c r="F172" s="222" t="s">
        <v>235</v>
      </c>
      <c r="G172" s="223" t="s">
        <v>181</v>
      </c>
      <c r="H172" s="224">
        <v>589</v>
      </c>
      <c r="I172" s="225"/>
      <c r="J172" s="226">
        <f>ROUND(I172*H172,2)</f>
        <v>0</v>
      </c>
      <c r="K172" s="222" t="s">
        <v>158</v>
      </c>
      <c r="L172" s="45"/>
      <c r="M172" s="227" t="s">
        <v>1</v>
      </c>
      <c r="N172" s="228" t="s">
        <v>41</v>
      </c>
      <c r="O172" s="92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1" t="s">
        <v>159</v>
      </c>
      <c r="AT172" s="231" t="s">
        <v>154</v>
      </c>
      <c r="AU172" s="231" t="s">
        <v>86</v>
      </c>
      <c r="AY172" s="18" t="s">
        <v>152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84</v>
      </c>
      <c r="BK172" s="232">
        <f>ROUND(I172*H172,2)</f>
        <v>0</v>
      </c>
      <c r="BL172" s="18" t="s">
        <v>159</v>
      </c>
      <c r="BM172" s="231" t="s">
        <v>236</v>
      </c>
    </row>
    <row r="173" spans="1:51" s="15" customFormat="1" ht="12">
      <c r="A173" s="15"/>
      <c r="B173" s="256"/>
      <c r="C173" s="257"/>
      <c r="D173" s="235" t="s">
        <v>161</v>
      </c>
      <c r="E173" s="258" t="s">
        <v>1</v>
      </c>
      <c r="F173" s="259" t="s">
        <v>237</v>
      </c>
      <c r="G173" s="257"/>
      <c r="H173" s="258" t="s">
        <v>1</v>
      </c>
      <c r="I173" s="260"/>
      <c r="J173" s="257"/>
      <c r="K173" s="257"/>
      <c r="L173" s="261"/>
      <c r="M173" s="262"/>
      <c r="N173" s="263"/>
      <c r="O173" s="263"/>
      <c r="P173" s="263"/>
      <c r="Q173" s="263"/>
      <c r="R173" s="263"/>
      <c r="S173" s="263"/>
      <c r="T173" s="26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5" t="s">
        <v>161</v>
      </c>
      <c r="AU173" s="265" t="s">
        <v>86</v>
      </c>
      <c r="AV173" s="15" t="s">
        <v>84</v>
      </c>
      <c r="AW173" s="15" t="s">
        <v>32</v>
      </c>
      <c r="AX173" s="15" t="s">
        <v>76</v>
      </c>
      <c r="AY173" s="265" t="s">
        <v>152</v>
      </c>
    </row>
    <row r="174" spans="1:51" s="13" customFormat="1" ht="12">
      <c r="A174" s="13"/>
      <c r="B174" s="233"/>
      <c r="C174" s="234"/>
      <c r="D174" s="235" t="s">
        <v>161</v>
      </c>
      <c r="E174" s="236" t="s">
        <v>101</v>
      </c>
      <c r="F174" s="237" t="s">
        <v>238</v>
      </c>
      <c r="G174" s="234"/>
      <c r="H174" s="238">
        <v>589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161</v>
      </c>
      <c r="AU174" s="244" t="s">
        <v>86</v>
      </c>
      <c r="AV174" s="13" t="s">
        <v>86</v>
      </c>
      <c r="AW174" s="13" t="s">
        <v>32</v>
      </c>
      <c r="AX174" s="13" t="s">
        <v>84</v>
      </c>
      <c r="AY174" s="244" t="s">
        <v>152</v>
      </c>
    </row>
    <row r="175" spans="1:65" s="2" customFormat="1" ht="24.15" customHeight="1">
      <c r="A175" s="39"/>
      <c r="B175" s="40"/>
      <c r="C175" s="220" t="s">
        <v>239</v>
      </c>
      <c r="D175" s="220" t="s">
        <v>154</v>
      </c>
      <c r="E175" s="221" t="s">
        <v>240</v>
      </c>
      <c r="F175" s="222" t="s">
        <v>241</v>
      </c>
      <c r="G175" s="223" t="s">
        <v>242</v>
      </c>
      <c r="H175" s="224">
        <v>1178</v>
      </c>
      <c r="I175" s="225"/>
      <c r="J175" s="226">
        <f>ROUND(I175*H175,2)</f>
        <v>0</v>
      </c>
      <c r="K175" s="222" t="s">
        <v>158</v>
      </c>
      <c r="L175" s="45"/>
      <c r="M175" s="227" t="s">
        <v>1</v>
      </c>
      <c r="N175" s="228" t="s">
        <v>41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159</v>
      </c>
      <c r="AT175" s="231" t="s">
        <v>154</v>
      </c>
      <c r="AU175" s="231" t="s">
        <v>86</v>
      </c>
      <c r="AY175" s="18" t="s">
        <v>152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159</v>
      </c>
      <c r="BM175" s="231" t="s">
        <v>243</v>
      </c>
    </row>
    <row r="176" spans="1:51" s="13" customFormat="1" ht="12">
      <c r="A176" s="13"/>
      <c r="B176" s="233"/>
      <c r="C176" s="234"/>
      <c r="D176" s="235" t="s">
        <v>161</v>
      </c>
      <c r="E176" s="236" t="s">
        <v>1</v>
      </c>
      <c r="F176" s="237" t="s">
        <v>244</v>
      </c>
      <c r="G176" s="234"/>
      <c r="H176" s="238">
        <v>1178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161</v>
      </c>
      <c r="AU176" s="244" t="s">
        <v>86</v>
      </c>
      <c r="AV176" s="13" t="s">
        <v>86</v>
      </c>
      <c r="AW176" s="13" t="s">
        <v>32</v>
      </c>
      <c r="AX176" s="13" t="s">
        <v>84</v>
      </c>
      <c r="AY176" s="244" t="s">
        <v>152</v>
      </c>
    </row>
    <row r="177" spans="1:65" s="2" customFormat="1" ht="14.4" customHeight="1">
      <c r="A177" s="39"/>
      <c r="B177" s="40"/>
      <c r="C177" s="220" t="s">
        <v>245</v>
      </c>
      <c r="D177" s="220" t="s">
        <v>154</v>
      </c>
      <c r="E177" s="221" t="s">
        <v>246</v>
      </c>
      <c r="F177" s="222" t="s">
        <v>247</v>
      </c>
      <c r="G177" s="223" t="s">
        <v>181</v>
      </c>
      <c r="H177" s="224">
        <v>589</v>
      </c>
      <c r="I177" s="225"/>
      <c r="J177" s="226">
        <f>ROUND(I177*H177,2)</f>
        <v>0</v>
      </c>
      <c r="K177" s="222" t="s">
        <v>158</v>
      </c>
      <c r="L177" s="45"/>
      <c r="M177" s="227" t="s">
        <v>1</v>
      </c>
      <c r="N177" s="228" t="s">
        <v>41</v>
      </c>
      <c r="O177" s="92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1" t="s">
        <v>159</v>
      </c>
      <c r="AT177" s="231" t="s">
        <v>154</v>
      </c>
      <c r="AU177" s="231" t="s">
        <v>86</v>
      </c>
      <c r="AY177" s="18" t="s">
        <v>152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84</v>
      </c>
      <c r="BK177" s="232">
        <f>ROUND(I177*H177,2)</f>
        <v>0</v>
      </c>
      <c r="BL177" s="18" t="s">
        <v>159</v>
      </c>
      <c r="BM177" s="231" t="s">
        <v>248</v>
      </c>
    </row>
    <row r="178" spans="1:51" s="13" customFormat="1" ht="12">
      <c r="A178" s="13"/>
      <c r="B178" s="233"/>
      <c r="C178" s="234"/>
      <c r="D178" s="235" t="s">
        <v>161</v>
      </c>
      <c r="E178" s="236" t="s">
        <v>1</v>
      </c>
      <c r="F178" s="237" t="s">
        <v>101</v>
      </c>
      <c r="G178" s="234"/>
      <c r="H178" s="238">
        <v>589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161</v>
      </c>
      <c r="AU178" s="244" t="s">
        <v>86</v>
      </c>
      <c r="AV178" s="13" t="s">
        <v>86</v>
      </c>
      <c r="AW178" s="13" t="s">
        <v>32</v>
      </c>
      <c r="AX178" s="13" t="s">
        <v>84</v>
      </c>
      <c r="AY178" s="244" t="s">
        <v>152</v>
      </c>
    </row>
    <row r="179" spans="1:65" s="2" customFormat="1" ht="24.15" customHeight="1">
      <c r="A179" s="39"/>
      <c r="B179" s="40"/>
      <c r="C179" s="220" t="s">
        <v>249</v>
      </c>
      <c r="D179" s="220" t="s">
        <v>154</v>
      </c>
      <c r="E179" s="221" t="s">
        <v>250</v>
      </c>
      <c r="F179" s="222" t="s">
        <v>251</v>
      </c>
      <c r="G179" s="223" t="s">
        <v>181</v>
      </c>
      <c r="H179" s="224">
        <v>28.831</v>
      </c>
      <c r="I179" s="225"/>
      <c r="J179" s="226">
        <f>ROUND(I179*H179,2)</f>
        <v>0</v>
      </c>
      <c r="K179" s="222" t="s">
        <v>158</v>
      </c>
      <c r="L179" s="45"/>
      <c r="M179" s="227" t="s">
        <v>1</v>
      </c>
      <c r="N179" s="228" t="s">
        <v>41</v>
      </c>
      <c r="O179" s="92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159</v>
      </c>
      <c r="AT179" s="231" t="s">
        <v>154</v>
      </c>
      <c r="AU179" s="231" t="s">
        <v>86</v>
      </c>
      <c r="AY179" s="18" t="s">
        <v>152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84</v>
      </c>
      <c r="BK179" s="232">
        <f>ROUND(I179*H179,2)</f>
        <v>0</v>
      </c>
      <c r="BL179" s="18" t="s">
        <v>159</v>
      </c>
      <c r="BM179" s="231" t="s">
        <v>252</v>
      </c>
    </row>
    <row r="180" spans="1:51" s="13" customFormat="1" ht="12">
      <c r="A180" s="13"/>
      <c r="B180" s="233"/>
      <c r="C180" s="234"/>
      <c r="D180" s="235" t="s">
        <v>161</v>
      </c>
      <c r="E180" s="236" t="s">
        <v>1</v>
      </c>
      <c r="F180" s="237" t="s">
        <v>253</v>
      </c>
      <c r="G180" s="234"/>
      <c r="H180" s="238">
        <v>32.7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161</v>
      </c>
      <c r="AU180" s="244" t="s">
        <v>86</v>
      </c>
      <c r="AV180" s="13" t="s">
        <v>86</v>
      </c>
      <c r="AW180" s="13" t="s">
        <v>32</v>
      </c>
      <c r="AX180" s="13" t="s">
        <v>76</v>
      </c>
      <c r="AY180" s="244" t="s">
        <v>152</v>
      </c>
    </row>
    <row r="181" spans="1:51" s="13" customFormat="1" ht="12">
      <c r="A181" s="13"/>
      <c r="B181" s="233"/>
      <c r="C181" s="234"/>
      <c r="D181" s="235" t="s">
        <v>161</v>
      </c>
      <c r="E181" s="236" t="s">
        <v>1</v>
      </c>
      <c r="F181" s="237" t="s">
        <v>254</v>
      </c>
      <c r="G181" s="234"/>
      <c r="H181" s="238">
        <v>-2.046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161</v>
      </c>
      <c r="AU181" s="244" t="s">
        <v>86</v>
      </c>
      <c r="AV181" s="13" t="s">
        <v>86</v>
      </c>
      <c r="AW181" s="13" t="s">
        <v>32</v>
      </c>
      <c r="AX181" s="13" t="s">
        <v>76</v>
      </c>
      <c r="AY181" s="244" t="s">
        <v>152</v>
      </c>
    </row>
    <row r="182" spans="1:51" s="13" customFormat="1" ht="12">
      <c r="A182" s="13"/>
      <c r="B182" s="233"/>
      <c r="C182" s="234"/>
      <c r="D182" s="235" t="s">
        <v>161</v>
      </c>
      <c r="E182" s="236" t="s">
        <v>1</v>
      </c>
      <c r="F182" s="237" t="s">
        <v>255</v>
      </c>
      <c r="G182" s="234"/>
      <c r="H182" s="238">
        <v>-1.823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161</v>
      </c>
      <c r="AU182" s="244" t="s">
        <v>86</v>
      </c>
      <c r="AV182" s="13" t="s">
        <v>86</v>
      </c>
      <c r="AW182" s="13" t="s">
        <v>32</v>
      </c>
      <c r="AX182" s="13" t="s">
        <v>76</v>
      </c>
      <c r="AY182" s="244" t="s">
        <v>152</v>
      </c>
    </row>
    <row r="183" spans="1:51" s="14" customFormat="1" ht="12">
      <c r="A183" s="14"/>
      <c r="B183" s="245"/>
      <c r="C183" s="246"/>
      <c r="D183" s="235" t="s">
        <v>161</v>
      </c>
      <c r="E183" s="247" t="s">
        <v>118</v>
      </c>
      <c r="F183" s="248" t="s">
        <v>164</v>
      </c>
      <c r="G183" s="246"/>
      <c r="H183" s="249">
        <v>28.831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161</v>
      </c>
      <c r="AU183" s="255" t="s">
        <v>86</v>
      </c>
      <c r="AV183" s="14" t="s">
        <v>159</v>
      </c>
      <c r="AW183" s="14" t="s">
        <v>32</v>
      </c>
      <c r="AX183" s="14" t="s">
        <v>84</v>
      </c>
      <c r="AY183" s="255" t="s">
        <v>152</v>
      </c>
    </row>
    <row r="184" spans="1:65" s="2" customFormat="1" ht="14.4" customHeight="1">
      <c r="A184" s="39"/>
      <c r="B184" s="40"/>
      <c r="C184" s="266" t="s">
        <v>256</v>
      </c>
      <c r="D184" s="266" t="s">
        <v>257</v>
      </c>
      <c r="E184" s="267" t="s">
        <v>258</v>
      </c>
      <c r="F184" s="268" t="s">
        <v>259</v>
      </c>
      <c r="G184" s="269" t="s">
        <v>242</v>
      </c>
      <c r="H184" s="270">
        <v>57.662</v>
      </c>
      <c r="I184" s="271"/>
      <c r="J184" s="272">
        <f>ROUND(I184*H184,2)</f>
        <v>0</v>
      </c>
      <c r="K184" s="268" t="s">
        <v>158</v>
      </c>
      <c r="L184" s="273"/>
      <c r="M184" s="274" t="s">
        <v>1</v>
      </c>
      <c r="N184" s="275" t="s">
        <v>41</v>
      </c>
      <c r="O184" s="92"/>
      <c r="P184" s="229">
        <f>O184*H184</f>
        <v>0</v>
      </c>
      <c r="Q184" s="229">
        <v>1</v>
      </c>
      <c r="R184" s="229">
        <f>Q184*H184</f>
        <v>57.662</v>
      </c>
      <c r="S184" s="229">
        <v>0</v>
      </c>
      <c r="T184" s="23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1" t="s">
        <v>197</v>
      </c>
      <c r="AT184" s="231" t="s">
        <v>257</v>
      </c>
      <c r="AU184" s="231" t="s">
        <v>86</v>
      </c>
      <c r="AY184" s="18" t="s">
        <v>152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84</v>
      </c>
      <c r="BK184" s="232">
        <f>ROUND(I184*H184,2)</f>
        <v>0</v>
      </c>
      <c r="BL184" s="18" t="s">
        <v>159</v>
      </c>
      <c r="BM184" s="231" t="s">
        <v>260</v>
      </c>
    </row>
    <row r="185" spans="1:51" s="13" customFormat="1" ht="12">
      <c r="A185" s="13"/>
      <c r="B185" s="233"/>
      <c r="C185" s="234"/>
      <c r="D185" s="235" t="s">
        <v>161</v>
      </c>
      <c r="E185" s="236" t="s">
        <v>1</v>
      </c>
      <c r="F185" s="237" t="s">
        <v>261</v>
      </c>
      <c r="G185" s="234"/>
      <c r="H185" s="238">
        <v>57.662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161</v>
      </c>
      <c r="AU185" s="244" t="s">
        <v>86</v>
      </c>
      <c r="AV185" s="13" t="s">
        <v>86</v>
      </c>
      <c r="AW185" s="13" t="s">
        <v>32</v>
      </c>
      <c r="AX185" s="13" t="s">
        <v>84</v>
      </c>
      <c r="AY185" s="244" t="s">
        <v>152</v>
      </c>
    </row>
    <row r="186" spans="1:65" s="2" customFormat="1" ht="24.15" customHeight="1">
      <c r="A186" s="39"/>
      <c r="B186" s="40"/>
      <c r="C186" s="220" t="s">
        <v>262</v>
      </c>
      <c r="D186" s="220" t="s">
        <v>154</v>
      </c>
      <c r="E186" s="221" t="s">
        <v>263</v>
      </c>
      <c r="F186" s="222" t="s">
        <v>264</v>
      </c>
      <c r="G186" s="223" t="s">
        <v>181</v>
      </c>
      <c r="H186" s="224">
        <v>1.674</v>
      </c>
      <c r="I186" s="225"/>
      <c r="J186" s="226">
        <f>ROUND(I186*H186,2)</f>
        <v>0</v>
      </c>
      <c r="K186" s="222" t="s">
        <v>158</v>
      </c>
      <c r="L186" s="45"/>
      <c r="M186" s="227" t="s">
        <v>1</v>
      </c>
      <c r="N186" s="228" t="s">
        <v>41</v>
      </c>
      <c r="O186" s="92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1" t="s">
        <v>159</v>
      </c>
      <c r="AT186" s="231" t="s">
        <v>154</v>
      </c>
      <c r="AU186" s="231" t="s">
        <v>86</v>
      </c>
      <c r="AY186" s="18" t="s">
        <v>152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84</v>
      </c>
      <c r="BK186" s="232">
        <f>ROUND(I186*H186,2)</f>
        <v>0</v>
      </c>
      <c r="BL186" s="18" t="s">
        <v>159</v>
      </c>
      <c r="BM186" s="231" t="s">
        <v>265</v>
      </c>
    </row>
    <row r="187" spans="1:51" s="13" customFormat="1" ht="12">
      <c r="A187" s="13"/>
      <c r="B187" s="233"/>
      <c r="C187" s="234"/>
      <c r="D187" s="235" t="s">
        <v>161</v>
      </c>
      <c r="E187" s="236" t="s">
        <v>1</v>
      </c>
      <c r="F187" s="237" t="s">
        <v>266</v>
      </c>
      <c r="G187" s="234"/>
      <c r="H187" s="238">
        <v>1.674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161</v>
      </c>
      <c r="AU187" s="244" t="s">
        <v>86</v>
      </c>
      <c r="AV187" s="13" t="s">
        <v>86</v>
      </c>
      <c r="AW187" s="13" t="s">
        <v>32</v>
      </c>
      <c r="AX187" s="13" t="s">
        <v>76</v>
      </c>
      <c r="AY187" s="244" t="s">
        <v>152</v>
      </c>
    </row>
    <row r="188" spans="1:51" s="14" customFormat="1" ht="12">
      <c r="A188" s="14"/>
      <c r="B188" s="245"/>
      <c r="C188" s="246"/>
      <c r="D188" s="235" t="s">
        <v>161</v>
      </c>
      <c r="E188" s="247" t="s">
        <v>106</v>
      </c>
      <c r="F188" s="248" t="s">
        <v>164</v>
      </c>
      <c r="G188" s="246"/>
      <c r="H188" s="249">
        <v>1.674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161</v>
      </c>
      <c r="AU188" s="255" t="s">
        <v>86</v>
      </c>
      <c r="AV188" s="14" t="s">
        <v>159</v>
      </c>
      <c r="AW188" s="14" t="s">
        <v>32</v>
      </c>
      <c r="AX188" s="14" t="s">
        <v>84</v>
      </c>
      <c r="AY188" s="255" t="s">
        <v>152</v>
      </c>
    </row>
    <row r="189" spans="1:65" s="2" customFormat="1" ht="14.4" customHeight="1">
      <c r="A189" s="39"/>
      <c r="B189" s="40"/>
      <c r="C189" s="266" t="s">
        <v>7</v>
      </c>
      <c r="D189" s="266" t="s">
        <v>257</v>
      </c>
      <c r="E189" s="267" t="s">
        <v>267</v>
      </c>
      <c r="F189" s="268" t="s">
        <v>268</v>
      </c>
      <c r="G189" s="269" t="s">
        <v>242</v>
      </c>
      <c r="H189" s="270">
        <v>3.348</v>
      </c>
      <c r="I189" s="271"/>
      <c r="J189" s="272">
        <f>ROUND(I189*H189,2)</f>
        <v>0</v>
      </c>
      <c r="K189" s="268" t="s">
        <v>158</v>
      </c>
      <c r="L189" s="273"/>
      <c r="M189" s="274" t="s">
        <v>1</v>
      </c>
      <c r="N189" s="275" t="s">
        <v>41</v>
      </c>
      <c r="O189" s="92"/>
      <c r="P189" s="229">
        <f>O189*H189</f>
        <v>0</v>
      </c>
      <c r="Q189" s="229">
        <v>1</v>
      </c>
      <c r="R189" s="229">
        <f>Q189*H189</f>
        <v>3.348</v>
      </c>
      <c r="S189" s="229">
        <v>0</v>
      </c>
      <c r="T189" s="23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1" t="s">
        <v>197</v>
      </c>
      <c r="AT189" s="231" t="s">
        <v>257</v>
      </c>
      <c r="AU189" s="231" t="s">
        <v>86</v>
      </c>
      <c r="AY189" s="18" t="s">
        <v>152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84</v>
      </c>
      <c r="BK189" s="232">
        <f>ROUND(I189*H189,2)</f>
        <v>0</v>
      </c>
      <c r="BL189" s="18" t="s">
        <v>159</v>
      </c>
      <c r="BM189" s="231" t="s">
        <v>269</v>
      </c>
    </row>
    <row r="190" spans="1:51" s="13" customFormat="1" ht="12">
      <c r="A190" s="13"/>
      <c r="B190" s="233"/>
      <c r="C190" s="234"/>
      <c r="D190" s="235" t="s">
        <v>161</v>
      </c>
      <c r="E190" s="234"/>
      <c r="F190" s="237" t="s">
        <v>270</v>
      </c>
      <c r="G190" s="234"/>
      <c r="H190" s="238">
        <v>3.348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161</v>
      </c>
      <c r="AU190" s="244" t="s">
        <v>86</v>
      </c>
      <c r="AV190" s="13" t="s">
        <v>86</v>
      </c>
      <c r="AW190" s="13" t="s">
        <v>4</v>
      </c>
      <c r="AX190" s="13" t="s">
        <v>84</v>
      </c>
      <c r="AY190" s="244" t="s">
        <v>152</v>
      </c>
    </row>
    <row r="191" spans="1:65" s="2" customFormat="1" ht="24.15" customHeight="1">
      <c r="A191" s="39"/>
      <c r="B191" s="40"/>
      <c r="C191" s="220" t="s">
        <v>271</v>
      </c>
      <c r="D191" s="220" t="s">
        <v>154</v>
      </c>
      <c r="E191" s="221" t="s">
        <v>272</v>
      </c>
      <c r="F191" s="222" t="s">
        <v>273</v>
      </c>
      <c r="G191" s="223" t="s">
        <v>157</v>
      </c>
      <c r="H191" s="224">
        <v>2006</v>
      </c>
      <c r="I191" s="225"/>
      <c r="J191" s="226">
        <f>ROUND(I191*H191,2)</f>
        <v>0</v>
      </c>
      <c r="K191" s="222" t="s">
        <v>158</v>
      </c>
      <c r="L191" s="45"/>
      <c r="M191" s="227" t="s">
        <v>1</v>
      </c>
      <c r="N191" s="228" t="s">
        <v>41</v>
      </c>
      <c r="O191" s="92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1" t="s">
        <v>159</v>
      </c>
      <c r="AT191" s="231" t="s">
        <v>154</v>
      </c>
      <c r="AU191" s="231" t="s">
        <v>86</v>
      </c>
      <c r="AY191" s="18" t="s">
        <v>152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84</v>
      </c>
      <c r="BK191" s="232">
        <f>ROUND(I191*H191,2)</f>
        <v>0</v>
      </c>
      <c r="BL191" s="18" t="s">
        <v>159</v>
      </c>
      <c r="BM191" s="231" t="s">
        <v>274</v>
      </c>
    </row>
    <row r="192" spans="1:63" s="12" customFormat="1" ht="22.8" customHeight="1">
      <c r="A192" s="12"/>
      <c r="B192" s="204"/>
      <c r="C192" s="205"/>
      <c r="D192" s="206" t="s">
        <v>75</v>
      </c>
      <c r="E192" s="218" t="s">
        <v>86</v>
      </c>
      <c r="F192" s="218" t="s">
        <v>275</v>
      </c>
      <c r="G192" s="205"/>
      <c r="H192" s="205"/>
      <c r="I192" s="208"/>
      <c r="J192" s="219">
        <f>BK192</f>
        <v>0</v>
      </c>
      <c r="K192" s="205"/>
      <c r="L192" s="210"/>
      <c r="M192" s="211"/>
      <c r="N192" s="212"/>
      <c r="O192" s="212"/>
      <c r="P192" s="213">
        <f>SUM(P193:P195)</f>
        <v>0</v>
      </c>
      <c r="Q192" s="212"/>
      <c r="R192" s="213">
        <f>SUM(R193:R195)</f>
        <v>53.3441</v>
      </c>
      <c r="S192" s="212"/>
      <c r="T192" s="214">
        <f>SUM(T193:T195)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5" t="s">
        <v>84</v>
      </c>
      <c r="AT192" s="216" t="s">
        <v>75</v>
      </c>
      <c r="AU192" s="216" t="s">
        <v>84</v>
      </c>
      <c r="AY192" s="215" t="s">
        <v>152</v>
      </c>
      <c r="BK192" s="217">
        <f>SUM(BK193:BK195)</f>
        <v>0</v>
      </c>
    </row>
    <row r="193" spans="1:65" s="2" customFormat="1" ht="24.15" customHeight="1">
      <c r="A193" s="39"/>
      <c r="B193" s="40"/>
      <c r="C193" s="220" t="s">
        <v>276</v>
      </c>
      <c r="D193" s="220" t="s">
        <v>154</v>
      </c>
      <c r="E193" s="221" t="s">
        <v>277</v>
      </c>
      <c r="F193" s="222" t="s">
        <v>278</v>
      </c>
      <c r="G193" s="223" t="s">
        <v>181</v>
      </c>
      <c r="H193" s="224">
        <v>19.74</v>
      </c>
      <c r="I193" s="225"/>
      <c r="J193" s="226">
        <f>ROUND(I193*H193,2)</f>
        <v>0</v>
      </c>
      <c r="K193" s="222" t="s">
        <v>158</v>
      </c>
      <c r="L193" s="45"/>
      <c r="M193" s="227" t="s">
        <v>1</v>
      </c>
      <c r="N193" s="228" t="s">
        <v>41</v>
      </c>
      <c r="O193" s="92"/>
      <c r="P193" s="229">
        <f>O193*H193</f>
        <v>0</v>
      </c>
      <c r="Q193" s="229">
        <v>1.665</v>
      </c>
      <c r="R193" s="229">
        <f>Q193*H193</f>
        <v>32.8671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159</v>
      </c>
      <c r="AT193" s="231" t="s">
        <v>154</v>
      </c>
      <c r="AU193" s="231" t="s">
        <v>86</v>
      </c>
      <c r="AY193" s="18" t="s">
        <v>152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84</v>
      </c>
      <c r="BK193" s="232">
        <f>ROUND(I193*H193,2)</f>
        <v>0</v>
      </c>
      <c r="BL193" s="18" t="s">
        <v>159</v>
      </c>
      <c r="BM193" s="231" t="s">
        <v>279</v>
      </c>
    </row>
    <row r="194" spans="1:51" s="13" customFormat="1" ht="12">
      <c r="A194" s="13"/>
      <c r="B194" s="233"/>
      <c r="C194" s="234"/>
      <c r="D194" s="235" t="s">
        <v>161</v>
      </c>
      <c r="E194" s="236" t="s">
        <v>1</v>
      </c>
      <c r="F194" s="237" t="s">
        <v>190</v>
      </c>
      <c r="G194" s="234"/>
      <c r="H194" s="238">
        <v>19.74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161</v>
      </c>
      <c r="AU194" s="244" t="s">
        <v>86</v>
      </c>
      <c r="AV194" s="13" t="s">
        <v>86</v>
      </c>
      <c r="AW194" s="13" t="s">
        <v>32</v>
      </c>
      <c r="AX194" s="13" t="s">
        <v>84</v>
      </c>
      <c r="AY194" s="244" t="s">
        <v>152</v>
      </c>
    </row>
    <row r="195" spans="1:65" s="2" customFormat="1" ht="37.8" customHeight="1">
      <c r="A195" s="39"/>
      <c r="B195" s="40"/>
      <c r="C195" s="220" t="s">
        <v>280</v>
      </c>
      <c r="D195" s="220" t="s">
        <v>154</v>
      </c>
      <c r="E195" s="221" t="s">
        <v>281</v>
      </c>
      <c r="F195" s="222" t="s">
        <v>282</v>
      </c>
      <c r="G195" s="223" t="s">
        <v>171</v>
      </c>
      <c r="H195" s="224">
        <v>100</v>
      </c>
      <c r="I195" s="225"/>
      <c r="J195" s="226">
        <f>ROUND(I195*H195,2)</f>
        <v>0</v>
      </c>
      <c r="K195" s="222" t="s">
        <v>158</v>
      </c>
      <c r="L195" s="45"/>
      <c r="M195" s="227" t="s">
        <v>1</v>
      </c>
      <c r="N195" s="228" t="s">
        <v>41</v>
      </c>
      <c r="O195" s="92"/>
      <c r="P195" s="229">
        <f>O195*H195</f>
        <v>0</v>
      </c>
      <c r="Q195" s="229">
        <v>0.20477</v>
      </c>
      <c r="R195" s="229">
        <f>Q195*H195</f>
        <v>20.477</v>
      </c>
      <c r="S195" s="229">
        <v>0</v>
      </c>
      <c r="T195" s="23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1" t="s">
        <v>159</v>
      </c>
      <c r="AT195" s="231" t="s">
        <v>154</v>
      </c>
      <c r="AU195" s="231" t="s">
        <v>86</v>
      </c>
      <c r="AY195" s="18" t="s">
        <v>152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84</v>
      </c>
      <c r="BK195" s="232">
        <f>ROUND(I195*H195,2)</f>
        <v>0</v>
      </c>
      <c r="BL195" s="18" t="s">
        <v>159</v>
      </c>
      <c r="BM195" s="231" t="s">
        <v>283</v>
      </c>
    </row>
    <row r="196" spans="1:63" s="12" customFormat="1" ht="22.8" customHeight="1">
      <c r="A196" s="12"/>
      <c r="B196" s="204"/>
      <c r="C196" s="205"/>
      <c r="D196" s="206" t="s">
        <v>75</v>
      </c>
      <c r="E196" s="218" t="s">
        <v>159</v>
      </c>
      <c r="F196" s="218" t="s">
        <v>284</v>
      </c>
      <c r="G196" s="205"/>
      <c r="H196" s="205"/>
      <c r="I196" s="208"/>
      <c r="J196" s="219">
        <f>BK196</f>
        <v>0</v>
      </c>
      <c r="K196" s="205"/>
      <c r="L196" s="210"/>
      <c r="M196" s="211"/>
      <c r="N196" s="212"/>
      <c r="O196" s="212"/>
      <c r="P196" s="213">
        <f>SUM(P197:P198)</f>
        <v>0</v>
      </c>
      <c r="Q196" s="212"/>
      <c r="R196" s="213">
        <f>SUM(R197:R198)</f>
        <v>0.70336644</v>
      </c>
      <c r="S196" s="212"/>
      <c r="T196" s="214">
        <f>SUM(T197:T198)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5" t="s">
        <v>84</v>
      </c>
      <c r="AT196" s="216" t="s">
        <v>75</v>
      </c>
      <c r="AU196" s="216" t="s">
        <v>84</v>
      </c>
      <c r="AY196" s="215" t="s">
        <v>152</v>
      </c>
      <c r="BK196" s="217">
        <f>SUM(BK197:BK198)</f>
        <v>0</v>
      </c>
    </row>
    <row r="197" spans="1:65" s="2" customFormat="1" ht="24.15" customHeight="1">
      <c r="A197" s="39"/>
      <c r="B197" s="40"/>
      <c r="C197" s="220" t="s">
        <v>285</v>
      </c>
      <c r="D197" s="220" t="s">
        <v>154</v>
      </c>
      <c r="E197" s="221" t="s">
        <v>286</v>
      </c>
      <c r="F197" s="222" t="s">
        <v>287</v>
      </c>
      <c r="G197" s="223" t="s">
        <v>181</v>
      </c>
      <c r="H197" s="224">
        <v>0.372</v>
      </c>
      <c r="I197" s="225"/>
      <c r="J197" s="226">
        <f>ROUND(I197*H197,2)</f>
        <v>0</v>
      </c>
      <c r="K197" s="222" t="s">
        <v>158</v>
      </c>
      <c r="L197" s="45"/>
      <c r="M197" s="227" t="s">
        <v>1</v>
      </c>
      <c r="N197" s="228" t="s">
        <v>41</v>
      </c>
      <c r="O197" s="92"/>
      <c r="P197" s="229">
        <f>O197*H197</f>
        <v>0</v>
      </c>
      <c r="Q197" s="229">
        <v>1.89077</v>
      </c>
      <c r="R197" s="229">
        <f>Q197*H197</f>
        <v>0.70336644</v>
      </c>
      <c r="S197" s="229">
        <v>0</v>
      </c>
      <c r="T197" s="23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1" t="s">
        <v>159</v>
      </c>
      <c r="AT197" s="231" t="s">
        <v>154</v>
      </c>
      <c r="AU197" s="231" t="s">
        <v>86</v>
      </c>
      <c r="AY197" s="18" t="s">
        <v>152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84</v>
      </c>
      <c r="BK197" s="232">
        <f>ROUND(I197*H197,2)</f>
        <v>0</v>
      </c>
      <c r="BL197" s="18" t="s">
        <v>159</v>
      </c>
      <c r="BM197" s="231" t="s">
        <v>288</v>
      </c>
    </row>
    <row r="198" spans="1:51" s="13" customFormat="1" ht="12">
      <c r="A198" s="13"/>
      <c r="B198" s="233"/>
      <c r="C198" s="234"/>
      <c r="D198" s="235" t="s">
        <v>161</v>
      </c>
      <c r="E198" s="236" t="s">
        <v>108</v>
      </c>
      <c r="F198" s="237" t="s">
        <v>289</v>
      </c>
      <c r="G198" s="234"/>
      <c r="H198" s="238">
        <v>0.372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161</v>
      </c>
      <c r="AU198" s="244" t="s">
        <v>86</v>
      </c>
      <c r="AV198" s="13" t="s">
        <v>86</v>
      </c>
      <c r="AW198" s="13" t="s">
        <v>32</v>
      </c>
      <c r="AX198" s="13" t="s">
        <v>84</v>
      </c>
      <c r="AY198" s="244" t="s">
        <v>152</v>
      </c>
    </row>
    <row r="199" spans="1:63" s="12" customFormat="1" ht="22.8" customHeight="1">
      <c r="A199" s="12"/>
      <c r="B199" s="204"/>
      <c r="C199" s="205"/>
      <c r="D199" s="206" t="s">
        <v>75</v>
      </c>
      <c r="E199" s="218" t="s">
        <v>178</v>
      </c>
      <c r="F199" s="218" t="s">
        <v>290</v>
      </c>
      <c r="G199" s="205"/>
      <c r="H199" s="205"/>
      <c r="I199" s="208"/>
      <c r="J199" s="219">
        <f>BK199</f>
        <v>0</v>
      </c>
      <c r="K199" s="205"/>
      <c r="L199" s="210"/>
      <c r="M199" s="211"/>
      <c r="N199" s="212"/>
      <c r="O199" s="212"/>
      <c r="P199" s="213">
        <f>SUM(P200:P226)</f>
        <v>0</v>
      </c>
      <c r="Q199" s="212"/>
      <c r="R199" s="213">
        <f>SUM(R200:R226)</f>
        <v>1999.5184789999998</v>
      </c>
      <c r="S199" s="212"/>
      <c r="T199" s="214">
        <f>SUM(T200:T226)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5" t="s">
        <v>84</v>
      </c>
      <c r="AT199" s="216" t="s">
        <v>75</v>
      </c>
      <c r="AU199" s="216" t="s">
        <v>84</v>
      </c>
      <c r="AY199" s="215" t="s">
        <v>152</v>
      </c>
      <c r="BK199" s="217">
        <f>SUM(BK200:BK226)</f>
        <v>0</v>
      </c>
    </row>
    <row r="200" spans="1:65" s="2" customFormat="1" ht="37.8" customHeight="1">
      <c r="A200" s="39"/>
      <c r="B200" s="40"/>
      <c r="C200" s="220" t="s">
        <v>291</v>
      </c>
      <c r="D200" s="220" t="s">
        <v>154</v>
      </c>
      <c r="E200" s="221" t="s">
        <v>292</v>
      </c>
      <c r="F200" s="222" t="s">
        <v>293</v>
      </c>
      <c r="G200" s="223" t="s">
        <v>157</v>
      </c>
      <c r="H200" s="224">
        <v>2006</v>
      </c>
      <c r="I200" s="225"/>
      <c r="J200" s="226">
        <f>ROUND(I200*H200,2)</f>
        <v>0</v>
      </c>
      <c r="K200" s="222" t="s">
        <v>158</v>
      </c>
      <c r="L200" s="45"/>
      <c r="M200" s="227" t="s">
        <v>1</v>
      </c>
      <c r="N200" s="228" t="s">
        <v>41</v>
      </c>
      <c r="O200" s="92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1" t="s">
        <v>159</v>
      </c>
      <c r="AT200" s="231" t="s">
        <v>154</v>
      </c>
      <c r="AU200" s="231" t="s">
        <v>86</v>
      </c>
      <c r="AY200" s="18" t="s">
        <v>152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84</v>
      </c>
      <c r="BK200" s="232">
        <f>ROUND(I200*H200,2)</f>
        <v>0</v>
      </c>
      <c r="BL200" s="18" t="s">
        <v>159</v>
      </c>
      <c r="BM200" s="231" t="s">
        <v>294</v>
      </c>
    </row>
    <row r="201" spans="1:65" s="2" customFormat="1" ht="14.4" customHeight="1">
      <c r="A201" s="39"/>
      <c r="B201" s="40"/>
      <c r="C201" s="266" t="s">
        <v>295</v>
      </c>
      <c r="D201" s="266" t="s">
        <v>257</v>
      </c>
      <c r="E201" s="267" t="s">
        <v>296</v>
      </c>
      <c r="F201" s="268" t="s">
        <v>297</v>
      </c>
      <c r="G201" s="269" t="s">
        <v>242</v>
      </c>
      <c r="H201" s="270">
        <v>31.895</v>
      </c>
      <c r="I201" s="271"/>
      <c r="J201" s="272">
        <f>ROUND(I201*H201,2)</f>
        <v>0</v>
      </c>
      <c r="K201" s="268" t="s">
        <v>158</v>
      </c>
      <c r="L201" s="273"/>
      <c r="M201" s="274" t="s">
        <v>1</v>
      </c>
      <c r="N201" s="275" t="s">
        <v>41</v>
      </c>
      <c r="O201" s="92"/>
      <c r="P201" s="229">
        <f>O201*H201</f>
        <v>0</v>
      </c>
      <c r="Q201" s="229">
        <v>1</v>
      </c>
      <c r="R201" s="229">
        <f>Q201*H201</f>
        <v>31.895</v>
      </c>
      <c r="S201" s="229">
        <v>0</v>
      </c>
      <c r="T201" s="23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1" t="s">
        <v>197</v>
      </c>
      <c r="AT201" s="231" t="s">
        <v>257</v>
      </c>
      <c r="AU201" s="231" t="s">
        <v>86</v>
      </c>
      <c r="AY201" s="18" t="s">
        <v>152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84</v>
      </c>
      <c r="BK201" s="232">
        <f>ROUND(I201*H201,2)</f>
        <v>0</v>
      </c>
      <c r="BL201" s="18" t="s">
        <v>159</v>
      </c>
      <c r="BM201" s="231" t="s">
        <v>298</v>
      </c>
    </row>
    <row r="202" spans="1:51" s="13" customFormat="1" ht="12">
      <c r="A202" s="13"/>
      <c r="B202" s="233"/>
      <c r="C202" s="234"/>
      <c r="D202" s="235" t="s">
        <v>161</v>
      </c>
      <c r="E202" s="236" t="s">
        <v>1</v>
      </c>
      <c r="F202" s="237" t="s">
        <v>299</v>
      </c>
      <c r="G202" s="234"/>
      <c r="H202" s="238">
        <v>31.895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161</v>
      </c>
      <c r="AU202" s="244" t="s">
        <v>86</v>
      </c>
      <c r="AV202" s="13" t="s">
        <v>86</v>
      </c>
      <c r="AW202" s="13" t="s">
        <v>32</v>
      </c>
      <c r="AX202" s="13" t="s">
        <v>84</v>
      </c>
      <c r="AY202" s="244" t="s">
        <v>152</v>
      </c>
    </row>
    <row r="203" spans="1:65" s="2" customFormat="1" ht="14.4" customHeight="1">
      <c r="A203" s="39"/>
      <c r="B203" s="40"/>
      <c r="C203" s="220" t="s">
        <v>300</v>
      </c>
      <c r="D203" s="220" t="s">
        <v>154</v>
      </c>
      <c r="E203" s="221" t="s">
        <v>301</v>
      </c>
      <c r="F203" s="222" t="s">
        <v>302</v>
      </c>
      <c r="G203" s="223" t="s">
        <v>157</v>
      </c>
      <c r="H203" s="224">
        <v>1937.5</v>
      </c>
      <c r="I203" s="225"/>
      <c r="J203" s="226">
        <f>ROUND(I203*H203,2)</f>
        <v>0</v>
      </c>
      <c r="K203" s="222" t="s">
        <v>158</v>
      </c>
      <c r="L203" s="45"/>
      <c r="M203" s="227" t="s">
        <v>1</v>
      </c>
      <c r="N203" s="228" t="s">
        <v>41</v>
      </c>
      <c r="O203" s="92"/>
      <c r="P203" s="229">
        <f>O203*H203</f>
        <v>0</v>
      </c>
      <c r="Q203" s="229">
        <v>0.115</v>
      </c>
      <c r="R203" s="229">
        <f>Q203*H203</f>
        <v>222.8125</v>
      </c>
      <c r="S203" s="229">
        <v>0</v>
      </c>
      <c r="T203" s="23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1" t="s">
        <v>159</v>
      </c>
      <c r="AT203" s="231" t="s">
        <v>154</v>
      </c>
      <c r="AU203" s="231" t="s">
        <v>86</v>
      </c>
      <c r="AY203" s="18" t="s">
        <v>152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84</v>
      </c>
      <c r="BK203" s="232">
        <f>ROUND(I203*H203,2)</f>
        <v>0</v>
      </c>
      <c r="BL203" s="18" t="s">
        <v>159</v>
      </c>
      <c r="BM203" s="231" t="s">
        <v>303</v>
      </c>
    </row>
    <row r="204" spans="1:65" s="2" customFormat="1" ht="24.15" customHeight="1">
      <c r="A204" s="39"/>
      <c r="B204" s="40"/>
      <c r="C204" s="220" t="s">
        <v>304</v>
      </c>
      <c r="D204" s="220" t="s">
        <v>154</v>
      </c>
      <c r="E204" s="221" t="s">
        <v>305</v>
      </c>
      <c r="F204" s="222" t="s">
        <v>306</v>
      </c>
      <c r="G204" s="223" t="s">
        <v>157</v>
      </c>
      <c r="H204" s="224">
        <v>953.4</v>
      </c>
      <c r="I204" s="225"/>
      <c r="J204" s="226">
        <f>ROUND(I204*H204,2)</f>
        <v>0</v>
      </c>
      <c r="K204" s="222" t="s">
        <v>158</v>
      </c>
      <c r="L204" s="45"/>
      <c r="M204" s="227" t="s">
        <v>1</v>
      </c>
      <c r="N204" s="228" t="s">
        <v>41</v>
      </c>
      <c r="O204" s="92"/>
      <c r="P204" s="229">
        <f>O204*H204</f>
        <v>0</v>
      </c>
      <c r="Q204" s="229">
        <v>0.1592</v>
      </c>
      <c r="R204" s="229">
        <f>Q204*H204</f>
        <v>151.78128</v>
      </c>
      <c r="S204" s="229">
        <v>0</v>
      </c>
      <c r="T204" s="23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1" t="s">
        <v>159</v>
      </c>
      <c r="AT204" s="231" t="s">
        <v>154</v>
      </c>
      <c r="AU204" s="231" t="s">
        <v>86</v>
      </c>
      <c r="AY204" s="18" t="s">
        <v>152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84</v>
      </c>
      <c r="BK204" s="232">
        <f>ROUND(I204*H204,2)</f>
        <v>0</v>
      </c>
      <c r="BL204" s="18" t="s">
        <v>159</v>
      </c>
      <c r="BM204" s="231" t="s">
        <v>307</v>
      </c>
    </row>
    <row r="205" spans="1:65" s="2" customFormat="1" ht="24.15" customHeight="1">
      <c r="A205" s="39"/>
      <c r="B205" s="40"/>
      <c r="C205" s="220" t="s">
        <v>308</v>
      </c>
      <c r="D205" s="220" t="s">
        <v>154</v>
      </c>
      <c r="E205" s="221" t="s">
        <v>309</v>
      </c>
      <c r="F205" s="222" t="s">
        <v>310</v>
      </c>
      <c r="G205" s="223" t="s">
        <v>157</v>
      </c>
      <c r="H205" s="224">
        <v>953.4</v>
      </c>
      <c r="I205" s="225"/>
      <c r="J205" s="226">
        <f>ROUND(I205*H205,2)</f>
        <v>0</v>
      </c>
      <c r="K205" s="222" t="s">
        <v>158</v>
      </c>
      <c r="L205" s="45"/>
      <c r="M205" s="227" t="s">
        <v>1</v>
      </c>
      <c r="N205" s="228" t="s">
        <v>41</v>
      </c>
      <c r="O205" s="92"/>
      <c r="P205" s="229">
        <f>O205*H205</f>
        <v>0</v>
      </c>
      <c r="Q205" s="229">
        <v>0.1585</v>
      </c>
      <c r="R205" s="229">
        <f>Q205*H205</f>
        <v>151.1139</v>
      </c>
      <c r="S205" s="229">
        <v>0</v>
      </c>
      <c r="T205" s="23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1" t="s">
        <v>159</v>
      </c>
      <c r="AT205" s="231" t="s">
        <v>154</v>
      </c>
      <c r="AU205" s="231" t="s">
        <v>86</v>
      </c>
      <c r="AY205" s="18" t="s">
        <v>152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84</v>
      </c>
      <c r="BK205" s="232">
        <f>ROUND(I205*H205,2)</f>
        <v>0</v>
      </c>
      <c r="BL205" s="18" t="s">
        <v>159</v>
      </c>
      <c r="BM205" s="231" t="s">
        <v>311</v>
      </c>
    </row>
    <row r="206" spans="1:51" s="13" customFormat="1" ht="12">
      <c r="A206" s="13"/>
      <c r="B206" s="233"/>
      <c r="C206" s="234"/>
      <c r="D206" s="235" t="s">
        <v>161</v>
      </c>
      <c r="E206" s="236" t="s">
        <v>1</v>
      </c>
      <c r="F206" s="237" t="s">
        <v>312</v>
      </c>
      <c r="G206" s="234"/>
      <c r="H206" s="238">
        <v>953.4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161</v>
      </c>
      <c r="AU206" s="244" t="s">
        <v>86</v>
      </c>
      <c r="AV206" s="13" t="s">
        <v>86</v>
      </c>
      <c r="AW206" s="13" t="s">
        <v>32</v>
      </c>
      <c r="AX206" s="13" t="s">
        <v>84</v>
      </c>
      <c r="AY206" s="244" t="s">
        <v>152</v>
      </c>
    </row>
    <row r="207" spans="1:65" s="2" customFormat="1" ht="24.15" customHeight="1">
      <c r="A207" s="39"/>
      <c r="B207" s="40"/>
      <c r="C207" s="220" t="s">
        <v>313</v>
      </c>
      <c r="D207" s="220" t="s">
        <v>154</v>
      </c>
      <c r="E207" s="221" t="s">
        <v>314</v>
      </c>
      <c r="F207" s="222" t="s">
        <v>315</v>
      </c>
      <c r="G207" s="223" t="s">
        <v>157</v>
      </c>
      <c r="H207" s="224">
        <v>1031</v>
      </c>
      <c r="I207" s="225"/>
      <c r="J207" s="226">
        <f>ROUND(I207*H207,2)</f>
        <v>0</v>
      </c>
      <c r="K207" s="222" t="s">
        <v>158</v>
      </c>
      <c r="L207" s="45"/>
      <c r="M207" s="227" t="s">
        <v>1</v>
      </c>
      <c r="N207" s="228" t="s">
        <v>41</v>
      </c>
      <c r="O207" s="92"/>
      <c r="P207" s="229">
        <f>O207*H207</f>
        <v>0</v>
      </c>
      <c r="Q207" s="229">
        <v>0.2916</v>
      </c>
      <c r="R207" s="229">
        <f>Q207*H207</f>
        <v>300.63960000000003</v>
      </c>
      <c r="S207" s="229">
        <v>0</v>
      </c>
      <c r="T207" s="23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1" t="s">
        <v>159</v>
      </c>
      <c r="AT207" s="231" t="s">
        <v>154</v>
      </c>
      <c r="AU207" s="231" t="s">
        <v>86</v>
      </c>
      <c r="AY207" s="18" t="s">
        <v>152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84</v>
      </c>
      <c r="BK207" s="232">
        <f>ROUND(I207*H207,2)</f>
        <v>0</v>
      </c>
      <c r="BL207" s="18" t="s">
        <v>159</v>
      </c>
      <c r="BM207" s="231" t="s">
        <v>316</v>
      </c>
    </row>
    <row r="208" spans="1:51" s="13" customFormat="1" ht="12">
      <c r="A208" s="13"/>
      <c r="B208" s="233"/>
      <c r="C208" s="234"/>
      <c r="D208" s="235" t="s">
        <v>161</v>
      </c>
      <c r="E208" s="236" t="s">
        <v>1</v>
      </c>
      <c r="F208" s="237" t="s">
        <v>317</v>
      </c>
      <c r="G208" s="234"/>
      <c r="H208" s="238">
        <v>1031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161</v>
      </c>
      <c r="AU208" s="244" t="s">
        <v>86</v>
      </c>
      <c r="AV208" s="13" t="s">
        <v>86</v>
      </c>
      <c r="AW208" s="13" t="s">
        <v>32</v>
      </c>
      <c r="AX208" s="13" t="s">
        <v>84</v>
      </c>
      <c r="AY208" s="244" t="s">
        <v>152</v>
      </c>
    </row>
    <row r="209" spans="1:65" s="2" customFormat="1" ht="14.4" customHeight="1">
      <c r="A209" s="39"/>
      <c r="B209" s="40"/>
      <c r="C209" s="220" t="s">
        <v>318</v>
      </c>
      <c r="D209" s="220" t="s">
        <v>154</v>
      </c>
      <c r="E209" s="221" t="s">
        <v>319</v>
      </c>
      <c r="F209" s="222" t="s">
        <v>320</v>
      </c>
      <c r="G209" s="223" t="s">
        <v>157</v>
      </c>
      <c r="H209" s="224">
        <v>782.7</v>
      </c>
      <c r="I209" s="225"/>
      <c r="J209" s="226">
        <f>ROUND(I209*H209,2)</f>
        <v>0</v>
      </c>
      <c r="K209" s="222" t="s">
        <v>158</v>
      </c>
      <c r="L209" s="45"/>
      <c r="M209" s="227" t="s">
        <v>1</v>
      </c>
      <c r="N209" s="228" t="s">
        <v>41</v>
      </c>
      <c r="O209" s="92"/>
      <c r="P209" s="229">
        <f>O209*H209</f>
        <v>0</v>
      </c>
      <c r="Q209" s="229">
        <v>0.23</v>
      </c>
      <c r="R209" s="229">
        <f>Q209*H209</f>
        <v>180.02100000000002</v>
      </c>
      <c r="S209" s="229">
        <v>0</v>
      </c>
      <c r="T209" s="23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1" t="s">
        <v>159</v>
      </c>
      <c r="AT209" s="231" t="s">
        <v>154</v>
      </c>
      <c r="AU209" s="231" t="s">
        <v>86</v>
      </c>
      <c r="AY209" s="18" t="s">
        <v>152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84</v>
      </c>
      <c r="BK209" s="232">
        <f>ROUND(I209*H209,2)</f>
        <v>0</v>
      </c>
      <c r="BL209" s="18" t="s">
        <v>159</v>
      </c>
      <c r="BM209" s="231" t="s">
        <v>321</v>
      </c>
    </row>
    <row r="210" spans="1:65" s="2" customFormat="1" ht="14.4" customHeight="1">
      <c r="A210" s="39"/>
      <c r="B210" s="40"/>
      <c r="C210" s="220" t="s">
        <v>322</v>
      </c>
      <c r="D210" s="220" t="s">
        <v>154</v>
      </c>
      <c r="E210" s="221" t="s">
        <v>319</v>
      </c>
      <c r="F210" s="222" t="s">
        <v>320</v>
      </c>
      <c r="G210" s="223" t="s">
        <v>157</v>
      </c>
      <c r="H210" s="224">
        <v>128.02</v>
      </c>
      <c r="I210" s="225"/>
      <c r="J210" s="226">
        <f>ROUND(I210*H210,2)</f>
        <v>0</v>
      </c>
      <c r="K210" s="222" t="s">
        <v>158</v>
      </c>
      <c r="L210" s="45"/>
      <c r="M210" s="227" t="s">
        <v>1</v>
      </c>
      <c r="N210" s="228" t="s">
        <v>41</v>
      </c>
      <c r="O210" s="92"/>
      <c r="P210" s="229">
        <f>O210*H210</f>
        <v>0</v>
      </c>
      <c r="Q210" s="229">
        <v>0.23</v>
      </c>
      <c r="R210" s="229">
        <f>Q210*H210</f>
        <v>29.444600000000005</v>
      </c>
      <c r="S210" s="229">
        <v>0</v>
      </c>
      <c r="T210" s="23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1" t="s">
        <v>159</v>
      </c>
      <c r="AT210" s="231" t="s">
        <v>154</v>
      </c>
      <c r="AU210" s="231" t="s">
        <v>86</v>
      </c>
      <c r="AY210" s="18" t="s">
        <v>152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84</v>
      </c>
      <c r="BK210" s="232">
        <f>ROUND(I210*H210,2)</f>
        <v>0</v>
      </c>
      <c r="BL210" s="18" t="s">
        <v>159</v>
      </c>
      <c r="BM210" s="231" t="s">
        <v>323</v>
      </c>
    </row>
    <row r="211" spans="1:51" s="15" customFormat="1" ht="12">
      <c r="A211" s="15"/>
      <c r="B211" s="256"/>
      <c r="C211" s="257"/>
      <c r="D211" s="235" t="s">
        <v>161</v>
      </c>
      <c r="E211" s="258" t="s">
        <v>1</v>
      </c>
      <c r="F211" s="259" t="s">
        <v>324</v>
      </c>
      <c r="G211" s="257"/>
      <c r="H211" s="258" t="s">
        <v>1</v>
      </c>
      <c r="I211" s="260"/>
      <c r="J211" s="257"/>
      <c r="K211" s="257"/>
      <c r="L211" s="261"/>
      <c r="M211" s="262"/>
      <c r="N211" s="263"/>
      <c r="O211" s="263"/>
      <c r="P211" s="263"/>
      <c r="Q211" s="263"/>
      <c r="R211" s="263"/>
      <c r="S211" s="263"/>
      <c r="T211" s="26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5" t="s">
        <v>161</v>
      </c>
      <c r="AU211" s="265" t="s">
        <v>86</v>
      </c>
      <c r="AV211" s="15" t="s">
        <v>84</v>
      </c>
      <c r="AW211" s="15" t="s">
        <v>32</v>
      </c>
      <c r="AX211" s="15" t="s">
        <v>76</v>
      </c>
      <c r="AY211" s="265" t="s">
        <v>152</v>
      </c>
    </row>
    <row r="212" spans="1:51" s="13" customFormat="1" ht="12">
      <c r="A212" s="13"/>
      <c r="B212" s="233"/>
      <c r="C212" s="234"/>
      <c r="D212" s="235" t="s">
        <v>161</v>
      </c>
      <c r="E212" s="236" t="s">
        <v>1</v>
      </c>
      <c r="F212" s="237" t="s">
        <v>325</v>
      </c>
      <c r="G212" s="234"/>
      <c r="H212" s="238">
        <v>79.32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161</v>
      </c>
      <c r="AU212" s="244" t="s">
        <v>86</v>
      </c>
      <c r="AV212" s="13" t="s">
        <v>86</v>
      </c>
      <c r="AW212" s="13" t="s">
        <v>32</v>
      </c>
      <c r="AX212" s="13" t="s">
        <v>76</v>
      </c>
      <c r="AY212" s="244" t="s">
        <v>152</v>
      </c>
    </row>
    <row r="213" spans="1:51" s="13" customFormat="1" ht="12">
      <c r="A213" s="13"/>
      <c r="B213" s="233"/>
      <c r="C213" s="234"/>
      <c r="D213" s="235" t="s">
        <v>161</v>
      </c>
      <c r="E213" s="236" t="s">
        <v>1</v>
      </c>
      <c r="F213" s="237" t="s">
        <v>326</v>
      </c>
      <c r="G213" s="234"/>
      <c r="H213" s="238">
        <v>48.7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161</v>
      </c>
      <c r="AU213" s="244" t="s">
        <v>86</v>
      </c>
      <c r="AV213" s="13" t="s">
        <v>86</v>
      </c>
      <c r="AW213" s="13" t="s">
        <v>32</v>
      </c>
      <c r="AX213" s="13" t="s">
        <v>76</v>
      </c>
      <c r="AY213" s="244" t="s">
        <v>152</v>
      </c>
    </row>
    <row r="214" spans="1:51" s="14" customFormat="1" ht="12">
      <c r="A214" s="14"/>
      <c r="B214" s="245"/>
      <c r="C214" s="246"/>
      <c r="D214" s="235" t="s">
        <v>161</v>
      </c>
      <c r="E214" s="247" t="s">
        <v>1</v>
      </c>
      <c r="F214" s="248" t="s">
        <v>164</v>
      </c>
      <c r="G214" s="246"/>
      <c r="H214" s="249">
        <v>128.02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161</v>
      </c>
      <c r="AU214" s="255" t="s">
        <v>86</v>
      </c>
      <c r="AV214" s="14" t="s">
        <v>159</v>
      </c>
      <c r="AW214" s="14" t="s">
        <v>32</v>
      </c>
      <c r="AX214" s="14" t="s">
        <v>84</v>
      </c>
      <c r="AY214" s="255" t="s">
        <v>152</v>
      </c>
    </row>
    <row r="215" spans="1:65" s="2" customFormat="1" ht="24.15" customHeight="1">
      <c r="A215" s="39"/>
      <c r="B215" s="40"/>
      <c r="C215" s="220" t="s">
        <v>327</v>
      </c>
      <c r="D215" s="220" t="s">
        <v>154</v>
      </c>
      <c r="E215" s="221" t="s">
        <v>328</v>
      </c>
      <c r="F215" s="222" t="s">
        <v>329</v>
      </c>
      <c r="G215" s="223" t="s">
        <v>157</v>
      </c>
      <c r="H215" s="224">
        <v>782.7</v>
      </c>
      <c r="I215" s="225"/>
      <c r="J215" s="226">
        <f>ROUND(I215*H215,2)</f>
        <v>0</v>
      </c>
      <c r="K215" s="222" t="s">
        <v>158</v>
      </c>
      <c r="L215" s="45"/>
      <c r="M215" s="227" t="s">
        <v>1</v>
      </c>
      <c r="N215" s="228" t="s">
        <v>41</v>
      </c>
      <c r="O215" s="92"/>
      <c r="P215" s="229">
        <f>O215*H215</f>
        <v>0</v>
      </c>
      <c r="Q215" s="229">
        <v>0.18463</v>
      </c>
      <c r="R215" s="229">
        <f>Q215*H215</f>
        <v>144.509901</v>
      </c>
      <c r="S215" s="229">
        <v>0</v>
      </c>
      <c r="T215" s="23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1" t="s">
        <v>159</v>
      </c>
      <c r="AT215" s="231" t="s">
        <v>154</v>
      </c>
      <c r="AU215" s="231" t="s">
        <v>86</v>
      </c>
      <c r="AY215" s="18" t="s">
        <v>152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84</v>
      </c>
      <c r="BK215" s="232">
        <f>ROUND(I215*H215,2)</f>
        <v>0</v>
      </c>
      <c r="BL215" s="18" t="s">
        <v>159</v>
      </c>
      <c r="BM215" s="231" t="s">
        <v>330</v>
      </c>
    </row>
    <row r="216" spans="1:65" s="2" customFormat="1" ht="24.15" customHeight="1">
      <c r="A216" s="39"/>
      <c r="B216" s="40"/>
      <c r="C216" s="220" t="s">
        <v>331</v>
      </c>
      <c r="D216" s="220" t="s">
        <v>154</v>
      </c>
      <c r="E216" s="221" t="s">
        <v>332</v>
      </c>
      <c r="F216" s="222" t="s">
        <v>333</v>
      </c>
      <c r="G216" s="223" t="s">
        <v>157</v>
      </c>
      <c r="H216" s="224">
        <v>782.7</v>
      </c>
      <c r="I216" s="225"/>
      <c r="J216" s="226">
        <f>ROUND(I216*H216,2)</f>
        <v>0</v>
      </c>
      <c r="K216" s="222" t="s">
        <v>158</v>
      </c>
      <c r="L216" s="45"/>
      <c r="M216" s="227" t="s">
        <v>1</v>
      </c>
      <c r="N216" s="228" t="s">
        <v>41</v>
      </c>
      <c r="O216" s="92"/>
      <c r="P216" s="229">
        <f>O216*H216</f>
        <v>0</v>
      </c>
      <c r="Q216" s="229">
        <v>0.51086</v>
      </c>
      <c r="R216" s="229">
        <f>Q216*H216</f>
        <v>399.850122</v>
      </c>
      <c r="S216" s="229">
        <v>0</v>
      </c>
      <c r="T216" s="23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1" t="s">
        <v>159</v>
      </c>
      <c r="AT216" s="231" t="s">
        <v>154</v>
      </c>
      <c r="AU216" s="231" t="s">
        <v>86</v>
      </c>
      <c r="AY216" s="18" t="s">
        <v>152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84</v>
      </c>
      <c r="BK216" s="232">
        <f>ROUND(I216*H216,2)</f>
        <v>0</v>
      </c>
      <c r="BL216" s="18" t="s">
        <v>159</v>
      </c>
      <c r="BM216" s="231" t="s">
        <v>334</v>
      </c>
    </row>
    <row r="217" spans="1:65" s="2" customFormat="1" ht="24.15" customHeight="1">
      <c r="A217" s="39"/>
      <c r="B217" s="40"/>
      <c r="C217" s="220" t="s">
        <v>335</v>
      </c>
      <c r="D217" s="220" t="s">
        <v>154</v>
      </c>
      <c r="E217" s="221" t="s">
        <v>336</v>
      </c>
      <c r="F217" s="222" t="s">
        <v>337</v>
      </c>
      <c r="G217" s="223" t="s">
        <v>157</v>
      </c>
      <c r="H217" s="224">
        <v>1565.4</v>
      </c>
      <c r="I217" s="225"/>
      <c r="J217" s="226">
        <f>ROUND(I217*H217,2)</f>
        <v>0</v>
      </c>
      <c r="K217" s="222" t="s">
        <v>158</v>
      </c>
      <c r="L217" s="45"/>
      <c r="M217" s="227" t="s">
        <v>1</v>
      </c>
      <c r="N217" s="228" t="s">
        <v>41</v>
      </c>
      <c r="O217" s="92"/>
      <c r="P217" s="229">
        <f>O217*H217</f>
        <v>0</v>
      </c>
      <c r="Q217" s="229">
        <v>0.00071</v>
      </c>
      <c r="R217" s="229">
        <f>Q217*H217</f>
        <v>1.111434</v>
      </c>
      <c r="S217" s="229">
        <v>0</v>
      </c>
      <c r="T217" s="23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1" t="s">
        <v>159</v>
      </c>
      <c r="AT217" s="231" t="s">
        <v>154</v>
      </c>
      <c r="AU217" s="231" t="s">
        <v>86</v>
      </c>
      <c r="AY217" s="18" t="s">
        <v>152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84</v>
      </c>
      <c r="BK217" s="232">
        <f>ROUND(I217*H217,2)</f>
        <v>0</v>
      </c>
      <c r="BL217" s="18" t="s">
        <v>159</v>
      </c>
      <c r="BM217" s="231" t="s">
        <v>338</v>
      </c>
    </row>
    <row r="218" spans="1:51" s="13" customFormat="1" ht="12">
      <c r="A218" s="13"/>
      <c r="B218" s="233"/>
      <c r="C218" s="234"/>
      <c r="D218" s="235" t="s">
        <v>161</v>
      </c>
      <c r="E218" s="236" t="s">
        <v>1</v>
      </c>
      <c r="F218" s="237" t="s">
        <v>339</v>
      </c>
      <c r="G218" s="234"/>
      <c r="H218" s="238">
        <v>1565.4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161</v>
      </c>
      <c r="AU218" s="244" t="s">
        <v>86</v>
      </c>
      <c r="AV218" s="13" t="s">
        <v>86</v>
      </c>
      <c r="AW218" s="13" t="s">
        <v>32</v>
      </c>
      <c r="AX218" s="13" t="s">
        <v>84</v>
      </c>
      <c r="AY218" s="244" t="s">
        <v>152</v>
      </c>
    </row>
    <row r="219" spans="1:65" s="2" customFormat="1" ht="24.15" customHeight="1">
      <c r="A219" s="39"/>
      <c r="B219" s="40"/>
      <c r="C219" s="220" t="s">
        <v>340</v>
      </c>
      <c r="D219" s="220" t="s">
        <v>154</v>
      </c>
      <c r="E219" s="221" t="s">
        <v>341</v>
      </c>
      <c r="F219" s="222" t="s">
        <v>342</v>
      </c>
      <c r="G219" s="223" t="s">
        <v>157</v>
      </c>
      <c r="H219" s="224">
        <v>782.7</v>
      </c>
      <c r="I219" s="225"/>
      <c r="J219" s="226">
        <f>ROUND(I219*H219,2)</f>
        <v>0</v>
      </c>
      <c r="K219" s="222" t="s">
        <v>158</v>
      </c>
      <c r="L219" s="45"/>
      <c r="M219" s="227" t="s">
        <v>1</v>
      </c>
      <c r="N219" s="228" t="s">
        <v>41</v>
      </c>
      <c r="O219" s="92"/>
      <c r="P219" s="229">
        <f>O219*H219</f>
        <v>0</v>
      </c>
      <c r="Q219" s="229">
        <v>0.12966</v>
      </c>
      <c r="R219" s="229">
        <f>Q219*H219</f>
        <v>101.484882</v>
      </c>
      <c r="S219" s="229">
        <v>0</v>
      </c>
      <c r="T219" s="23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1" t="s">
        <v>159</v>
      </c>
      <c r="AT219" s="231" t="s">
        <v>154</v>
      </c>
      <c r="AU219" s="231" t="s">
        <v>86</v>
      </c>
      <c r="AY219" s="18" t="s">
        <v>152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84</v>
      </c>
      <c r="BK219" s="232">
        <f>ROUND(I219*H219,2)</f>
        <v>0</v>
      </c>
      <c r="BL219" s="18" t="s">
        <v>159</v>
      </c>
      <c r="BM219" s="231" t="s">
        <v>343</v>
      </c>
    </row>
    <row r="220" spans="1:65" s="2" customFormat="1" ht="49.05" customHeight="1">
      <c r="A220" s="39"/>
      <c r="B220" s="40"/>
      <c r="C220" s="220" t="s">
        <v>344</v>
      </c>
      <c r="D220" s="220" t="s">
        <v>154</v>
      </c>
      <c r="E220" s="221" t="s">
        <v>345</v>
      </c>
      <c r="F220" s="222" t="s">
        <v>346</v>
      </c>
      <c r="G220" s="223" t="s">
        <v>157</v>
      </c>
      <c r="H220" s="224">
        <v>905</v>
      </c>
      <c r="I220" s="225"/>
      <c r="J220" s="226">
        <f>ROUND(I220*H220,2)</f>
        <v>0</v>
      </c>
      <c r="K220" s="222" t="s">
        <v>1</v>
      </c>
      <c r="L220" s="45"/>
      <c r="M220" s="227" t="s">
        <v>1</v>
      </c>
      <c r="N220" s="228" t="s">
        <v>41</v>
      </c>
      <c r="O220" s="92"/>
      <c r="P220" s="229">
        <f>O220*H220</f>
        <v>0</v>
      </c>
      <c r="Q220" s="229">
        <v>0.10362</v>
      </c>
      <c r="R220" s="229">
        <f>Q220*H220</f>
        <v>93.7761</v>
      </c>
      <c r="S220" s="229">
        <v>0</v>
      </c>
      <c r="T220" s="23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1" t="s">
        <v>159</v>
      </c>
      <c r="AT220" s="231" t="s">
        <v>154</v>
      </c>
      <c r="AU220" s="231" t="s">
        <v>86</v>
      </c>
      <c r="AY220" s="18" t="s">
        <v>152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84</v>
      </c>
      <c r="BK220" s="232">
        <f>ROUND(I220*H220,2)</f>
        <v>0</v>
      </c>
      <c r="BL220" s="18" t="s">
        <v>159</v>
      </c>
      <c r="BM220" s="231" t="s">
        <v>347</v>
      </c>
    </row>
    <row r="221" spans="1:51" s="13" customFormat="1" ht="12">
      <c r="A221" s="13"/>
      <c r="B221" s="233"/>
      <c r="C221" s="234"/>
      <c r="D221" s="235" t="s">
        <v>161</v>
      </c>
      <c r="E221" s="236" t="s">
        <v>1</v>
      </c>
      <c r="F221" s="237" t="s">
        <v>348</v>
      </c>
      <c r="G221" s="234"/>
      <c r="H221" s="238">
        <v>905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161</v>
      </c>
      <c r="AU221" s="244" t="s">
        <v>86</v>
      </c>
      <c r="AV221" s="13" t="s">
        <v>86</v>
      </c>
      <c r="AW221" s="13" t="s">
        <v>32</v>
      </c>
      <c r="AX221" s="13" t="s">
        <v>84</v>
      </c>
      <c r="AY221" s="244" t="s">
        <v>152</v>
      </c>
    </row>
    <row r="222" spans="1:65" s="2" customFormat="1" ht="14.4" customHeight="1">
      <c r="A222" s="39"/>
      <c r="B222" s="40"/>
      <c r="C222" s="266" t="s">
        <v>349</v>
      </c>
      <c r="D222" s="266" t="s">
        <v>257</v>
      </c>
      <c r="E222" s="267" t="s">
        <v>350</v>
      </c>
      <c r="F222" s="268" t="s">
        <v>351</v>
      </c>
      <c r="G222" s="269" t="s">
        <v>157</v>
      </c>
      <c r="H222" s="270">
        <v>950.25</v>
      </c>
      <c r="I222" s="271"/>
      <c r="J222" s="272">
        <f>ROUND(I222*H222,2)</f>
        <v>0</v>
      </c>
      <c r="K222" s="268" t="s">
        <v>1</v>
      </c>
      <c r="L222" s="273"/>
      <c r="M222" s="274" t="s">
        <v>1</v>
      </c>
      <c r="N222" s="275" t="s">
        <v>41</v>
      </c>
      <c r="O222" s="92"/>
      <c r="P222" s="229">
        <f>O222*H222</f>
        <v>0</v>
      </c>
      <c r="Q222" s="229">
        <v>0.2</v>
      </c>
      <c r="R222" s="229">
        <f>Q222*H222</f>
        <v>190.05</v>
      </c>
      <c r="S222" s="229">
        <v>0</v>
      </c>
      <c r="T222" s="23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1" t="s">
        <v>197</v>
      </c>
      <c r="AT222" s="231" t="s">
        <v>257</v>
      </c>
      <c r="AU222" s="231" t="s">
        <v>86</v>
      </c>
      <c r="AY222" s="18" t="s">
        <v>152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84</v>
      </c>
      <c r="BK222" s="232">
        <f>ROUND(I222*H222,2)</f>
        <v>0</v>
      </c>
      <c r="BL222" s="18" t="s">
        <v>159</v>
      </c>
      <c r="BM222" s="231" t="s">
        <v>352</v>
      </c>
    </row>
    <row r="223" spans="1:51" s="13" customFormat="1" ht="12">
      <c r="A223" s="13"/>
      <c r="B223" s="233"/>
      <c r="C223" s="234"/>
      <c r="D223" s="235" t="s">
        <v>161</v>
      </c>
      <c r="E223" s="234"/>
      <c r="F223" s="237" t="s">
        <v>353</v>
      </c>
      <c r="G223" s="234"/>
      <c r="H223" s="238">
        <v>950.25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161</v>
      </c>
      <c r="AU223" s="244" t="s">
        <v>86</v>
      </c>
      <c r="AV223" s="13" t="s">
        <v>86</v>
      </c>
      <c r="AW223" s="13" t="s">
        <v>4</v>
      </c>
      <c r="AX223" s="13" t="s">
        <v>84</v>
      </c>
      <c r="AY223" s="244" t="s">
        <v>152</v>
      </c>
    </row>
    <row r="224" spans="1:65" s="2" customFormat="1" ht="14.4" customHeight="1">
      <c r="A224" s="39"/>
      <c r="B224" s="40"/>
      <c r="C224" s="220" t="s">
        <v>354</v>
      </c>
      <c r="D224" s="220" t="s">
        <v>154</v>
      </c>
      <c r="E224" s="221" t="s">
        <v>355</v>
      </c>
      <c r="F224" s="222" t="s">
        <v>356</v>
      </c>
      <c r="G224" s="223" t="s">
        <v>171</v>
      </c>
      <c r="H224" s="224">
        <v>285.6</v>
      </c>
      <c r="I224" s="225"/>
      <c r="J224" s="226">
        <f>ROUND(I224*H224,2)</f>
        <v>0</v>
      </c>
      <c r="K224" s="222" t="s">
        <v>158</v>
      </c>
      <c r="L224" s="45"/>
      <c r="M224" s="227" t="s">
        <v>1</v>
      </c>
      <c r="N224" s="228" t="s">
        <v>41</v>
      </c>
      <c r="O224" s="92"/>
      <c r="P224" s="229">
        <f>O224*H224</f>
        <v>0</v>
      </c>
      <c r="Q224" s="229">
        <v>0.0036</v>
      </c>
      <c r="R224" s="229">
        <f>Q224*H224</f>
        <v>1.02816</v>
      </c>
      <c r="S224" s="229">
        <v>0</v>
      </c>
      <c r="T224" s="23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1" t="s">
        <v>159</v>
      </c>
      <c r="AT224" s="231" t="s">
        <v>154</v>
      </c>
      <c r="AU224" s="231" t="s">
        <v>86</v>
      </c>
      <c r="AY224" s="18" t="s">
        <v>152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84</v>
      </c>
      <c r="BK224" s="232">
        <f>ROUND(I224*H224,2)</f>
        <v>0</v>
      </c>
      <c r="BL224" s="18" t="s">
        <v>159</v>
      </c>
      <c r="BM224" s="231" t="s">
        <v>357</v>
      </c>
    </row>
    <row r="225" spans="1:51" s="15" customFormat="1" ht="12">
      <c r="A225" s="15"/>
      <c r="B225" s="256"/>
      <c r="C225" s="257"/>
      <c r="D225" s="235" t="s">
        <v>161</v>
      </c>
      <c r="E225" s="258" t="s">
        <v>1</v>
      </c>
      <c r="F225" s="259" t="s">
        <v>358</v>
      </c>
      <c r="G225" s="257"/>
      <c r="H225" s="258" t="s">
        <v>1</v>
      </c>
      <c r="I225" s="260"/>
      <c r="J225" s="257"/>
      <c r="K225" s="257"/>
      <c r="L225" s="261"/>
      <c r="M225" s="262"/>
      <c r="N225" s="263"/>
      <c r="O225" s="263"/>
      <c r="P225" s="263"/>
      <c r="Q225" s="263"/>
      <c r="R225" s="263"/>
      <c r="S225" s="263"/>
      <c r="T225" s="264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5" t="s">
        <v>161</v>
      </c>
      <c r="AU225" s="265" t="s">
        <v>86</v>
      </c>
      <c r="AV225" s="15" t="s">
        <v>84</v>
      </c>
      <c r="AW225" s="15" t="s">
        <v>32</v>
      </c>
      <c r="AX225" s="15" t="s">
        <v>76</v>
      </c>
      <c r="AY225" s="265" t="s">
        <v>152</v>
      </c>
    </row>
    <row r="226" spans="1:51" s="13" customFormat="1" ht="12">
      <c r="A226" s="13"/>
      <c r="B226" s="233"/>
      <c r="C226" s="234"/>
      <c r="D226" s="235" t="s">
        <v>161</v>
      </c>
      <c r="E226" s="236" t="s">
        <v>1</v>
      </c>
      <c r="F226" s="237" t="s">
        <v>359</v>
      </c>
      <c r="G226" s="234"/>
      <c r="H226" s="238">
        <v>285.6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161</v>
      </c>
      <c r="AU226" s="244" t="s">
        <v>86</v>
      </c>
      <c r="AV226" s="13" t="s">
        <v>86</v>
      </c>
      <c r="AW226" s="13" t="s">
        <v>32</v>
      </c>
      <c r="AX226" s="13" t="s">
        <v>84</v>
      </c>
      <c r="AY226" s="244" t="s">
        <v>152</v>
      </c>
    </row>
    <row r="227" spans="1:63" s="12" customFormat="1" ht="22.8" customHeight="1">
      <c r="A227" s="12"/>
      <c r="B227" s="204"/>
      <c r="C227" s="205"/>
      <c r="D227" s="206" t="s">
        <v>75</v>
      </c>
      <c r="E227" s="218" t="s">
        <v>197</v>
      </c>
      <c r="F227" s="218" t="s">
        <v>360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SUM(P228:P234)</f>
        <v>0</v>
      </c>
      <c r="Q227" s="212"/>
      <c r="R227" s="213">
        <f>SUM(R228:R234)</f>
        <v>4.481996</v>
      </c>
      <c r="S227" s="212"/>
      <c r="T227" s="214">
        <f>SUM(T228:T234)</f>
        <v>0.9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5" t="s">
        <v>84</v>
      </c>
      <c r="AT227" s="216" t="s">
        <v>75</v>
      </c>
      <c r="AU227" s="216" t="s">
        <v>84</v>
      </c>
      <c r="AY227" s="215" t="s">
        <v>152</v>
      </c>
      <c r="BK227" s="217">
        <f>SUM(BK228:BK234)</f>
        <v>0</v>
      </c>
    </row>
    <row r="228" spans="1:65" s="2" customFormat="1" ht="24.15" customHeight="1">
      <c r="A228" s="39"/>
      <c r="B228" s="40"/>
      <c r="C228" s="220" t="s">
        <v>361</v>
      </c>
      <c r="D228" s="220" t="s">
        <v>154</v>
      </c>
      <c r="E228" s="221" t="s">
        <v>362</v>
      </c>
      <c r="F228" s="222" t="s">
        <v>363</v>
      </c>
      <c r="G228" s="223" t="s">
        <v>171</v>
      </c>
      <c r="H228" s="224">
        <v>6.2</v>
      </c>
      <c r="I228" s="225"/>
      <c r="J228" s="226">
        <f>ROUND(I228*H228,2)</f>
        <v>0</v>
      </c>
      <c r="K228" s="222" t="s">
        <v>158</v>
      </c>
      <c r="L228" s="45"/>
      <c r="M228" s="227" t="s">
        <v>1</v>
      </c>
      <c r="N228" s="228" t="s">
        <v>41</v>
      </c>
      <c r="O228" s="92"/>
      <c r="P228" s="229">
        <f>O228*H228</f>
        <v>0</v>
      </c>
      <c r="Q228" s="229">
        <v>0.00248</v>
      </c>
      <c r="R228" s="229">
        <f>Q228*H228</f>
        <v>0.015376</v>
      </c>
      <c r="S228" s="229">
        <v>0</v>
      </c>
      <c r="T228" s="23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1" t="s">
        <v>159</v>
      </c>
      <c r="AT228" s="231" t="s">
        <v>154</v>
      </c>
      <c r="AU228" s="231" t="s">
        <v>86</v>
      </c>
      <c r="AY228" s="18" t="s">
        <v>152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84</v>
      </c>
      <c r="BK228" s="232">
        <f>ROUND(I228*H228,2)</f>
        <v>0</v>
      </c>
      <c r="BL228" s="18" t="s">
        <v>159</v>
      </c>
      <c r="BM228" s="231" t="s">
        <v>364</v>
      </c>
    </row>
    <row r="229" spans="1:51" s="13" customFormat="1" ht="12">
      <c r="A229" s="13"/>
      <c r="B229" s="233"/>
      <c r="C229" s="234"/>
      <c r="D229" s="235" t="s">
        <v>161</v>
      </c>
      <c r="E229" s="236" t="s">
        <v>1</v>
      </c>
      <c r="F229" s="237" t="s">
        <v>365</v>
      </c>
      <c r="G229" s="234"/>
      <c r="H229" s="238">
        <v>6.2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161</v>
      </c>
      <c r="AU229" s="244" t="s">
        <v>86</v>
      </c>
      <c r="AV229" s="13" t="s">
        <v>86</v>
      </c>
      <c r="AW229" s="13" t="s">
        <v>32</v>
      </c>
      <c r="AX229" s="13" t="s">
        <v>84</v>
      </c>
      <c r="AY229" s="244" t="s">
        <v>152</v>
      </c>
    </row>
    <row r="230" spans="1:65" s="2" customFormat="1" ht="24.15" customHeight="1">
      <c r="A230" s="39"/>
      <c r="B230" s="40"/>
      <c r="C230" s="220" t="s">
        <v>366</v>
      </c>
      <c r="D230" s="220" t="s">
        <v>154</v>
      </c>
      <c r="E230" s="221" t="s">
        <v>367</v>
      </c>
      <c r="F230" s="222" t="s">
        <v>368</v>
      </c>
      <c r="G230" s="223" t="s">
        <v>369</v>
      </c>
      <c r="H230" s="224">
        <v>5</v>
      </c>
      <c r="I230" s="225"/>
      <c r="J230" s="226">
        <f>ROUND(I230*H230,2)</f>
        <v>0</v>
      </c>
      <c r="K230" s="222" t="s">
        <v>1</v>
      </c>
      <c r="L230" s="45"/>
      <c r="M230" s="227" t="s">
        <v>1</v>
      </c>
      <c r="N230" s="228" t="s">
        <v>41</v>
      </c>
      <c r="O230" s="92"/>
      <c r="P230" s="229">
        <f>O230*H230</f>
        <v>0</v>
      </c>
      <c r="Q230" s="229">
        <v>0.3409</v>
      </c>
      <c r="R230" s="229">
        <f>Q230*H230</f>
        <v>1.7045</v>
      </c>
      <c r="S230" s="229">
        <v>0</v>
      </c>
      <c r="T230" s="23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1" t="s">
        <v>159</v>
      </c>
      <c r="AT230" s="231" t="s">
        <v>154</v>
      </c>
      <c r="AU230" s="231" t="s">
        <v>86</v>
      </c>
      <c r="AY230" s="18" t="s">
        <v>152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84</v>
      </c>
      <c r="BK230" s="232">
        <f>ROUND(I230*H230,2)</f>
        <v>0</v>
      </c>
      <c r="BL230" s="18" t="s">
        <v>159</v>
      </c>
      <c r="BM230" s="231" t="s">
        <v>370</v>
      </c>
    </row>
    <row r="231" spans="1:65" s="2" customFormat="1" ht="14.4" customHeight="1">
      <c r="A231" s="39"/>
      <c r="B231" s="40"/>
      <c r="C231" s="220" t="s">
        <v>371</v>
      </c>
      <c r="D231" s="220" t="s">
        <v>154</v>
      </c>
      <c r="E231" s="221" t="s">
        <v>372</v>
      </c>
      <c r="F231" s="222" t="s">
        <v>373</v>
      </c>
      <c r="G231" s="223" t="s">
        <v>369</v>
      </c>
      <c r="H231" s="224">
        <v>2</v>
      </c>
      <c r="I231" s="225"/>
      <c r="J231" s="226">
        <f>ROUND(I231*H231,2)</f>
        <v>0</v>
      </c>
      <c r="K231" s="222" t="s">
        <v>1</v>
      </c>
      <c r="L231" s="45"/>
      <c r="M231" s="227" t="s">
        <v>1</v>
      </c>
      <c r="N231" s="228" t="s">
        <v>41</v>
      </c>
      <c r="O231" s="92"/>
      <c r="P231" s="229">
        <f>O231*H231</f>
        <v>0</v>
      </c>
      <c r="Q231" s="229">
        <v>0.70121</v>
      </c>
      <c r="R231" s="229">
        <f>Q231*H231</f>
        <v>1.40242</v>
      </c>
      <c r="S231" s="229">
        <v>0.45</v>
      </c>
      <c r="T231" s="230">
        <f>S231*H231</f>
        <v>0.9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1" t="s">
        <v>159</v>
      </c>
      <c r="AT231" s="231" t="s">
        <v>154</v>
      </c>
      <c r="AU231" s="231" t="s">
        <v>86</v>
      </c>
      <c r="AY231" s="18" t="s">
        <v>152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84</v>
      </c>
      <c r="BK231" s="232">
        <f>ROUND(I231*H231,2)</f>
        <v>0</v>
      </c>
      <c r="BL231" s="18" t="s">
        <v>159</v>
      </c>
      <c r="BM231" s="231" t="s">
        <v>374</v>
      </c>
    </row>
    <row r="232" spans="1:65" s="2" customFormat="1" ht="24.15" customHeight="1">
      <c r="A232" s="39"/>
      <c r="B232" s="40"/>
      <c r="C232" s="220" t="s">
        <v>375</v>
      </c>
      <c r="D232" s="220" t="s">
        <v>154</v>
      </c>
      <c r="E232" s="221" t="s">
        <v>376</v>
      </c>
      <c r="F232" s="222" t="s">
        <v>377</v>
      </c>
      <c r="G232" s="223" t="s">
        <v>369</v>
      </c>
      <c r="H232" s="224">
        <v>5</v>
      </c>
      <c r="I232" s="225"/>
      <c r="J232" s="226">
        <f>ROUND(I232*H232,2)</f>
        <v>0</v>
      </c>
      <c r="K232" s="222" t="s">
        <v>158</v>
      </c>
      <c r="L232" s="45"/>
      <c r="M232" s="227" t="s">
        <v>1</v>
      </c>
      <c r="N232" s="228" t="s">
        <v>41</v>
      </c>
      <c r="O232" s="92"/>
      <c r="P232" s="229">
        <f>O232*H232</f>
        <v>0</v>
      </c>
      <c r="Q232" s="229">
        <v>0.21734</v>
      </c>
      <c r="R232" s="229">
        <f>Q232*H232</f>
        <v>1.0867</v>
      </c>
      <c r="S232" s="229">
        <v>0</v>
      </c>
      <c r="T232" s="23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1" t="s">
        <v>159</v>
      </c>
      <c r="AT232" s="231" t="s">
        <v>154</v>
      </c>
      <c r="AU232" s="231" t="s">
        <v>86</v>
      </c>
      <c r="AY232" s="18" t="s">
        <v>152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84</v>
      </c>
      <c r="BK232" s="232">
        <f>ROUND(I232*H232,2)</f>
        <v>0</v>
      </c>
      <c r="BL232" s="18" t="s">
        <v>159</v>
      </c>
      <c r="BM232" s="231" t="s">
        <v>378</v>
      </c>
    </row>
    <row r="233" spans="1:65" s="2" customFormat="1" ht="14.4" customHeight="1">
      <c r="A233" s="39"/>
      <c r="B233" s="40"/>
      <c r="C233" s="266" t="s">
        <v>379</v>
      </c>
      <c r="D233" s="266" t="s">
        <v>257</v>
      </c>
      <c r="E233" s="267" t="s">
        <v>380</v>
      </c>
      <c r="F233" s="268" t="s">
        <v>381</v>
      </c>
      <c r="G233" s="269" t="s">
        <v>369</v>
      </c>
      <c r="H233" s="270">
        <v>5</v>
      </c>
      <c r="I233" s="271"/>
      <c r="J233" s="272">
        <f>ROUND(I233*H233,2)</f>
        <v>0</v>
      </c>
      <c r="K233" s="268" t="s">
        <v>158</v>
      </c>
      <c r="L233" s="273"/>
      <c r="M233" s="274" t="s">
        <v>1</v>
      </c>
      <c r="N233" s="275" t="s">
        <v>41</v>
      </c>
      <c r="O233" s="92"/>
      <c r="P233" s="229">
        <f>O233*H233</f>
        <v>0</v>
      </c>
      <c r="Q233" s="229">
        <v>0.0506</v>
      </c>
      <c r="R233" s="229">
        <f>Q233*H233</f>
        <v>0.253</v>
      </c>
      <c r="S233" s="229">
        <v>0</v>
      </c>
      <c r="T233" s="23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1" t="s">
        <v>197</v>
      </c>
      <c r="AT233" s="231" t="s">
        <v>257</v>
      </c>
      <c r="AU233" s="231" t="s">
        <v>86</v>
      </c>
      <c r="AY233" s="18" t="s">
        <v>152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84</v>
      </c>
      <c r="BK233" s="232">
        <f>ROUND(I233*H233,2)</f>
        <v>0</v>
      </c>
      <c r="BL233" s="18" t="s">
        <v>159</v>
      </c>
      <c r="BM233" s="231" t="s">
        <v>382</v>
      </c>
    </row>
    <row r="234" spans="1:65" s="2" customFormat="1" ht="24.15" customHeight="1">
      <c r="A234" s="39"/>
      <c r="B234" s="40"/>
      <c r="C234" s="266" t="s">
        <v>383</v>
      </c>
      <c r="D234" s="266" t="s">
        <v>257</v>
      </c>
      <c r="E234" s="267" t="s">
        <v>384</v>
      </c>
      <c r="F234" s="268" t="s">
        <v>385</v>
      </c>
      <c r="G234" s="269" t="s">
        <v>369</v>
      </c>
      <c r="H234" s="270">
        <v>5</v>
      </c>
      <c r="I234" s="271"/>
      <c r="J234" s="272">
        <f>ROUND(I234*H234,2)</f>
        <v>0</v>
      </c>
      <c r="K234" s="268" t="s">
        <v>158</v>
      </c>
      <c r="L234" s="273"/>
      <c r="M234" s="274" t="s">
        <v>1</v>
      </c>
      <c r="N234" s="275" t="s">
        <v>41</v>
      </c>
      <c r="O234" s="92"/>
      <c r="P234" s="229">
        <f>O234*H234</f>
        <v>0</v>
      </c>
      <c r="Q234" s="229">
        <v>0.004</v>
      </c>
      <c r="R234" s="229">
        <f>Q234*H234</f>
        <v>0.02</v>
      </c>
      <c r="S234" s="229">
        <v>0</v>
      </c>
      <c r="T234" s="23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1" t="s">
        <v>197</v>
      </c>
      <c r="AT234" s="231" t="s">
        <v>257</v>
      </c>
      <c r="AU234" s="231" t="s">
        <v>86</v>
      </c>
      <c r="AY234" s="18" t="s">
        <v>152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84</v>
      </c>
      <c r="BK234" s="232">
        <f>ROUND(I234*H234,2)</f>
        <v>0</v>
      </c>
      <c r="BL234" s="18" t="s">
        <v>159</v>
      </c>
      <c r="BM234" s="231" t="s">
        <v>386</v>
      </c>
    </row>
    <row r="235" spans="1:63" s="12" customFormat="1" ht="22.8" customHeight="1">
      <c r="A235" s="12"/>
      <c r="B235" s="204"/>
      <c r="C235" s="205"/>
      <c r="D235" s="206" t="s">
        <v>75</v>
      </c>
      <c r="E235" s="218" t="s">
        <v>203</v>
      </c>
      <c r="F235" s="218" t="s">
        <v>387</v>
      </c>
      <c r="G235" s="205"/>
      <c r="H235" s="205"/>
      <c r="I235" s="208"/>
      <c r="J235" s="219">
        <f>BK235</f>
        <v>0</v>
      </c>
      <c r="K235" s="205"/>
      <c r="L235" s="210"/>
      <c r="M235" s="211"/>
      <c r="N235" s="212"/>
      <c r="O235" s="212"/>
      <c r="P235" s="213">
        <f>SUM(P236:P271)</f>
        <v>0</v>
      </c>
      <c r="Q235" s="212"/>
      <c r="R235" s="213">
        <f>SUM(R236:R271)</f>
        <v>135.58336283999998</v>
      </c>
      <c r="S235" s="212"/>
      <c r="T235" s="214">
        <f>SUM(T236:T271)</f>
        <v>0.246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5" t="s">
        <v>84</v>
      </c>
      <c r="AT235" s="216" t="s">
        <v>75</v>
      </c>
      <c r="AU235" s="216" t="s">
        <v>84</v>
      </c>
      <c r="AY235" s="215" t="s">
        <v>152</v>
      </c>
      <c r="BK235" s="217">
        <f>SUM(BK236:BK271)</f>
        <v>0</v>
      </c>
    </row>
    <row r="236" spans="1:65" s="2" customFormat="1" ht="24.15" customHeight="1">
      <c r="A236" s="39"/>
      <c r="B236" s="40"/>
      <c r="C236" s="220" t="s">
        <v>388</v>
      </c>
      <c r="D236" s="220" t="s">
        <v>154</v>
      </c>
      <c r="E236" s="221" t="s">
        <v>389</v>
      </c>
      <c r="F236" s="222" t="s">
        <v>390</v>
      </c>
      <c r="G236" s="223" t="s">
        <v>369</v>
      </c>
      <c r="H236" s="224">
        <v>4</v>
      </c>
      <c r="I236" s="225"/>
      <c r="J236" s="226">
        <f>ROUND(I236*H236,2)</f>
        <v>0</v>
      </c>
      <c r="K236" s="222" t="s">
        <v>158</v>
      </c>
      <c r="L236" s="45"/>
      <c r="M236" s="227" t="s">
        <v>1</v>
      </c>
      <c r="N236" s="228" t="s">
        <v>41</v>
      </c>
      <c r="O236" s="92"/>
      <c r="P236" s="229">
        <f>O236*H236</f>
        <v>0</v>
      </c>
      <c r="Q236" s="229">
        <v>0.0007</v>
      </c>
      <c r="R236" s="229">
        <f>Q236*H236</f>
        <v>0.0028</v>
      </c>
      <c r="S236" s="229">
        <v>0</v>
      </c>
      <c r="T236" s="23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1" t="s">
        <v>159</v>
      </c>
      <c r="AT236" s="231" t="s">
        <v>154</v>
      </c>
      <c r="AU236" s="231" t="s">
        <v>86</v>
      </c>
      <c r="AY236" s="18" t="s">
        <v>152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84</v>
      </c>
      <c r="BK236" s="232">
        <f>ROUND(I236*H236,2)</f>
        <v>0</v>
      </c>
      <c r="BL236" s="18" t="s">
        <v>159</v>
      </c>
      <c r="BM236" s="231" t="s">
        <v>391</v>
      </c>
    </row>
    <row r="237" spans="1:65" s="2" customFormat="1" ht="14.4" customHeight="1">
      <c r="A237" s="39"/>
      <c r="B237" s="40"/>
      <c r="C237" s="266" t="s">
        <v>392</v>
      </c>
      <c r="D237" s="266" t="s">
        <v>257</v>
      </c>
      <c r="E237" s="267" t="s">
        <v>393</v>
      </c>
      <c r="F237" s="268" t="s">
        <v>394</v>
      </c>
      <c r="G237" s="269" t="s">
        <v>369</v>
      </c>
      <c r="H237" s="270">
        <v>4</v>
      </c>
      <c r="I237" s="271"/>
      <c r="J237" s="272">
        <f>ROUND(I237*H237,2)</f>
        <v>0</v>
      </c>
      <c r="K237" s="268" t="s">
        <v>1</v>
      </c>
      <c r="L237" s="273"/>
      <c r="M237" s="274" t="s">
        <v>1</v>
      </c>
      <c r="N237" s="275" t="s">
        <v>41</v>
      </c>
      <c r="O237" s="92"/>
      <c r="P237" s="229">
        <f>O237*H237</f>
        <v>0</v>
      </c>
      <c r="Q237" s="229">
        <v>0.0035</v>
      </c>
      <c r="R237" s="229">
        <f>Q237*H237</f>
        <v>0.014</v>
      </c>
      <c r="S237" s="229">
        <v>0</v>
      </c>
      <c r="T237" s="230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1" t="s">
        <v>197</v>
      </c>
      <c r="AT237" s="231" t="s">
        <v>257</v>
      </c>
      <c r="AU237" s="231" t="s">
        <v>86</v>
      </c>
      <c r="AY237" s="18" t="s">
        <v>152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84</v>
      </c>
      <c r="BK237" s="232">
        <f>ROUND(I237*H237,2)</f>
        <v>0</v>
      </c>
      <c r="BL237" s="18" t="s">
        <v>159</v>
      </c>
      <c r="BM237" s="231" t="s">
        <v>395</v>
      </c>
    </row>
    <row r="238" spans="1:65" s="2" customFormat="1" ht="24.15" customHeight="1">
      <c r="A238" s="39"/>
      <c r="B238" s="40"/>
      <c r="C238" s="220" t="s">
        <v>396</v>
      </c>
      <c r="D238" s="220" t="s">
        <v>154</v>
      </c>
      <c r="E238" s="221" t="s">
        <v>397</v>
      </c>
      <c r="F238" s="222" t="s">
        <v>398</v>
      </c>
      <c r="G238" s="223" t="s">
        <v>369</v>
      </c>
      <c r="H238" s="224">
        <v>4</v>
      </c>
      <c r="I238" s="225"/>
      <c r="J238" s="226">
        <f>ROUND(I238*H238,2)</f>
        <v>0</v>
      </c>
      <c r="K238" s="222" t="s">
        <v>158</v>
      </c>
      <c r="L238" s="45"/>
      <c r="M238" s="227" t="s">
        <v>1</v>
      </c>
      <c r="N238" s="228" t="s">
        <v>41</v>
      </c>
      <c r="O238" s="92"/>
      <c r="P238" s="229">
        <f>O238*H238</f>
        <v>0</v>
      </c>
      <c r="Q238" s="229">
        <v>0.11241</v>
      </c>
      <c r="R238" s="229">
        <f>Q238*H238</f>
        <v>0.44964</v>
      </c>
      <c r="S238" s="229">
        <v>0</v>
      </c>
      <c r="T238" s="23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1" t="s">
        <v>159</v>
      </c>
      <c r="AT238" s="231" t="s">
        <v>154</v>
      </c>
      <c r="AU238" s="231" t="s">
        <v>86</v>
      </c>
      <c r="AY238" s="18" t="s">
        <v>152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84</v>
      </c>
      <c r="BK238" s="232">
        <f>ROUND(I238*H238,2)</f>
        <v>0</v>
      </c>
      <c r="BL238" s="18" t="s">
        <v>159</v>
      </c>
      <c r="BM238" s="231" t="s">
        <v>399</v>
      </c>
    </row>
    <row r="239" spans="1:65" s="2" customFormat="1" ht="14.4" customHeight="1">
      <c r="A239" s="39"/>
      <c r="B239" s="40"/>
      <c r="C239" s="266" t="s">
        <v>400</v>
      </c>
      <c r="D239" s="266" t="s">
        <v>257</v>
      </c>
      <c r="E239" s="267" t="s">
        <v>401</v>
      </c>
      <c r="F239" s="268" t="s">
        <v>402</v>
      </c>
      <c r="G239" s="269" t="s">
        <v>369</v>
      </c>
      <c r="H239" s="270">
        <v>4</v>
      </c>
      <c r="I239" s="271"/>
      <c r="J239" s="272">
        <f>ROUND(I239*H239,2)</f>
        <v>0</v>
      </c>
      <c r="K239" s="268" t="s">
        <v>158</v>
      </c>
      <c r="L239" s="273"/>
      <c r="M239" s="274" t="s">
        <v>1</v>
      </c>
      <c r="N239" s="275" t="s">
        <v>41</v>
      </c>
      <c r="O239" s="92"/>
      <c r="P239" s="229">
        <f>O239*H239</f>
        <v>0</v>
      </c>
      <c r="Q239" s="229">
        <v>0.0065</v>
      </c>
      <c r="R239" s="229">
        <f>Q239*H239</f>
        <v>0.026</v>
      </c>
      <c r="S239" s="229">
        <v>0</v>
      </c>
      <c r="T239" s="23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1" t="s">
        <v>197</v>
      </c>
      <c r="AT239" s="231" t="s">
        <v>257</v>
      </c>
      <c r="AU239" s="231" t="s">
        <v>86</v>
      </c>
      <c r="AY239" s="18" t="s">
        <v>152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84</v>
      </c>
      <c r="BK239" s="232">
        <f>ROUND(I239*H239,2)</f>
        <v>0</v>
      </c>
      <c r="BL239" s="18" t="s">
        <v>159</v>
      </c>
      <c r="BM239" s="231" t="s">
        <v>403</v>
      </c>
    </row>
    <row r="240" spans="1:65" s="2" customFormat="1" ht="14.4" customHeight="1">
      <c r="A240" s="39"/>
      <c r="B240" s="40"/>
      <c r="C240" s="266" t="s">
        <v>404</v>
      </c>
      <c r="D240" s="266" t="s">
        <v>257</v>
      </c>
      <c r="E240" s="267" t="s">
        <v>405</v>
      </c>
      <c r="F240" s="268" t="s">
        <v>406</v>
      </c>
      <c r="G240" s="269" t="s">
        <v>369</v>
      </c>
      <c r="H240" s="270">
        <v>4</v>
      </c>
      <c r="I240" s="271"/>
      <c r="J240" s="272">
        <f>ROUND(I240*H240,2)</f>
        <v>0</v>
      </c>
      <c r="K240" s="268" t="s">
        <v>158</v>
      </c>
      <c r="L240" s="273"/>
      <c r="M240" s="274" t="s">
        <v>1</v>
      </c>
      <c r="N240" s="275" t="s">
        <v>41</v>
      </c>
      <c r="O240" s="92"/>
      <c r="P240" s="229">
        <f>O240*H240</f>
        <v>0</v>
      </c>
      <c r="Q240" s="229">
        <v>0.0033</v>
      </c>
      <c r="R240" s="229">
        <f>Q240*H240</f>
        <v>0.0132</v>
      </c>
      <c r="S240" s="229">
        <v>0</v>
      </c>
      <c r="T240" s="23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1" t="s">
        <v>197</v>
      </c>
      <c r="AT240" s="231" t="s">
        <v>257</v>
      </c>
      <c r="AU240" s="231" t="s">
        <v>86</v>
      </c>
      <c r="AY240" s="18" t="s">
        <v>152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84</v>
      </c>
      <c r="BK240" s="232">
        <f>ROUND(I240*H240,2)</f>
        <v>0</v>
      </c>
      <c r="BL240" s="18" t="s">
        <v>159</v>
      </c>
      <c r="BM240" s="231" t="s">
        <v>407</v>
      </c>
    </row>
    <row r="241" spans="1:65" s="2" customFormat="1" ht="14.4" customHeight="1">
      <c r="A241" s="39"/>
      <c r="B241" s="40"/>
      <c r="C241" s="266" t="s">
        <v>408</v>
      </c>
      <c r="D241" s="266" t="s">
        <v>257</v>
      </c>
      <c r="E241" s="267" t="s">
        <v>409</v>
      </c>
      <c r="F241" s="268" t="s">
        <v>410</v>
      </c>
      <c r="G241" s="269" t="s">
        <v>369</v>
      </c>
      <c r="H241" s="270">
        <v>4</v>
      </c>
      <c r="I241" s="271"/>
      <c r="J241" s="272">
        <f>ROUND(I241*H241,2)</f>
        <v>0</v>
      </c>
      <c r="K241" s="268" t="s">
        <v>158</v>
      </c>
      <c r="L241" s="273"/>
      <c r="M241" s="274" t="s">
        <v>1</v>
      </c>
      <c r="N241" s="275" t="s">
        <v>41</v>
      </c>
      <c r="O241" s="92"/>
      <c r="P241" s="229">
        <f>O241*H241</f>
        <v>0</v>
      </c>
      <c r="Q241" s="229">
        <v>0.0004</v>
      </c>
      <c r="R241" s="229">
        <f>Q241*H241</f>
        <v>0.0016</v>
      </c>
      <c r="S241" s="229">
        <v>0</v>
      </c>
      <c r="T241" s="23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1" t="s">
        <v>197</v>
      </c>
      <c r="AT241" s="231" t="s">
        <v>257</v>
      </c>
      <c r="AU241" s="231" t="s">
        <v>86</v>
      </c>
      <c r="AY241" s="18" t="s">
        <v>152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8" t="s">
        <v>84</v>
      </c>
      <c r="BK241" s="232">
        <f>ROUND(I241*H241,2)</f>
        <v>0</v>
      </c>
      <c r="BL241" s="18" t="s">
        <v>159</v>
      </c>
      <c r="BM241" s="231" t="s">
        <v>411</v>
      </c>
    </row>
    <row r="242" spans="1:65" s="2" customFormat="1" ht="14.4" customHeight="1">
      <c r="A242" s="39"/>
      <c r="B242" s="40"/>
      <c r="C242" s="266" t="s">
        <v>412</v>
      </c>
      <c r="D242" s="266" t="s">
        <v>257</v>
      </c>
      <c r="E242" s="267" t="s">
        <v>413</v>
      </c>
      <c r="F242" s="268" t="s">
        <v>414</v>
      </c>
      <c r="G242" s="269" t="s">
        <v>369</v>
      </c>
      <c r="H242" s="270">
        <v>4</v>
      </c>
      <c r="I242" s="271"/>
      <c r="J242" s="272">
        <f>ROUND(I242*H242,2)</f>
        <v>0</v>
      </c>
      <c r="K242" s="268" t="s">
        <v>158</v>
      </c>
      <c r="L242" s="273"/>
      <c r="M242" s="274" t="s">
        <v>1</v>
      </c>
      <c r="N242" s="275" t="s">
        <v>41</v>
      </c>
      <c r="O242" s="92"/>
      <c r="P242" s="229">
        <f>O242*H242</f>
        <v>0</v>
      </c>
      <c r="Q242" s="229">
        <v>0.00015</v>
      </c>
      <c r="R242" s="229">
        <f>Q242*H242</f>
        <v>0.0006</v>
      </c>
      <c r="S242" s="229">
        <v>0</v>
      </c>
      <c r="T242" s="23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1" t="s">
        <v>197</v>
      </c>
      <c r="AT242" s="231" t="s">
        <v>257</v>
      </c>
      <c r="AU242" s="231" t="s">
        <v>86</v>
      </c>
      <c r="AY242" s="18" t="s">
        <v>152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84</v>
      </c>
      <c r="BK242" s="232">
        <f>ROUND(I242*H242,2)</f>
        <v>0</v>
      </c>
      <c r="BL242" s="18" t="s">
        <v>159</v>
      </c>
      <c r="BM242" s="231" t="s">
        <v>415</v>
      </c>
    </row>
    <row r="243" spans="1:65" s="2" customFormat="1" ht="24.15" customHeight="1">
      <c r="A243" s="39"/>
      <c r="B243" s="40"/>
      <c r="C243" s="220" t="s">
        <v>416</v>
      </c>
      <c r="D243" s="220" t="s">
        <v>154</v>
      </c>
      <c r="E243" s="221" t="s">
        <v>417</v>
      </c>
      <c r="F243" s="222" t="s">
        <v>418</v>
      </c>
      <c r="G243" s="223" t="s">
        <v>171</v>
      </c>
      <c r="H243" s="224">
        <v>532</v>
      </c>
      <c r="I243" s="225"/>
      <c r="J243" s="226">
        <f>ROUND(I243*H243,2)</f>
        <v>0</v>
      </c>
      <c r="K243" s="222" t="s">
        <v>158</v>
      </c>
      <c r="L243" s="45"/>
      <c r="M243" s="227" t="s">
        <v>1</v>
      </c>
      <c r="N243" s="228" t="s">
        <v>41</v>
      </c>
      <c r="O243" s="92"/>
      <c r="P243" s="229">
        <f>O243*H243</f>
        <v>0</v>
      </c>
      <c r="Q243" s="229">
        <v>0.00033</v>
      </c>
      <c r="R243" s="229">
        <f>Q243*H243</f>
        <v>0.17556</v>
      </c>
      <c r="S243" s="229">
        <v>0</v>
      </c>
      <c r="T243" s="23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1" t="s">
        <v>159</v>
      </c>
      <c r="AT243" s="231" t="s">
        <v>154</v>
      </c>
      <c r="AU243" s="231" t="s">
        <v>86</v>
      </c>
      <c r="AY243" s="18" t="s">
        <v>152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84</v>
      </c>
      <c r="BK243" s="232">
        <f>ROUND(I243*H243,2)</f>
        <v>0</v>
      </c>
      <c r="BL243" s="18" t="s">
        <v>159</v>
      </c>
      <c r="BM243" s="231" t="s">
        <v>419</v>
      </c>
    </row>
    <row r="244" spans="1:51" s="15" customFormat="1" ht="12">
      <c r="A244" s="15"/>
      <c r="B244" s="256"/>
      <c r="C244" s="257"/>
      <c r="D244" s="235" t="s">
        <v>161</v>
      </c>
      <c r="E244" s="258" t="s">
        <v>1</v>
      </c>
      <c r="F244" s="259" t="s">
        <v>420</v>
      </c>
      <c r="G244" s="257"/>
      <c r="H244" s="258" t="s">
        <v>1</v>
      </c>
      <c r="I244" s="260"/>
      <c r="J244" s="257"/>
      <c r="K244" s="257"/>
      <c r="L244" s="261"/>
      <c r="M244" s="262"/>
      <c r="N244" s="263"/>
      <c r="O244" s="263"/>
      <c r="P244" s="263"/>
      <c r="Q244" s="263"/>
      <c r="R244" s="263"/>
      <c r="S244" s="263"/>
      <c r="T244" s="26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5" t="s">
        <v>161</v>
      </c>
      <c r="AU244" s="265" t="s">
        <v>86</v>
      </c>
      <c r="AV244" s="15" t="s">
        <v>84</v>
      </c>
      <c r="AW244" s="15" t="s">
        <v>32</v>
      </c>
      <c r="AX244" s="15" t="s">
        <v>76</v>
      </c>
      <c r="AY244" s="265" t="s">
        <v>152</v>
      </c>
    </row>
    <row r="245" spans="1:51" s="13" customFormat="1" ht="12">
      <c r="A245" s="13"/>
      <c r="B245" s="233"/>
      <c r="C245" s="234"/>
      <c r="D245" s="235" t="s">
        <v>161</v>
      </c>
      <c r="E245" s="236" t="s">
        <v>1</v>
      </c>
      <c r="F245" s="237" t="s">
        <v>421</v>
      </c>
      <c r="G245" s="234"/>
      <c r="H245" s="238">
        <v>345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161</v>
      </c>
      <c r="AU245" s="244" t="s">
        <v>86</v>
      </c>
      <c r="AV245" s="13" t="s">
        <v>86</v>
      </c>
      <c r="AW245" s="13" t="s">
        <v>32</v>
      </c>
      <c r="AX245" s="13" t="s">
        <v>76</v>
      </c>
      <c r="AY245" s="244" t="s">
        <v>152</v>
      </c>
    </row>
    <row r="246" spans="1:51" s="13" customFormat="1" ht="12">
      <c r="A246" s="13"/>
      <c r="B246" s="233"/>
      <c r="C246" s="234"/>
      <c r="D246" s="235" t="s">
        <v>161</v>
      </c>
      <c r="E246" s="236" t="s">
        <v>1</v>
      </c>
      <c r="F246" s="237" t="s">
        <v>422</v>
      </c>
      <c r="G246" s="234"/>
      <c r="H246" s="238">
        <v>187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161</v>
      </c>
      <c r="AU246" s="244" t="s">
        <v>86</v>
      </c>
      <c r="AV246" s="13" t="s">
        <v>86</v>
      </c>
      <c r="AW246" s="13" t="s">
        <v>32</v>
      </c>
      <c r="AX246" s="13" t="s">
        <v>76</v>
      </c>
      <c r="AY246" s="244" t="s">
        <v>152</v>
      </c>
    </row>
    <row r="247" spans="1:51" s="14" customFormat="1" ht="12">
      <c r="A247" s="14"/>
      <c r="B247" s="245"/>
      <c r="C247" s="246"/>
      <c r="D247" s="235" t="s">
        <v>161</v>
      </c>
      <c r="E247" s="247" t="s">
        <v>1</v>
      </c>
      <c r="F247" s="248" t="s">
        <v>164</v>
      </c>
      <c r="G247" s="246"/>
      <c r="H247" s="249">
        <v>532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161</v>
      </c>
      <c r="AU247" s="255" t="s">
        <v>86</v>
      </c>
      <c r="AV247" s="14" t="s">
        <v>159</v>
      </c>
      <c r="AW247" s="14" t="s">
        <v>32</v>
      </c>
      <c r="AX247" s="14" t="s">
        <v>84</v>
      </c>
      <c r="AY247" s="255" t="s">
        <v>152</v>
      </c>
    </row>
    <row r="248" spans="1:65" s="2" customFormat="1" ht="24.15" customHeight="1">
      <c r="A248" s="39"/>
      <c r="B248" s="40"/>
      <c r="C248" s="220" t="s">
        <v>423</v>
      </c>
      <c r="D248" s="220" t="s">
        <v>154</v>
      </c>
      <c r="E248" s="221" t="s">
        <v>424</v>
      </c>
      <c r="F248" s="222" t="s">
        <v>425</v>
      </c>
      <c r="G248" s="223" t="s">
        <v>157</v>
      </c>
      <c r="H248" s="224">
        <v>15</v>
      </c>
      <c r="I248" s="225"/>
      <c r="J248" s="226">
        <f>ROUND(I248*H248,2)</f>
        <v>0</v>
      </c>
      <c r="K248" s="222" t="s">
        <v>158</v>
      </c>
      <c r="L248" s="45"/>
      <c r="M248" s="227" t="s">
        <v>1</v>
      </c>
      <c r="N248" s="228" t="s">
        <v>41</v>
      </c>
      <c r="O248" s="92"/>
      <c r="P248" s="229">
        <f>O248*H248</f>
        <v>0</v>
      </c>
      <c r="Q248" s="229">
        <v>0.0026</v>
      </c>
      <c r="R248" s="229">
        <f>Q248*H248</f>
        <v>0.039</v>
      </c>
      <c r="S248" s="229">
        <v>0</v>
      </c>
      <c r="T248" s="23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1" t="s">
        <v>159</v>
      </c>
      <c r="AT248" s="231" t="s">
        <v>154</v>
      </c>
      <c r="AU248" s="231" t="s">
        <v>86</v>
      </c>
      <c r="AY248" s="18" t="s">
        <v>152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84</v>
      </c>
      <c r="BK248" s="232">
        <f>ROUND(I248*H248,2)</f>
        <v>0</v>
      </c>
      <c r="BL248" s="18" t="s">
        <v>159</v>
      </c>
      <c r="BM248" s="231" t="s">
        <v>426</v>
      </c>
    </row>
    <row r="249" spans="1:51" s="15" customFormat="1" ht="12">
      <c r="A249" s="15"/>
      <c r="B249" s="256"/>
      <c r="C249" s="257"/>
      <c r="D249" s="235" t="s">
        <v>161</v>
      </c>
      <c r="E249" s="258" t="s">
        <v>1</v>
      </c>
      <c r="F249" s="259" t="s">
        <v>427</v>
      </c>
      <c r="G249" s="257"/>
      <c r="H249" s="258" t="s">
        <v>1</v>
      </c>
      <c r="I249" s="260"/>
      <c r="J249" s="257"/>
      <c r="K249" s="257"/>
      <c r="L249" s="261"/>
      <c r="M249" s="262"/>
      <c r="N249" s="263"/>
      <c r="O249" s="263"/>
      <c r="P249" s="263"/>
      <c r="Q249" s="263"/>
      <c r="R249" s="263"/>
      <c r="S249" s="263"/>
      <c r="T249" s="26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5" t="s">
        <v>161</v>
      </c>
      <c r="AU249" s="265" t="s">
        <v>86</v>
      </c>
      <c r="AV249" s="15" t="s">
        <v>84</v>
      </c>
      <c r="AW249" s="15" t="s">
        <v>32</v>
      </c>
      <c r="AX249" s="15" t="s">
        <v>76</v>
      </c>
      <c r="AY249" s="265" t="s">
        <v>152</v>
      </c>
    </row>
    <row r="250" spans="1:51" s="13" customFormat="1" ht="12">
      <c r="A250" s="13"/>
      <c r="B250" s="233"/>
      <c r="C250" s="234"/>
      <c r="D250" s="235" t="s">
        <v>161</v>
      </c>
      <c r="E250" s="236" t="s">
        <v>1</v>
      </c>
      <c r="F250" s="237" t="s">
        <v>428</v>
      </c>
      <c r="G250" s="234"/>
      <c r="H250" s="238">
        <v>15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161</v>
      </c>
      <c r="AU250" s="244" t="s">
        <v>86</v>
      </c>
      <c r="AV250" s="13" t="s">
        <v>86</v>
      </c>
      <c r="AW250" s="13" t="s">
        <v>32</v>
      </c>
      <c r="AX250" s="13" t="s">
        <v>84</v>
      </c>
      <c r="AY250" s="244" t="s">
        <v>152</v>
      </c>
    </row>
    <row r="251" spans="1:65" s="2" customFormat="1" ht="14.4" customHeight="1">
      <c r="A251" s="39"/>
      <c r="B251" s="40"/>
      <c r="C251" s="220" t="s">
        <v>429</v>
      </c>
      <c r="D251" s="220" t="s">
        <v>154</v>
      </c>
      <c r="E251" s="221" t="s">
        <v>430</v>
      </c>
      <c r="F251" s="222" t="s">
        <v>431</v>
      </c>
      <c r="G251" s="223" t="s">
        <v>171</v>
      </c>
      <c r="H251" s="224">
        <v>532</v>
      </c>
      <c r="I251" s="225"/>
      <c r="J251" s="226">
        <f>ROUND(I251*H251,2)</f>
        <v>0</v>
      </c>
      <c r="K251" s="222" t="s">
        <v>158</v>
      </c>
      <c r="L251" s="45"/>
      <c r="M251" s="227" t="s">
        <v>1</v>
      </c>
      <c r="N251" s="228" t="s">
        <v>41</v>
      </c>
      <c r="O251" s="92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1" t="s">
        <v>159</v>
      </c>
      <c r="AT251" s="231" t="s">
        <v>154</v>
      </c>
      <c r="AU251" s="231" t="s">
        <v>86</v>
      </c>
      <c r="AY251" s="18" t="s">
        <v>152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84</v>
      </c>
      <c r="BK251" s="232">
        <f>ROUND(I251*H251,2)</f>
        <v>0</v>
      </c>
      <c r="BL251" s="18" t="s">
        <v>159</v>
      </c>
      <c r="BM251" s="231" t="s">
        <v>432</v>
      </c>
    </row>
    <row r="252" spans="1:51" s="13" customFormat="1" ht="12">
      <c r="A252" s="13"/>
      <c r="B252" s="233"/>
      <c r="C252" s="234"/>
      <c r="D252" s="235" t="s">
        <v>161</v>
      </c>
      <c r="E252" s="236" t="s">
        <v>1</v>
      </c>
      <c r="F252" s="237" t="s">
        <v>421</v>
      </c>
      <c r="G252" s="234"/>
      <c r="H252" s="238">
        <v>345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161</v>
      </c>
      <c r="AU252" s="244" t="s">
        <v>86</v>
      </c>
      <c r="AV252" s="13" t="s">
        <v>86</v>
      </c>
      <c r="AW252" s="13" t="s">
        <v>32</v>
      </c>
      <c r="AX252" s="13" t="s">
        <v>76</v>
      </c>
      <c r="AY252" s="244" t="s">
        <v>152</v>
      </c>
    </row>
    <row r="253" spans="1:51" s="13" customFormat="1" ht="12">
      <c r="A253" s="13"/>
      <c r="B253" s="233"/>
      <c r="C253" s="234"/>
      <c r="D253" s="235" t="s">
        <v>161</v>
      </c>
      <c r="E253" s="236" t="s">
        <v>1</v>
      </c>
      <c r="F253" s="237" t="s">
        <v>422</v>
      </c>
      <c r="G253" s="234"/>
      <c r="H253" s="238">
        <v>187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161</v>
      </c>
      <c r="AU253" s="244" t="s">
        <v>86</v>
      </c>
      <c r="AV253" s="13" t="s">
        <v>86</v>
      </c>
      <c r="AW253" s="13" t="s">
        <v>32</v>
      </c>
      <c r="AX253" s="13" t="s">
        <v>76</v>
      </c>
      <c r="AY253" s="244" t="s">
        <v>152</v>
      </c>
    </row>
    <row r="254" spans="1:51" s="14" customFormat="1" ht="12">
      <c r="A254" s="14"/>
      <c r="B254" s="245"/>
      <c r="C254" s="246"/>
      <c r="D254" s="235" t="s">
        <v>161</v>
      </c>
      <c r="E254" s="247" t="s">
        <v>1</v>
      </c>
      <c r="F254" s="248" t="s">
        <v>164</v>
      </c>
      <c r="G254" s="246"/>
      <c r="H254" s="249">
        <v>532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161</v>
      </c>
      <c r="AU254" s="255" t="s">
        <v>86</v>
      </c>
      <c r="AV254" s="14" t="s">
        <v>159</v>
      </c>
      <c r="AW254" s="14" t="s">
        <v>32</v>
      </c>
      <c r="AX254" s="14" t="s">
        <v>84</v>
      </c>
      <c r="AY254" s="255" t="s">
        <v>152</v>
      </c>
    </row>
    <row r="255" spans="1:65" s="2" customFormat="1" ht="14.4" customHeight="1">
      <c r="A255" s="39"/>
      <c r="B255" s="40"/>
      <c r="C255" s="220" t="s">
        <v>433</v>
      </c>
      <c r="D255" s="220" t="s">
        <v>154</v>
      </c>
      <c r="E255" s="221" t="s">
        <v>434</v>
      </c>
      <c r="F255" s="222" t="s">
        <v>435</v>
      </c>
      <c r="G255" s="223" t="s">
        <v>157</v>
      </c>
      <c r="H255" s="224">
        <v>15</v>
      </c>
      <c r="I255" s="225"/>
      <c r="J255" s="226">
        <f>ROUND(I255*H255,2)</f>
        <v>0</v>
      </c>
      <c r="K255" s="222" t="s">
        <v>158</v>
      </c>
      <c r="L255" s="45"/>
      <c r="M255" s="227" t="s">
        <v>1</v>
      </c>
      <c r="N255" s="228" t="s">
        <v>41</v>
      </c>
      <c r="O255" s="92"/>
      <c r="P255" s="229">
        <f>O255*H255</f>
        <v>0</v>
      </c>
      <c r="Q255" s="229">
        <v>1E-05</v>
      </c>
      <c r="R255" s="229">
        <f>Q255*H255</f>
        <v>0.00015000000000000001</v>
      </c>
      <c r="S255" s="229">
        <v>0</v>
      </c>
      <c r="T255" s="23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1" t="s">
        <v>159</v>
      </c>
      <c r="AT255" s="231" t="s">
        <v>154</v>
      </c>
      <c r="AU255" s="231" t="s">
        <v>86</v>
      </c>
      <c r="AY255" s="18" t="s">
        <v>152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84</v>
      </c>
      <c r="BK255" s="232">
        <f>ROUND(I255*H255,2)</f>
        <v>0</v>
      </c>
      <c r="BL255" s="18" t="s">
        <v>159</v>
      </c>
      <c r="BM255" s="231" t="s">
        <v>436</v>
      </c>
    </row>
    <row r="256" spans="1:65" s="2" customFormat="1" ht="24.15" customHeight="1">
      <c r="A256" s="39"/>
      <c r="B256" s="40"/>
      <c r="C256" s="220" t="s">
        <v>437</v>
      </c>
      <c r="D256" s="220" t="s">
        <v>154</v>
      </c>
      <c r="E256" s="221" t="s">
        <v>438</v>
      </c>
      <c r="F256" s="222" t="s">
        <v>439</v>
      </c>
      <c r="G256" s="223" t="s">
        <v>171</v>
      </c>
      <c r="H256" s="224">
        <v>459.2</v>
      </c>
      <c r="I256" s="225"/>
      <c r="J256" s="226">
        <f>ROUND(I256*H256,2)</f>
        <v>0</v>
      </c>
      <c r="K256" s="222" t="s">
        <v>158</v>
      </c>
      <c r="L256" s="45"/>
      <c r="M256" s="227" t="s">
        <v>1</v>
      </c>
      <c r="N256" s="228" t="s">
        <v>41</v>
      </c>
      <c r="O256" s="92"/>
      <c r="P256" s="229">
        <f>O256*H256</f>
        <v>0</v>
      </c>
      <c r="Q256" s="229">
        <v>0.1554</v>
      </c>
      <c r="R256" s="229">
        <f>Q256*H256</f>
        <v>71.35968</v>
      </c>
      <c r="S256" s="229">
        <v>0</v>
      </c>
      <c r="T256" s="23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1" t="s">
        <v>159</v>
      </c>
      <c r="AT256" s="231" t="s">
        <v>154</v>
      </c>
      <c r="AU256" s="231" t="s">
        <v>86</v>
      </c>
      <c r="AY256" s="18" t="s">
        <v>152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84</v>
      </c>
      <c r="BK256" s="232">
        <f>ROUND(I256*H256,2)</f>
        <v>0</v>
      </c>
      <c r="BL256" s="18" t="s">
        <v>159</v>
      </c>
      <c r="BM256" s="231" t="s">
        <v>440</v>
      </c>
    </row>
    <row r="257" spans="1:51" s="13" customFormat="1" ht="12">
      <c r="A257" s="13"/>
      <c r="B257" s="233"/>
      <c r="C257" s="234"/>
      <c r="D257" s="235" t="s">
        <v>161</v>
      </c>
      <c r="E257" s="236" t="s">
        <v>1</v>
      </c>
      <c r="F257" s="237" t="s">
        <v>441</v>
      </c>
      <c r="G257" s="234"/>
      <c r="H257" s="238">
        <v>264.4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161</v>
      </c>
      <c r="AU257" s="244" t="s">
        <v>86</v>
      </c>
      <c r="AV257" s="13" t="s">
        <v>86</v>
      </c>
      <c r="AW257" s="13" t="s">
        <v>32</v>
      </c>
      <c r="AX257" s="13" t="s">
        <v>76</v>
      </c>
      <c r="AY257" s="244" t="s">
        <v>152</v>
      </c>
    </row>
    <row r="258" spans="1:51" s="13" customFormat="1" ht="12">
      <c r="A258" s="13"/>
      <c r="B258" s="233"/>
      <c r="C258" s="234"/>
      <c r="D258" s="235" t="s">
        <v>161</v>
      </c>
      <c r="E258" s="236" t="s">
        <v>1</v>
      </c>
      <c r="F258" s="237" t="s">
        <v>442</v>
      </c>
      <c r="G258" s="234"/>
      <c r="H258" s="238">
        <v>194.8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161</v>
      </c>
      <c r="AU258" s="244" t="s">
        <v>86</v>
      </c>
      <c r="AV258" s="13" t="s">
        <v>86</v>
      </c>
      <c r="AW258" s="13" t="s">
        <v>32</v>
      </c>
      <c r="AX258" s="13" t="s">
        <v>76</v>
      </c>
      <c r="AY258" s="244" t="s">
        <v>152</v>
      </c>
    </row>
    <row r="259" spans="1:51" s="14" customFormat="1" ht="12">
      <c r="A259" s="14"/>
      <c r="B259" s="245"/>
      <c r="C259" s="246"/>
      <c r="D259" s="235" t="s">
        <v>161</v>
      </c>
      <c r="E259" s="247" t="s">
        <v>1</v>
      </c>
      <c r="F259" s="248" t="s">
        <v>164</v>
      </c>
      <c r="G259" s="246"/>
      <c r="H259" s="249">
        <v>459.2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161</v>
      </c>
      <c r="AU259" s="255" t="s">
        <v>86</v>
      </c>
      <c r="AV259" s="14" t="s">
        <v>159</v>
      </c>
      <c r="AW259" s="14" t="s">
        <v>32</v>
      </c>
      <c r="AX259" s="14" t="s">
        <v>84</v>
      </c>
      <c r="AY259" s="255" t="s">
        <v>152</v>
      </c>
    </row>
    <row r="260" spans="1:65" s="2" customFormat="1" ht="14.4" customHeight="1">
      <c r="A260" s="39"/>
      <c r="B260" s="40"/>
      <c r="C260" s="266" t="s">
        <v>443</v>
      </c>
      <c r="D260" s="266" t="s">
        <v>257</v>
      </c>
      <c r="E260" s="267" t="s">
        <v>444</v>
      </c>
      <c r="F260" s="268" t="s">
        <v>445</v>
      </c>
      <c r="G260" s="269" t="s">
        <v>171</v>
      </c>
      <c r="H260" s="270">
        <v>277.62</v>
      </c>
      <c r="I260" s="271"/>
      <c r="J260" s="272">
        <f>ROUND(I260*H260,2)</f>
        <v>0</v>
      </c>
      <c r="K260" s="268" t="s">
        <v>158</v>
      </c>
      <c r="L260" s="273"/>
      <c r="M260" s="274" t="s">
        <v>1</v>
      </c>
      <c r="N260" s="275" t="s">
        <v>41</v>
      </c>
      <c r="O260" s="92"/>
      <c r="P260" s="229">
        <f>O260*H260</f>
        <v>0</v>
      </c>
      <c r="Q260" s="229">
        <v>0.102</v>
      </c>
      <c r="R260" s="229">
        <f>Q260*H260</f>
        <v>28.317239999999998</v>
      </c>
      <c r="S260" s="229">
        <v>0</v>
      </c>
      <c r="T260" s="23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1" t="s">
        <v>197</v>
      </c>
      <c r="AT260" s="231" t="s">
        <v>257</v>
      </c>
      <c r="AU260" s="231" t="s">
        <v>86</v>
      </c>
      <c r="AY260" s="18" t="s">
        <v>152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84</v>
      </c>
      <c r="BK260" s="232">
        <f>ROUND(I260*H260,2)</f>
        <v>0</v>
      </c>
      <c r="BL260" s="18" t="s">
        <v>159</v>
      </c>
      <c r="BM260" s="231" t="s">
        <v>446</v>
      </c>
    </row>
    <row r="261" spans="1:51" s="13" customFormat="1" ht="12">
      <c r="A261" s="13"/>
      <c r="B261" s="233"/>
      <c r="C261" s="234"/>
      <c r="D261" s="235" t="s">
        <v>161</v>
      </c>
      <c r="E261" s="234"/>
      <c r="F261" s="237" t="s">
        <v>447</v>
      </c>
      <c r="G261" s="234"/>
      <c r="H261" s="238">
        <v>277.62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161</v>
      </c>
      <c r="AU261" s="244" t="s">
        <v>86</v>
      </c>
      <c r="AV261" s="13" t="s">
        <v>86</v>
      </c>
      <c r="AW261" s="13" t="s">
        <v>4</v>
      </c>
      <c r="AX261" s="13" t="s">
        <v>84</v>
      </c>
      <c r="AY261" s="244" t="s">
        <v>152</v>
      </c>
    </row>
    <row r="262" spans="1:65" s="2" customFormat="1" ht="14.4" customHeight="1">
      <c r="A262" s="39"/>
      <c r="B262" s="40"/>
      <c r="C262" s="266" t="s">
        <v>448</v>
      </c>
      <c r="D262" s="266" t="s">
        <v>257</v>
      </c>
      <c r="E262" s="267" t="s">
        <v>449</v>
      </c>
      <c r="F262" s="268" t="s">
        <v>450</v>
      </c>
      <c r="G262" s="269" t="s">
        <v>171</v>
      </c>
      <c r="H262" s="270">
        <v>204.54</v>
      </c>
      <c r="I262" s="271"/>
      <c r="J262" s="272">
        <f>ROUND(I262*H262,2)</f>
        <v>0</v>
      </c>
      <c r="K262" s="268" t="s">
        <v>158</v>
      </c>
      <c r="L262" s="273"/>
      <c r="M262" s="274" t="s">
        <v>1</v>
      </c>
      <c r="N262" s="275" t="s">
        <v>41</v>
      </c>
      <c r="O262" s="92"/>
      <c r="P262" s="229">
        <f>O262*H262</f>
        <v>0</v>
      </c>
      <c r="Q262" s="229">
        <v>0.05612</v>
      </c>
      <c r="R262" s="229">
        <f>Q262*H262</f>
        <v>11.4787848</v>
      </c>
      <c r="S262" s="229">
        <v>0</v>
      </c>
      <c r="T262" s="23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1" t="s">
        <v>197</v>
      </c>
      <c r="AT262" s="231" t="s">
        <v>257</v>
      </c>
      <c r="AU262" s="231" t="s">
        <v>86</v>
      </c>
      <c r="AY262" s="18" t="s">
        <v>152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84</v>
      </c>
      <c r="BK262" s="232">
        <f>ROUND(I262*H262,2)</f>
        <v>0</v>
      </c>
      <c r="BL262" s="18" t="s">
        <v>159</v>
      </c>
      <c r="BM262" s="231" t="s">
        <v>451</v>
      </c>
    </row>
    <row r="263" spans="1:51" s="13" customFormat="1" ht="12">
      <c r="A263" s="13"/>
      <c r="B263" s="233"/>
      <c r="C263" s="234"/>
      <c r="D263" s="235" t="s">
        <v>161</v>
      </c>
      <c r="E263" s="236" t="s">
        <v>1</v>
      </c>
      <c r="F263" s="237" t="s">
        <v>442</v>
      </c>
      <c r="G263" s="234"/>
      <c r="H263" s="238">
        <v>194.8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161</v>
      </c>
      <c r="AU263" s="244" t="s">
        <v>86</v>
      </c>
      <c r="AV263" s="13" t="s">
        <v>86</v>
      </c>
      <c r="AW263" s="13" t="s">
        <v>32</v>
      </c>
      <c r="AX263" s="13" t="s">
        <v>84</v>
      </c>
      <c r="AY263" s="244" t="s">
        <v>152</v>
      </c>
    </row>
    <row r="264" spans="1:51" s="13" customFormat="1" ht="12">
      <c r="A264" s="13"/>
      <c r="B264" s="233"/>
      <c r="C264" s="234"/>
      <c r="D264" s="235" t="s">
        <v>161</v>
      </c>
      <c r="E264" s="234"/>
      <c r="F264" s="237" t="s">
        <v>452</v>
      </c>
      <c r="G264" s="234"/>
      <c r="H264" s="238">
        <v>204.54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161</v>
      </c>
      <c r="AU264" s="244" t="s">
        <v>86</v>
      </c>
      <c r="AV264" s="13" t="s">
        <v>86</v>
      </c>
      <c r="AW264" s="13" t="s">
        <v>4</v>
      </c>
      <c r="AX264" s="13" t="s">
        <v>84</v>
      </c>
      <c r="AY264" s="244" t="s">
        <v>152</v>
      </c>
    </row>
    <row r="265" spans="1:65" s="2" customFormat="1" ht="24.15" customHeight="1">
      <c r="A265" s="39"/>
      <c r="B265" s="40"/>
      <c r="C265" s="220" t="s">
        <v>453</v>
      </c>
      <c r="D265" s="220" t="s">
        <v>154</v>
      </c>
      <c r="E265" s="221" t="s">
        <v>454</v>
      </c>
      <c r="F265" s="222" t="s">
        <v>455</v>
      </c>
      <c r="G265" s="223" t="s">
        <v>181</v>
      </c>
      <c r="H265" s="224">
        <v>10.506</v>
      </c>
      <c r="I265" s="225"/>
      <c r="J265" s="226">
        <f>ROUND(I265*H265,2)</f>
        <v>0</v>
      </c>
      <c r="K265" s="222" t="s">
        <v>158</v>
      </c>
      <c r="L265" s="45"/>
      <c r="M265" s="227" t="s">
        <v>1</v>
      </c>
      <c r="N265" s="228" t="s">
        <v>41</v>
      </c>
      <c r="O265" s="92"/>
      <c r="P265" s="229">
        <f>O265*H265</f>
        <v>0</v>
      </c>
      <c r="Q265" s="229">
        <v>2.25634</v>
      </c>
      <c r="R265" s="229">
        <f>Q265*H265</f>
        <v>23.70510804</v>
      </c>
      <c r="S265" s="229">
        <v>0</v>
      </c>
      <c r="T265" s="23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1" t="s">
        <v>159</v>
      </c>
      <c r="AT265" s="231" t="s">
        <v>154</v>
      </c>
      <c r="AU265" s="231" t="s">
        <v>86</v>
      </c>
      <c r="AY265" s="18" t="s">
        <v>152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84</v>
      </c>
      <c r="BK265" s="232">
        <f>ROUND(I265*H265,2)</f>
        <v>0</v>
      </c>
      <c r="BL265" s="18" t="s">
        <v>159</v>
      </c>
      <c r="BM265" s="231" t="s">
        <v>456</v>
      </c>
    </row>
    <row r="266" spans="1:51" s="13" customFormat="1" ht="12">
      <c r="A266" s="13"/>
      <c r="B266" s="233"/>
      <c r="C266" s="234"/>
      <c r="D266" s="235" t="s">
        <v>161</v>
      </c>
      <c r="E266" s="236" t="s">
        <v>1</v>
      </c>
      <c r="F266" s="237" t="s">
        <v>457</v>
      </c>
      <c r="G266" s="234"/>
      <c r="H266" s="238">
        <v>6.61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161</v>
      </c>
      <c r="AU266" s="244" t="s">
        <v>86</v>
      </c>
      <c r="AV266" s="13" t="s">
        <v>86</v>
      </c>
      <c r="AW266" s="13" t="s">
        <v>32</v>
      </c>
      <c r="AX266" s="13" t="s">
        <v>76</v>
      </c>
      <c r="AY266" s="244" t="s">
        <v>152</v>
      </c>
    </row>
    <row r="267" spans="1:51" s="13" customFormat="1" ht="12">
      <c r="A267" s="13"/>
      <c r="B267" s="233"/>
      <c r="C267" s="234"/>
      <c r="D267" s="235" t="s">
        <v>161</v>
      </c>
      <c r="E267" s="236" t="s">
        <v>1</v>
      </c>
      <c r="F267" s="237" t="s">
        <v>458</v>
      </c>
      <c r="G267" s="234"/>
      <c r="H267" s="238">
        <v>3.896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161</v>
      </c>
      <c r="AU267" s="244" t="s">
        <v>86</v>
      </c>
      <c r="AV267" s="13" t="s">
        <v>86</v>
      </c>
      <c r="AW267" s="13" t="s">
        <v>32</v>
      </c>
      <c r="AX267" s="13" t="s">
        <v>76</v>
      </c>
      <c r="AY267" s="244" t="s">
        <v>152</v>
      </c>
    </row>
    <row r="268" spans="1:51" s="14" customFormat="1" ht="12">
      <c r="A268" s="14"/>
      <c r="B268" s="245"/>
      <c r="C268" s="246"/>
      <c r="D268" s="235" t="s">
        <v>161</v>
      </c>
      <c r="E268" s="247" t="s">
        <v>1</v>
      </c>
      <c r="F268" s="248" t="s">
        <v>164</v>
      </c>
      <c r="G268" s="246"/>
      <c r="H268" s="249">
        <v>10.506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161</v>
      </c>
      <c r="AU268" s="255" t="s">
        <v>86</v>
      </c>
      <c r="AV268" s="14" t="s">
        <v>159</v>
      </c>
      <c r="AW268" s="14" t="s">
        <v>32</v>
      </c>
      <c r="AX268" s="14" t="s">
        <v>84</v>
      </c>
      <c r="AY268" s="255" t="s">
        <v>152</v>
      </c>
    </row>
    <row r="269" spans="1:65" s="2" customFormat="1" ht="14.4" customHeight="1">
      <c r="A269" s="39"/>
      <c r="B269" s="40"/>
      <c r="C269" s="220" t="s">
        <v>459</v>
      </c>
      <c r="D269" s="220" t="s">
        <v>154</v>
      </c>
      <c r="E269" s="221" t="s">
        <v>460</v>
      </c>
      <c r="F269" s="222" t="s">
        <v>461</v>
      </c>
      <c r="G269" s="223" t="s">
        <v>171</v>
      </c>
      <c r="H269" s="224">
        <v>21</v>
      </c>
      <c r="I269" s="225"/>
      <c r="J269" s="226">
        <f>ROUND(I269*H269,2)</f>
        <v>0</v>
      </c>
      <c r="K269" s="222" t="s">
        <v>158</v>
      </c>
      <c r="L269" s="45"/>
      <c r="M269" s="227" t="s">
        <v>1</v>
      </c>
      <c r="N269" s="228" t="s">
        <v>41</v>
      </c>
      <c r="O269" s="92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1" t="s">
        <v>159</v>
      </c>
      <c r="AT269" s="231" t="s">
        <v>154</v>
      </c>
      <c r="AU269" s="231" t="s">
        <v>86</v>
      </c>
      <c r="AY269" s="18" t="s">
        <v>152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84</v>
      </c>
      <c r="BK269" s="232">
        <f>ROUND(I269*H269,2)</f>
        <v>0</v>
      </c>
      <c r="BL269" s="18" t="s">
        <v>159</v>
      </c>
      <c r="BM269" s="231" t="s">
        <v>462</v>
      </c>
    </row>
    <row r="270" spans="1:51" s="13" customFormat="1" ht="12">
      <c r="A270" s="13"/>
      <c r="B270" s="233"/>
      <c r="C270" s="234"/>
      <c r="D270" s="235" t="s">
        <v>161</v>
      </c>
      <c r="E270" s="236" t="s">
        <v>1</v>
      </c>
      <c r="F270" s="237" t="s">
        <v>463</v>
      </c>
      <c r="G270" s="234"/>
      <c r="H270" s="238">
        <v>21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161</v>
      </c>
      <c r="AU270" s="244" t="s">
        <v>86</v>
      </c>
      <c r="AV270" s="13" t="s">
        <v>86</v>
      </c>
      <c r="AW270" s="13" t="s">
        <v>32</v>
      </c>
      <c r="AX270" s="13" t="s">
        <v>84</v>
      </c>
      <c r="AY270" s="244" t="s">
        <v>152</v>
      </c>
    </row>
    <row r="271" spans="1:65" s="2" customFormat="1" ht="14.4" customHeight="1">
      <c r="A271" s="39"/>
      <c r="B271" s="40"/>
      <c r="C271" s="220" t="s">
        <v>464</v>
      </c>
      <c r="D271" s="220" t="s">
        <v>154</v>
      </c>
      <c r="E271" s="221" t="s">
        <v>465</v>
      </c>
      <c r="F271" s="222" t="s">
        <v>466</v>
      </c>
      <c r="G271" s="223" t="s">
        <v>369</v>
      </c>
      <c r="H271" s="224">
        <v>3</v>
      </c>
      <c r="I271" s="225"/>
      <c r="J271" s="226">
        <f>ROUND(I271*H271,2)</f>
        <v>0</v>
      </c>
      <c r="K271" s="222" t="s">
        <v>1</v>
      </c>
      <c r="L271" s="45"/>
      <c r="M271" s="227" t="s">
        <v>1</v>
      </c>
      <c r="N271" s="228" t="s">
        <v>41</v>
      </c>
      <c r="O271" s="92"/>
      <c r="P271" s="229">
        <f>O271*H271</f>
        <v>0</v>
      </c>
      <c r="Q271" s="229">
        <v>0</v>
      </c>
      <c r="R271" s="229">
        <f>Q271*H271</f>
        <v>0</v>
      </c>
      <c r="S271" s="229">
        <v>0.082</v>
      </c>
      <c r="T271" s="230">
        <f>S271*H271</f>
        <v>0.246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1" t="s">
        <v>159</v>
      </c>
      <c r="AT271" s="231" t="s">
        <v>154</v>
      </c>
      <c r="AU271" s="231" t="s">
        <v>86</v>
      </c>
      <c r="AY271" s="18" t="s">
        <v>152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84</v>
      </c>
      <c r="BK271" s="232">
        <f>ROUND(I271*H271,2)</f>
        <v>0</v>
      </c>
      <c r="BL271" s="18" t="s">
        <v>159</v>
      </c>
      <c r="BM271" s="231" t="s">
        <v>467</v>
      </c>
    </row>
    <row r="272" spans="1:63" s="12" customFormat="1" ht="22.8" customHeight="1">
      <c r="A272" s="12"/>
      <c r="B272" s="204"/>
      <c r="C272" s="205"/>
      <c r="D272" s="206" t="s">
        <v>75</v>
      </c>
      <c r="E272" s="218" t="s">
        <v>468</v>
      </c>
      <c r="F272" s="218" t="s">
        <v>469</v>
      </c>
      <c r="G272" s="205"/>
      <c r="H272" s="205"/>
      <c r="I272" s="208"/>
      <c r="J272" s="219">
        <f>BK272</f>
        <v>0</v>
      </c>
      <c r="K272" s="205"/>
      <c r="L272" s="210"/>
      <c r="M272" s="211"/>
      <c r="N272" s="212"/>
      <c r="O272" s="212"/>
      <c r="P272" s="213">
        <f>SUM(P273:P280)</f>
        <v>0</v>
      </c>
      <c r="Q272" s="212"/>
      <c r="R272" s="213">
        <f>SUM(R273:R280)</f>
        <v>0</v>
      </c>
      <c r="S272" s="212"/>
      <c r="T272" s="214">
        <f>SUM(T273:T280)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5" t="s">
        <v>84</v>
      </c>
      <c r="AT272" s="216" t="s">
        <v>75</v>
      </c>
      <c r="AU272" s="216" t="s">
        <v>84</v>
      </c>
      <c r="AY272" s="215" t="s">
        <v>152</v>
      </c>
      <c r="BK272" s="217">
        <f>SUM(BK273:BK280)</f>
        <v>0</v>
      </c>
    </row>
    <row r="273" spans="1:65" s="2" customFormat="1" ht="14.4" customHeight="1">
      <c r="A273" s="39"/>
      <c r="B273" s="40"/>
      <c r="C273" s="220" t="s">
        <v>470</v>
      </c>
      <c r="D273" s="220" t="s">
        <v>154</v>
      </c>
      <c r="E273" s="221" t="s">
        <v>471</v>
      </c>
      <c r="F273" s="222" t="s">
        <v>472</v>
      </c>
      <c r="G273" s="223" t="s">
        <v>242</v>
      </c>
      <c r="H273" s="224">
        <v>14.306</v>
      </c>
      <c r="I273" s="225"/>
      <c r="J273" s="226">
        <f>ROUND(I273*H273,2)</f>
        <v>0</v>
      </c>
      <c r="K273" s="222" t="s">
        <v>158</v>
      </c>
      <c r="L273" s="45"/>
      <c r="M273" s="227" t="s">
        <v>1</v>
      </c>
      <c r="N273" s="228" t="s">
        <v>41</v>
      </c>
      <c r="O273" s="92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1" t="s">
        <v>159</v>
      </c>
      <c r="AT273" s="231" t="s">
        <v>154</v>
      </c>
      <c r="AU273" s="231" t="s">
        <v>86</v>
      </c>
      <c r="AY273" s="18" t="s">
        <v>152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84</v>
      </c>
      <c r="BK273" s="232">
        <f>ROUND(I273*H273,2)</f>
        <v>0</v>
      </c>
      <c r="BL273" s="18" t="s">
        <v>159</v>
      </c>
      <c r="BM273" s="231" t="s">
        <v>473</v>
      </c>
    </row>
    <row r="274" spans="1:65" s="2" customFormat="1" ht="24.15" customHeight="1">
      <c r="A274" s="39"/>
      <c r="B274" s="40"/>
      <c r="C274" s="220" t="s">
        <v>474</v>
      </c>
      <c r="D274" s="220" t="s">
        <v>154</v>
      </c>
      <c r="E274" s="221" t="s">
        <v>475</v>
      </c>
      <c r="F274" s="222" t="s">
        <v>476</v>
      </c>
      <c r="G274" s="223" t="s">
        <v>242</v>
      </c>
      <c r="H274" s="224">
        <v>128.754</v>
      </c>
      <c r="I274" s="225"/>
      <c r="J274" s="226">
        <f>ROUND(I274*H274,2)</f>
        <v>0</v>
      </c>
      <c r="K274" s="222" t="s">
        <v>158</v>
      </c>
      <c r="L274" s="45"/>
      <c r="M274" s="227" t="s">
        <v>1</v>
      </c>
      <c r="N274" s="228" t="s">
        <v>41</v>
      </c>
      <c r="O274" s="92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1" t="s">
        <v>159</v>
      </c>
      <c r="AT274" s="231" t="s">
        <v>154</v>
      </c>
      <c r="AU274" s="231" t="s">
        <v>86</v>
      </c>
      <c r="AY274" s="18" t="s">
        <v>152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84</v>
      </c>
      <c r="BK274" s="232">
        <f>ROUND(I274*H274,2)</f>
        <v>0</v>
      </c>
      <c r="BL274" s="18" t="s">
        <v>159</v>
      </c>
      <c r="BM274" s="231" t="s">
        <v>477</v>
      </c>
    </row>
    <row r="275" spans="1:51" s="13" customFormat="1" ht="12">
      <c r="A275" s="13"/>
      <c r="B275" s="233"/>
      <c r="C275" s="234"/>
      <c r="D275" s="235" t="s">
        <v>161</v>
      </c>
      <c r="E275" s="234"/>
      <c r="F275" s="237" t="s">
        <v>478</v>
      </c>
      <c r="G275" s="234"/>
      <c r="H275" s="238">
        <v>128.754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161</v>
      </c>
      <c r="AU275" s="244" t="s">
        <v>86</v>
      </c>
      <c r="AV275" s="13" t="s">
        <v>86</v>
      </c>
      <c r="AW275" s="13" t="s">
        <v>4</v>
      </c>
      <c r="AX275" s="13" t="s">
        <v>84</v>
      </c>
      <c r="AY275" s="244" t="s">
        <v>152</v>
      </c>
    </row>
    <row r="276" spans="1:65" s="2" customFormat="1" ht="24.15" customHeight="1">
      <c r="A276" s="39"/>
      <c r="B276" s="40"/>
      <c r="C276" s="220" t="s">
        <v>479</v>
      </c>
      <c r="D276" s="220" t="s">
        <v>154</v>
      </c>
      <c r="E276" s="221" t="s">
        <v>480</v>
      </c>
      <c r="F276" s="222" t="s">
        <v>481</v>
      </c>
      <c r="G276" s="223" t="s">
        <v>242</v>
      </c>
      <c r="H276" s="224">
        <v>14.306</v>
      </c>
      <c r="I276" s="225"/>
      <c r="J276" s="226">
        <f>ROUND(I276*H276,2)</f>
        <v>0</v>
      </c>
      <c r="K276" s="222" t="s">
        <v>158</v>
      </c>
      <c r="L276" s="45"/>
      <c r="M276" s="227" t="s">
        <v>1</v>
      </c>
      <c r="N276" s="228" t="s">
        <v>41</v>
      </c>
      <c r="O276" s="92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1" t="s">
        <v>159</v>
      </c>
      <c r="AT276" s="231" t="s">
        <v>154</v>
      </c>
      <c r="AU276" s="231" t="s">
        <v>86</v>
      </c>
      <c r="AY276" s="18" t="s">
        <v>152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8" t="s">
        <v>84</v>
      </c>
      <c r="BK276" s="232">
        <f>ROUND(I276*H276,2)</f>
        <v>0</v>
      </c>
      <c r="BL276" s="18" t="s">
        <v>159</v>
      </c>
      <c r="BM276" s="231" t="s">
        <v>482</v>
      </c>
    </row>
    <row r="277" spans="1:65" s="2" customFormat="1" ht="24.15" customHeight="1">
      <c r="A277" s="39"/>
      <c r="B277" s="40"/>
      <c r="C277" s="220" t="s">
        <v>483</v>
      </c>
      <c r="D277" s="220" t="s">
        <v>154</v>
      </c>
      <c r="E277" s="221" t="s">
        <v>484</v>
      </c>
      <c r="F277" s="222" t="s">
        <v>485</v>
      </c>
      <c r="G277" s="223" t="s">
        <v>242</v>
      </c>
      <c r="H277" s="224">
        <v>5.328</v>
      </c>
      <c r="I277" s="225"/>
      <c r="J277" s="226">
        <f>ROUND(I277*H277,2)</f>
        <v>0</v>
      </c>
      <c r="K277" s="222" t="s">
        <v>486</v>
      </c>
      <c r="L277" s="45"/>
      <c r="M277" s="227" t="s">
        <v>1</v>
      </c>
      <c r="N277" s="228" t="s">
        <v>41</v>
      </c>
      <c r="O277" s="92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1" t="s">
        <v>159</v>
      </c>
      <c r="AT277" s="231" t="s">
        <v>154</v>
      </c>
      <c r="AU277" s="231" t="s">
        <v>86</v>
      </c>
      <c r="AY277" s="18" t="s">
        <v>152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84</v>
      </c>
      <c r="BK277" s="232">
        <f>ROUND(I277*H277,2)</f>
        <v>0</v>
      </c>
      <c r="BL277" s="18" t="s">
        <v>159</v>
      </c>
      <c r="BM277" s="231" t="s">
        <v>487</v>
      </c>
    </row>
    <row r="278" spans="1:51" s="13" customFormat="1" ht="12">
      <c r="A278" s="13"/>
      <c r="B278" s="233"/>
      <c r="C278" s="234"/>
      <c r="D278" s="235" t="s">
        <v>161</v>
      </c>
      <c r="E278" s="236" t="s">
        <v>1</v>
      </c>
      <c r="F278" s="237" t="s">
        <v>488</v>
      </c>
      <c r="G278" s="234"/>
      <c r="H278" s="238">
        <v>5.328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161</v>
      </c>
      <c r="AU278" s="244" t="s">
        <v>86</v>
      </c>
      <c r="AV278" s="13" t="s">
        <v>86</v>
      </c>
      <c r="AW278" s="13" t="s">
        <v>32</v>
      </c>
      <c r="AX278" s="13" t="s">
        <v>84</v>
      </c>
      <c r="AY278" s="244" t="s">
        <v>152</v>
      </c>
    </row>
    <row r="279" spans="1:65" s="2" customFormat="1" ht="24.15" customHeight="1">
      <c r="A279" s="39"/>
      <c r="B279" s="40"/>
      <c r="C279" s="220" t="s">
        <v>489</v>
      </c>
      <c r="D279" s="220" t="s">
        <v>154</v>
      </c>
      <c r="E279" s="221" t="s">
        <v>490</v>
      </c>
      <c r="F279" s="222" t="s">
        <v>491</v>
      </c>
      <c r="G279" s="223" t="s">
        <v>242</v>
      </c>
      <c r="H279" s="224">
        <v>3.302</v>
      </c>
      <c r="I279" s="225"/>
      <c r="J279" s="226">
        <f>ROUND(I279*H279,2)</f>
        <v>0</v>
      </c>
      <c r="K279" s="222" t="s">
        <v>158</v>
      </c>
      <c r="L279" s="45"/>
      <c r="M279" s="227" t="s">
        <v>1</v>
      </c>
      <c r="N279" s="228" t="s">
        <v>41</v>
      </c>
      <c r="O279" s="92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1" t="s">
        <v>159</v>
      </c>
      <c r="AT279" s="231" t="s">
        <v>154</v>
      </c>
      <c r="AU279" s="231" t="s">
        <v>86</v>
      </c>
      <c r="AY279" s="18" t="s">
        <v>152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84</v>
      </c>
      <c r="BK279" s="232">
        <f>ROUND(I279*H279,2)</f>
        <v>0</v>
      </c>
      <c r="BL279" s="18" t="s">
        <v>159</v>
      </c>
      <c r="BM279" s="231" t="s">
        <v>492</v>
      </c>
    </row>
    <row r="280" spans="1:65" s="2" customFormat="1" ht="24.15" customHeight="1">
      <c r="A280" s="39"/>
      <c r="B280" s="40"/>
      <c r="C280" s="220" t="s">
        <v>493</v>
      </c>
      <c r="D280" s="220" t="s">
        <v>154</v>
      </c>
      <c r="E280" s="221" t="s">
        <v>494</v>
      </c>
      <c r="F280" s="222" t="s">
        <v>495</v>
      </c>
      <c r="G280" s="223" t="s">
        <v>242</v>
      </c>
      <c r="H280" s="224">
        <v>5.676</v>
      </c>
      <c r="I280" s="225"/>
      <c r="J280" s="226">
        <f>ROUND(I280*H280,2)</f>
        <v>0</v>
      </c>
      <c r="K280" s="222" t="s">
        <v>158</v>
      </c>
      <c r="L280" s="45"/>
      <c r="M280" s="227" t="s">
        <v>1</v>
      </c>
      <c r="N280" s="228" t="s">
        <v>41</v>
      </c>
      <c r="O280" s="92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159</v>
      </c>
      <c r="AT280" s="231" t="s">
        <v>154</v>
      </c>
      <c r="AU280" s="231" t="s">
        <v>86</v>
      </c>
      <c r="AY280" s="18" t="s">
        <v>152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84</v>
      </c>
      <c r="BK280" s="232">
        <f>ROUND(I280*H280,2)</f>
        <v>0</v>
      </c>
      <c r="BL280" s="18" t="s">
        <v>159</v>
      </c>
      <c r="BM280" s="231" t="s">
        <v>496</v>
      </c>
    </row>
    <row r="281" spans="1:63" s="12" customFormat="1" ht="22.8" customHeight="1">
      <c r="A281" s="12"/>
      <c r="B281" s="204"/>
      <c r="C281" s="205"/>
      <c r="D281" s="206" t="s">
        <v>75</v>
      </c>
      <c r="E281" s="218" t="s">
        <v>497</v>
      </c>
      <c r="F281" s="218" t="s">
        <v>498</v>
      </c>
      <c r="G281" s="205"/>
      <c r="H281" s="205"/>
      <c r="I281" s="208"/>
      <c r="J281" s="219">
        <f>BK281</f>
        <v>0</v>
      </c>
      <c r="K281" s="205"/>
      <c r="L281" s="210"/>
      <c r="M281" s="211"/>
      <c r="N281" s="212"/>
      <c r="O281" s="212"/>
      <c r="P281" s="213">
        <f>P282</f>
        <v>0</v>
      </c>
      <c r="Q281" s="212"/>
      <c r="R281" s="213">
        <f>R282</f>
        <v>0</v>
      </c>
      <c r="S281" s="212"/>
      <c r="T281" s="214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5" t="s">
        <v>84</v>
      </c>
      <c r="AT281" s="216" t="s">
        <v>75</v>
      </c>
      <c r="AU281" s="216" t="s">
        <v>84</v>
      </c>
      <c r="AY281" s="215" t="s">
        <v>152</v>
      </c>
      <c r="BK281" s="217">
        <f>BK282</f>
        <v>0</v>
      </c>
    </row>
    <row r="282" spans="1:65" s="2" customFormat="1" ht="24.15" customHeight="1">
      <c r="A282" s="39"/>
      <c r="B282" s="40"/>
      <c r="C282" s="220" t="s">
        <v>499</v>
      </c>
      <c r="D282" s="220" t="s">
        <v>154</v>
      </c>
      <c r="E282" s="221" t="s">
        <v>500</v>
      </c>
      <c r="F282" s="222" t="s">
        <v>501</v>
      </c>
      <c r="G282" s="223" t="s">
        <v>242</v>
      </c>
      <c r="H282" s="224">
        <v>2254.688</v>
      </c>
      <c r="I282" s="225"/>
      <c r="J282" s="226">
        <f>ROUND(I282*H282,2)</f>
        <v>0</v>
      </c>
      <c r="K282" s="222" t="s">
        <v>158</v>
      </c>
      <c r="L282" s="45"/>
      <c r="M282" s="227" t="s">
        <v>1</v>
      </c>
      <c r="N282" s="228" t="s">
        <v>41</v>
      </c>
      <c r="O282" s="92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1" t="s">
        <v>159</v>
      </c>
      <c r="AT282" s="231" t="s">
        <v>154</v>
      </c>
      <c r="AU282" s="231" t="s">
        <v>86</v>
      </c>
      <c r="AY282" s="18" t="s">
        <v>152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84</v>
      </c>
      <c r="BK282" s="232">
        <f>ROUND(I282*H282,2)</f>
        <v>0</v>
      </c>
      <c r="BL282" s="18" t="s">
        <v>159</v>
      </c>
      <c r="BM282" s="231" t="s">
        <v>502</v>
      </c>
    </row>
    <row r="283" spans="1:63" s="12" customFormat="1" ht="25.9" customHeight="1">
      <c r="A283" s="12"/>
      <c r="B283" s="204"/>
      <c r="C283" s="205"/>
      <c r="D283" s="206" t="s">
        <v>75</v>
      </c>
      <c r="E283" s="207" t="s">
        <v>503</v>
      </c>
      <c r="F283" s="207" t="s">
        <v>97</v>
      </c>
      <c r="G283" s="205"/>
      <c r="H283" s="205"/>
      <c r="I283" s="208"/>
      <c r="J283" s="209">
        <f>BK283</f>
        <v>0</v>
      </c>
      <c r="K283" s="205"/>
      <c r="L283" s="210"/>
      <c r="M283" s="211"/>
      <c r="N283" s="212"/>
      <c r="O283" s="212"/>
      <c r="P283" s="213">
        <f>P284+P287</f>
        <v>0</v>
      </c>
      <c r="Q283" s="212"/>
      <c r="R283" s="213">
        <f>R284+R287</f>
        <v>0</v>
      </c>
      <c r="S283" s="212"/>
      <c r="T283" s="214">
        <f>T284+T287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5" t="s">
        <v>178</v>
      </c>
      <c r="AT283" s="216" t="s">
        <v>75</v>
      </c>
      <c r="AU283" s="216" t="s">
        <v>76</v>
      </c>
      <c r="AY283" s="215" t="s">
        <v>152</v>
      </c>
      <c r="BK283" s="217">
        <f>BK284+BK287</f>
        <v>0</v>
      </c>
    </row>
    <row r="284" spans="1:63" s="12" customFormat="1" ht="22.8" customHeight="1">
      <c r="A284" s="12"/>
      <c r="B284" s="204"/>
      <c r="C284" s="205"/>
      <c r="D284" s="206" t="s">
        <v>75</v>
      </c>
      <c r="E284" s="218" t="s">
        <v>504</v>
      </c>
      <c r="F284" s="218" t="s">
        <v>505</v>
      </c>
      <c r="G284" s="205"/>
      <c r="H284" s="205"/>
      <c r="I284" s="208"/>
      <c r="J284" s="219">
        <f>BK284</f>
        <v>0</v>
      </c>
      <c r="K284" s="205"/>
      <c r="L284" s="210"/>
      <c r="M284" s="211"/>
      <c r="N284" s="212"/>
      <c r="O284" s="212"/>
      <c r="P284" s="213">
        <f>SUM(P285:P286)</f>
        <v>0</v>
      </c>
      <c r="Q284" s="212"/>
      <c r="R284" s="213">
        <f>SUM(R285:R286)</f>
        <v>0</v>
      </c>
      <c r="S284" s="212"/>
      <c r="T284" s="214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5" t="s">
        <v>178</v>
      </c>
      <c r="AT284" s="216" t="s">
        <v>75</v>
      </c>
      <c r="AU284" s="216" t="s">
        <v>84</v>
      </c>
      <c r="AY284" s="215" t="s">
        <v>152</v>
      </c>
      <c r="BK284" s="217">
        <f>SUM(BK285:BK286)</f>
        <v>0</v>
      </c>
    </row>
    <row r="285" spans="1:65" s="2" customFormat="1" ht="14.4" customHeight="1">
      <c r="A285" s="39"/>
      <c r="B285" s="40"/>
      <c r="C285" s="220" t="s">
        <v>506</v>
      </c>
      <c r="D285" s="220" t="s">
        <v>154</v>
      </c>
      <c r="E285" s="221" t="s">
        <v>507</v>
      </c>
      <c r="F285" s="222" t="s">
        <v>508</v>
      </c>
      <c r="G285" s="223" t="s">
        <v>509</v>
      </c>
      <c r="H285" s="224">
        <v>1</v>
      </c>
      <c r="I285" s="225"/>
      <c r="J285" s="226">
        <f>ROUND(I285*H285,2)</f>
        <v>0</v>
      </c>
      <c r="K285" s="222" t="s">
        <v>158</v>
      </c>
      <c r="L285" s="45"/>
      <c r="M285" s="227" t="s">
        <v>1</v>
      </c>
      <c r="N285" s="228" t="s">
        <v>41</v>
      </c>
      <c r="O285" s="92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1" t="s">
        <v>510</v>
      </c>
      <c r="AT285" s="231" t="s">
        <v>154</v>
      </c>
      <c r="AU285" s="231" t="s">
        <v>86</v>
      </c>
      <c r="AY285" s="18" t="s">
        <v>152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84</v>
      </c>
      <c r="BK285" s="232">
        <f>ROUND(I285*H285,2)</f>
        <v>0</v>
      </c>
      <c r="BL285" s="18" t="s">
        <v>510</v>
      </c>
      <c r="BM285" s="231" t="s">
        <v>511</v>
      </c>
    </row>
    <row r="286" spans="1:65" s="2" customFormat="1" ht="14.4" customHeight="1">
      <c r="A286" s="39"/>
      <c r="B286" s="40"/>
      <c r="C286" s="220" t="s">
        <v>512</v>
      </c>
      <c r="D286" s="220" t="s">
        <v>154</v>
      </c>
      <c r="E286" s="221" t="s">
        <v>513</v>
      </c>
      <c r="F286" s="222" t="s">
        <v>514</v>
      </c>
      <c r="G286" s="223" t="s">
        <v>509</v>
      </c>
      <c r="H286" s="224">
        <v>1</v>
      </c>
      <c r="I286" s="225"/>
      <c r="J286" s="226">
        <f>ROUND(I286*H286,2)</f>
        <v>0</v>
      </c>
      <c r="K286" s="222" t="s">
        <v>158</v>
      </c>
      <c r="L286" s="45"/>
      <c r="M286" s="227" t="s">
        <v>1</v>
      </c>
      <c r="N286" s="228" t="s">
        <v>41</v>
      </c>
      <c r="O286" s="92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1" t="s">
        <v>510</v>
      </c>
      <c r="AT286" s="231" t="s">
        <v>154</v>
      </c>
      <c r="AU286" s="231" t="s">
        <v>86</v>
      </c>
      <c r="AY286" s="18" t="s">
        <v>152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84</v>
      </c>
      <c r="BK286" s="232">
        <f>ROUND(I286*H286,2)</f>
        <v>0</v>
      </c>
      <c r="BL286" s="18" t="s">
        <v>510</v>
      </c>
      <c r="BM286" s="231" t="s">
        <v>515</v>
      </c>
    </row>
    <row r="287" spans="1:63" s="12" customFormat="1" ht="22.8" customHeight="1">
      <c r="A287" s="12"/>
      <c r="B287" s="204"/>
      <c r="C287" s="205"/>
      <c r="D287" s="206" t="s">
        <v>75</v>
      </c>
      <c r="E287" s="218" t="s">
        <v>516</v>
      </c>
      <c r="F287" s="218" t="s">
        <v>517</v>
      </c>
      <c r="G287" s="205"/>
      <c r="H287" s="205"/>
      <c r="I287" s="208"/>
      <c r="J287" s="219">
        <f>BK287</f>
        <v>0</v>
      </c>
      <c r="K287" s="205"/>
      <c r="L287" s="210"/>
      <c r="M287" s="211"/>
      <c r="N287" s="212"/>
      <c r="O287" s="212"/>
      <c r="P287" s="213">
        <f>P288</f>
        <v>0</v>
      </c>
      <c r="Q287" s="212"/>
      <c r="R287" s="213">
        <f>R288</f>
        <v>0</v>
      </c>
      <c r="S287" s="212"/>
      <c r="T287" s="214">
        <f>T288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5" t="s">
        <v>178</v>
      </c>
      <c r="AT287" s="216" t="s">
        <v>75</v>
      </c>
      <c r="AU287" s="216" t="s">
        <v>84</v>
      </c>
      <c r="AY287" s="215" t="s">
        <v>152</v>
      </c>
      <c r="BK287" s="217">
        <f>BK288</f>
        <v>0</v>
      </c>
    </row>
    <row r="288" spans="1:65" s="2" customFormat="1" ht="14.4" customHeight="1">
      <c r="A288" s="39"/>
      <c r="B288" s="40"/>
      <c r="C288" s="220" t="s">
        <v>518</v>
      </c>
      <c r="D288" s="220" t="s">
        <v>154</v>
      </c>
      <c r="E288" s="221" t="s">
        <v>519</v>
      </c>
      <c r="F288" s="222" t="s">
        <v>520</v>
      </c>
      <c r="G288" s="223" t="s">
        <v>509</v>
      </c>
      <c r="H288" s="224">
        <v>1</v>
      </c>
      <c r="I288" s="225"/>
      <c r="J288" s="226">
        <f>ROUND(I288*H288,2)</f>
        <v>0</v>
      </c>
      <c r="K288" s="222" t="s">
        <v>158</v>
      </c>
      <c r="L288" s="45"/>
      <c r="M288" s="276" t="s">
        <v>1</v>
      </c>
      <c r="N288" s="277" t="s">
        <v>41</v>
      </c>
      <c r="O288" s="278"/>
      <c r="P288" s="279">
        <f>O288*H288</f>
        <v>0</v>
      </c>
      <c r="Q288" s="279">
        <v>0</v>
      </c>
      <c r="R288" s="279">
        <f>Q288*H288</f>
        <v>0</v>
      </c>
      <c r="S288" s="279">
        <v>0</v>
      </c>
      <c r="T288" s="28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1" t="s">
        <v>510</v>
      </c>
      <c r="AT288" s="231" t="s">
        <v>154</v>
      </c>
      <c r="AU288" s="231" t="s">
        <v>86</v>
      </c>
      <c r="AY288" s="18" t="s">
        <v>152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84</v>
      </c>
      <c r="BK288" s="232">
        <f>ROUND(I288*H288,2)</f>
        <v>0</v>
      </c>
      <c r="BL288" s="18" t="s">
        <v>510</v>
      </c>
      <c r="BM288" s="231" t="s">
        <v>521</v>
      </c>
    </row>
    <row r="289" spans="1:31" s="2" customFormat="1" ht="6.95" customHeight="1">
      <c r="A289" s="39"/>
      <c r="B289" s="67"/>
      <c r="C289" s="68"/>
      <c r="D289" s="68"/>
      <c r="E289" s="68"/>
      <c r="F289" s="68"/>
      <c r="G289" s="68"/>
      <c r="H289" s="68"/>
      <c r="I289" s="68"/>
      <c r="J289" s="68"/>
      <c r="K289" s="68"/>
      <c r="L289" s="45"/>
      <c r="M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</row>
  </sheetData>
  <sheetProtection password="CC35" sheet="1" objects="1" scenarios="1" formatColumns="0" formatRows="0" autoFilter="0"/>
  <autoFilter ref="C127:K28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  <c r="AZ2" s="137" t="s">
        <v>99</v>
      </c>
      <c r="BA2" s="137" t="s">
        <v>1</v>
      </c>
      <c r="BB2" s="137" t="s">
        <v>1</v>
      </c>
      <c r="BC2" s="137" t="s">
        <v>522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101</v>
      </c>
      <c r="BA3" s="137" t="s">
        <v>1</v>
      </c>
      <c r="BB3" s="137" t="s">
        <v>1</v>
      </c>
      <c r="BC3" s="137" t="s">
        <v>523</v>
      </c>
      <c r="BD3" s="137" t="s">
        <v>86</v>
      </c>
    </row>
    <row r="4" spans="2:56" s="1" customFormat="1" ht="24.95" customHeight="1">
      <c r="B4" s="21"/>
      <c r="D4" s="140" t="s">
        <v>103</v>
      </c>
      <c r="L4" s="21"/>
      <c r="M4" s="141" t="s">
        <v>10</v>
      </c>
      <c r="AT4" s="18" t="s">
        <v>4</v>
      </c>
      <c r="AZ4" s="137" t="s">
        <v>106</v>
      </c>
      <c r="BA4" s="137" t="s">
        <v>1</v>
      </c>
      <c r="BB4" s="137" t="s">
        <v>1</v>
      </c>
      <c r="BC4" s="137" t="s">
        <v>524</v>
      </c>
      <c r="BD4" s="137" t="s">
        <v>86</v>
      </c>
    </row>
    <row r="5" spans="2:56" s="1" customFormat="1" ht="6.95" customHeight="1">
      <c r="B5" s="21"/>
      <c r="L5" s="21"/>
      <c r="AZ5" s="137" t="s">
        <v>108</v>
      </c>
      <c r="BA5" s="137" t="s">
        <v>1</v>
      </c>
      <c r="BB5" s="137" t="s">
        <v>1</v>
      </c>
      <c r="BC5" s="137" t="s">
        <v>525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110</v>
      </c>
      <c r="BA6" s="137" t="s">
        <v>1</v>
      </c>
      <c r="BB6" s="137" t="s">
        <v>1</v>
      </c>
      <c r="BC6" s="137" t="s">
        <v>526</v>
      </c>
      <c r="BD6" s="137" t="s">
        <v>86</v>
      </c>
    </row>
    <row r="7" spans="2:56" s="1" customFormat="1" ht="16.5" customHeight="1">
      <c r="B7" s="21"/>
      <c r="E7" s="143" t="str">
        <f>'Rekapitulace stavby'!K6</f>
        <v>Parkoviště Dlouhá 8-14,II.etapa Nový Jičín</v>
      </c>
      <c r="F7" s="142"/>
      <c r="G7" s="142"/>
      <c r="H7" s="142"/>
      <c r="L7" s="21"/>
      <c r="AZ7" s="137" t="s">
        <v>116</v>
      </c>
      <c r="BA7" s="137" t="s">
        <v>1</v>
      </c>
      <c r="BB7" s="137" t="s">
        <v>1</v>
      </c>
      <c r="BC7" s="137" t="s">
        <v>527</v>
      </c>
      <c r="BD7" s="137" t="s">
        <v>86</v>
      </c>
    </row>
    <row r="8" spans="1:56" s="2" customFormat="1" ht="12" customHeight="1">
      <c r="A8" s="39"/>
      <c r="B8" s="45"/>
      <c r="C8" s="39"/>
      <c r="D8" s="142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118</v>
      </c>
      <c r="BA8" s="137" t="s">
        <v>1</v>
      </c>
      <c r="BB8" s="137" t="s">
        <v>1</v>
      </c>
      <c r="BC8" s="137" t="s">
        <v>528</v>
      </c>
      <c r="BD8" s="137" t="s">
        <v>86</v>
      </c>
    </row>
    <row r="9" spans="1:56" s="2" customFormat="1" ht="16.5" customHeight="1">
      <c r="A9" s="39"/>
      <c r="B9" s="45"/>
      <c r="C9" s="39"/>
      <c r="D9" s="39"/>
      <c r="E9" s="144" t="s">
        <v>529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530</v>
      </c>
      <c r="BA9" s="137" t="s">
        <v>1</v>
      </c>
      <c r="BB9" s="137" t="s">
        <v>1</v>
      </c>
      <c r="BC9" s="137" t="s">
        <v>531</v>
      </c>
      <c r="BD9" s="137" t="s">
        <v>86</v>
      </c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30. 6. 2020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ROUND((SUM(BE127:BE304)),2)</f>
        <v>0</v>
      </c>
      <c r="G33" s="39"/>
      <c r="H33" s="39"/>
      <c r="I33" s="157">
        <v>0.21</v>
      </c>
      <c r="J33" s="156">
        <f>ROUND(((SUM(BE127:BE304))*I33),2)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ROUND((SUM(BF127:BF304)),2)</f>
        <v>0</v>
      </c>
      <c r="G34" s="39"/>
      <c r="H34" s="39"/>
      <c r="I34" s="157">
        <v>0.15</v>
      </c>
      <c r="J34" s="156">
        <f>ROUND(((SUM(BF127:BF304))*I34),2)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ROUND((SUM(BG127:BG304)),2)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ROUND((SUM(BH127:BH304)),2)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ROUND((SUM(BI127:BI304)),2)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Parkoviště Dlouhá 8-14,II.etapa Nový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SO 02 Odvodnění parkoviště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Nový Jičín - Dolní Předměstí</v>
      </c>
      <c r="G89" s="41"/>
      <c r="H89" s="41"/>
      <c r="I89" s="33" t="s">
        <v>22</v>
      </c>
      <c r="J89" s="80" t="str">
        <f>IF(J12="","",J12)</f>
        <v>30. 6. 2020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Nový Jičín</v>
      </c>
      <c r="G91" s="41"/>
      <c r="H91" s="41"/>
      <c r="I91" s="33" t="s">
        <v>30</v>
      </c>
      <c r="J91" s="37" t="str">
        <f>E21</f>
        <v>Staveník Petr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Fajfrová Irena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121</v>
      </c>
      <c r="D94" s="178"/>
      <c r="E94" s="178"/>
      <c r="F94" s="178"/>
      <c r="G94" s="178"/>
      <c r="H94" s="178"/>
      <c r="I94" s="178"/>
      <c r="J94" s="179" t="s">
        <v>122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123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124</v>
      </c>
    </row>
    <row r="97" spans="1:31" s="9" customFormat="1" ht="24.95" customHeight="1">
      <c r="A97" s="9"/>
      <c r="B97" s="181"/>
      <c r="C97" s="182"/>
      <c r="D97" s="183" t="s">
        <v>125</v>
      </c>
      <c r="E97" s="184"/>
      <c r="F97" s="184"/>
      <c r="G97" s="184"/>
      <c r="H97" s="184"/>
      <c r="I97" s="184"/>
      <c r="J97" s="185">
        <f>J128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126</v>
      </c>
      <c r="E98" s="190"/>
      <c r="F98" s="190"/>
      <c r="G98" s="190"/>
      <c r="H98" s="190"/>
      <c r="I98" s="190"/>
      <c r="J98" s="191">
        <f>J129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532</v>
      </c>
      <c r="E99" s="190"/>
      <c r="F99" s="190"/>
      <c r="G99" s="190"/>
      <c r="H99" s="190"/>
      <c r="I99" s="190"/>
      <c r="J99" s="191">
        <f>J229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128</v>
      </c>
      <c r="E100" s="190"/>
      <c r="F100" s="190"/>
      <c r="G100" s="190"/>
      <c r="H100" s="190"/>
      <c r="I100" s="190"/>
      <c r="J100" s="191">
        <f>J233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130</v>
      </c>
      <c r="E101" s="190"/>
      <c r="F101" s="190"/>
      <c r="G101" s="190"/>
      <c r="H101" s="190"/>
      <c r="I101" s="190"/>
      <c r="J101" s="191">
        <f>J248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131</v>
      </c>
      <c r="E102" s="190"/>
      <c r="F102" s="190"/>
      <c r="G102" s="190"/>
      <c r="H102" s="190"/>
      <c r="I102" s="190"/>
      <c r="J102" s="191">
        <f>J283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133</v>
      </c>
      <c r="E103" s="190"/>
      <c r="F103" s="190"/>
      <c r="G103" s="190"/>
      <c r="H103" s="190"/>
      <c r="I103" s="190"/>
      <c r="J103" s="191">
        <f>J285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533</v>
      </c>
      <c r="E104" s="184"/>
      <c r="F104" s="184"/>
      <c r="G104" s="184"/>
      <c r="H104" s="184"/>
      <c r="I104" s="184"/>
      <c r="J104" s="185">
        <f>J287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534</v>
      </c>
      <c r="E105" s="190"/>
      <c r="F105" s="190"/>
      <c r="G105" s="190"/>
      <c r="H105" s="190"/>
      <c r="I105" s="190"/>
      <c r="J105" s="191">
        <f>J288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1"/>
      <c r="C106" s="182"/>
      <c r="D106" s="183" t="s">
        <v>134</v>
      </c>
      <c r="E106" s="184"/>
      <c r="F106" s="184"/>
      <c r="G106" s="184"/>
      <c r="H106" s="184"/>
      <c r="I106" s="184"/>
      <c r="J106" s="185">
        <f>J301</f>
        <v>0</v>
      </c>
      <c r="K106" s="182"/>
      <c r="L106" s="18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7"/>
      <c r="C107" s="188"/>
      <c r="D107" s="189" t="s">
        <v>135</v>
      </c>
      <c r="E107" s="190"/>
      <c r="F107" s="190"/>
      <c r="G107" s="190"/>
      <c r="H107" s="190"/>
      <c r="I107" s="190"/>
      <c r="J107" s="191">
        <f>J302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137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6" t="str">
        <f>E7</f>
        <v>Parkoviště Dlouhá 8-14,II.etapa Nový Jičín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112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02 - SO 02 Odvodnění parkoviště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Nový Jičín - Dolní Předměstí</v>
      </c>
      <c r="G121" s="41"/>
      <c r="H121" s="41"/>
      <c r="I121" s="33" t="s">
        <v>22</v>
      </c>
      <c r="J121" s="80" t="str">
        <f>IF(J12="","",J12)</f>
        <v>30. 6. 2020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Město Nový Jičín</v>
      </c>
      <c r="G123" s="41"/>
      <c r="H123" s="41"/>
      <c r="I123" s="33" t="s">
        <v>30</v>
      </c>
      <c r="J123" s="37" t="str">
        <f>E21</f>
        <v>Staveník Petr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IF(E18="","",E18)</f>
        <v>Vyplň údaj</v>
      </c>
      <c r="G124" s="41"/>
      <c r="H124" s="41"/>
      <c r="I124" s="33" t="s">
        <v>33</v>
      </c>
      <c r="J124" s="37" t="str">
        <f>E24</f>
        <v>Fajfrová Irena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3"/>
      <c r="B126" s="194"/>
      <c r="C126" s="195" t="s">
        <v>138</v>
      </c>
      <c r="D126" s="196" t="s">
        <v>61</v>
      </c>
      <c r="E126" s="196" t="s">
        <v>57</v>
      </c>
      <c r="F126" s="196" t="s">
        <v>58</v>
      </c>
      <c r="G126" s="196" t="s">
        <v>139</v>
      </c>
      <c r="H126" s="196" t="s">
        <v>140</v>
      </c>
      <c r="I126" s="196" t="s">
        <v>141</v>
      </c>
      <c r="J126" s="196" t="s">
        <v>122</v>
      </c>
      <c r="K126" s="197" t="s">
        <v>142</v>
      </c>
      <c r="L126" s="198"/>
      <c r="M126" s="101" t="s">
        <v>1</v>
      </c>
      <c r="N126" s="102" t="s">
        <v>40</v>
      </c>
      <c r="O126" s="102" t="s">
        <v>143</v>
      </c>
      <c r="P126" s="102" t="s">
        <v>144</v>
      </c>
      <c r="Q126" s="102" t="s">
        <v>145</v>
      </c>
      <c r="R126" s="102" t="s">
        <v>146</v>
      </c>
      <c r="S126" s="102" t="s">
        <v>147</v>
      </c>
      <c r="T126" s="103" t="s">
        <v>148</v>
      </c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1:63" s="2" customFormat="1" ht="22.8" customHeight="1">
      <c r="A127" s="39"/>
      <c r="B127" s="40"/>
      <c r="C127" s="108" t="s">
        <v>149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P128+P287+P301</f>
        <v>0</v>
      </c>
      <c r="Q127" s="105"/>
      <c r="R127" s="201">
        <f>R128+R287+R301</f>
        <v>572.75454138</v>
      </c>
      <c r="S127" s="105"/>
      <c r="T127" s="202">
        <f>T128+T287+T301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124</v>
      </c>
      <c r="BK127" s="203">
        <f>BK128+BK287+BK301</f>
        <v>0</v>
      </c>
    </row>
    <row r="128" spans="1:63" s="12" customFormat="1" ht="25.9" customHeight="1">
      <c r="A128" s="12"/>
      <c r="B128" s="204"/>
      <c r="C128" s="205"/>
      <c r="D128" s="206" t="s">
        <v>75</v>
      </c>
      <c r="E128" s="207" t="s">
        <v>150</v>
      </c>
      <c r="F128" s="207" t="s">
        <v>151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P129+P229+P233+P248+P283+P285</f>
        <v>0</v>
      </c>
      <c r="Q128" s="212"/>
      <c r="R128" s="213">
        <f>R129+R229+R233+R248+R283+R285</f>
        <v>572.68894138</v>
      </c>
      <c r="S128" s="212"/>
      <c r="T128" s="214">
        <f>T129+T229+T233+T248+T283+T285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84</v>
      </c>
      <c r="AT128" s="216" t="s">
        <v>75</v>
      </c>
      <c r="AU128" s="216" t="s">
        <v>76</v>
      </c>
      <c r="AY128" s="215" t="s">
        <v>152</v>
      </c>
      <c r="BK128" s="217">
        <f>BK129+BK229+BK233+BK248+BK283+BK285</f>
        <v>0</v>
      </c>
    </row>
    <row r="129" spans="1:63" s="12" customFormat="1" ht="22.8" customHeight="1">
      <c r="A129" s="12"/>
      <c r="B129" s="204"/>
      <c r="C129" s="205"/>
      <c r="D129" s="206" t="s">
        <v>75</v>
      </c>
      <c r="E129" s="218" t="s">
        <v>84</v>
      </c>
      <c r="F129" s="218" t="s">
        <v>153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SUM(P130:P228)</f>
        <v>0</v>
      </c>
      <c r="Q129" s="212"/>
      <c r="R129" s="213">
        <f>SUM(R130:R228)</f>
        <v>467.43124736</v>
      </c>
      <c r="S129" s="212"/>
      <c r="T129" s="214">
        <f>SUM(T130:T228)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84</v>
      </c>
      <c r="AY129" s="215" t="s">
        <v>152</v>
      </c>
      <c r="BK129" s="217">
        <f>SUM(BK130:BK228)</f>
        <v>0</v>
      </c>
    </row>
    <row r="130" spans="1:65" s="2" customFormat="1" ht="24.15" customHeight="1">
      <c r="A130" s="39"/>
      <c r="B130" s="40"/>
      <c r="C130" s="220" t="s">
        <v>84</v>
      </c>
      <c r="D130" s="220" t="s">
        <v>154</v>
      </c>
      <c r="E130" s="221" t="s">
        <v>535</v>
      </c>
      <c r="F130" s="222" t="s">
        <v>536</v>
      </c>
      <c r="G130" s="223" t="s">
        <v>181</v>
      </c>
      <c r="H130" s="224">
        <v>179.133</v>
      </c>
      <c r="I130" s="225"/>
      <c r="J130" s="226">
        <f>ROUND(I130*H130,2)</f>
        <v>0</v>
      </c>
      <c r="K130" s="222" t="s">
        <v>158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159</v>
      </c>
      <c r="AT130" s="231" t="s">
        <v>154</v>
      </c>
      <c r="AU130" s="231" t="s">
        <v>86</v>
      </c>
      <c r="AY130" s="18" t="s">
        <v>152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159</v>
      </c>
      <c r="BM130" s="231" t="s">
        <v>537</v>
      </c>
    </row>
    <row r="131" spans="1:51" s="15" customFormat="1" ht="12">
      <c r="A131" s="15"/>
      <c r="B131" s="256"/>
      <c r="C131" s="257"/>
      <c r="D131" s="235" t="s">
        <v>161</v>
      </c>
      <c r="E131" s="258" t="s">
        <v>1</v>
      </c>
      <c r="F131" s="259" t="s">
        <v>538</v>
      </c>
      <c r="G131" s="257"/>
      <c r="H131" s="258" t="s">
        <v>1</v>
      </c>
      <c r="I131" s="260"/>
      <c r="J131" s="257"/>
      <c r="K131" s="257"/>
      <c r="L131" s="261"/>
      <c r="M131" s="262"/>
      <c r="N131" s="263"/>
      <c r="O131" s="263"/>
      <c r="P131" s="263"/>
      <c r="Q131" s="263"/>
      <c r="R131" s="263"/>
      <c r="S131" s="263"/>
      <c r="T131" s="26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5" t="s">
        <v>161</v>
      </c>
      <c r="AU131" s="265" t="s">
        <v>86</v>
      </c>
      <c r="AV131" s="15" t="s">
        <v>84</v>
      </c>
      <c r="AW131" s="15" t="s">
        <v>32</v>
      </c>
      <c r="AX131" s="15" t="s">
        <v>76</v>
      </c>
      <c r="AY131" s="265" t="s">
        <v>152</v>
      </c>
    </row>
    <row r="132" spans="1:51" s="13" customFormat="1" ht="12">
      <c r="A132" s="13"/>
      <c r="B132" s="233"/>
      <c r="C132" s="234"/>
      <c r="D132" s="235" t="s">
        <v>161</v>
      </c>
      <c r="E132" s="236" t="s">
        <v>1</v>
      </c>
      <c r="F132" s="237" t="s">
        <v>539</v>
      </c>
      <c r="G132" s="234"/>
      <c r="H132" s="238">
        <v>80.478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161</v>
      </c>
      <c r="AU132" s="244" t="s">
        <v>86</v>
      </c>
      <c r="AV132" s="13" t="s">
        <v>86</v>
      </c>
      <c r="AW132" s="13" t="s">
        <v>32</v>
      </c>
      <c r="AX132" s="13" t="s">
        <v>76</v>
      </c>
      <c r="AY132" s="244" t="s">
        <v>152</v>
      </c>
    </row>
    <row r="133" spans="1:51" s="13" customFormat="1" ht="12">
      <c r="A133" s="13"/>
      <c r="B133" s="233"/>
      <c r="C133" s="234"/>
      <c r="D133" s="235" t="s">
        <v>161</v>
      </c>
      <c r="E133" s="236" t="s">
        <v>1</v>
      </c>
      <c r="F133" s="237" t="s">
        <v>540</v>
      </c>
      <c r="G133" s="234"/>
      <c r="H133" s="238">
        <v>2.45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161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152</v>
      </c>
    </row>
    <row r="134" spans="1:51" s="15" customFormat="1" ht="12">
      <c r="A134" s="15"/>
      <c r="B134" s="256"/>
      <c r="C134" s="257"/>
      <c r="D134" s="235" t="s">
        <v>161</v>
      </c>
      <c r="E134" s="258" t="s">
        <v>1</v>
      </c>
      <c r="F134" s="259" t="s">
        <v>541</v>
      </c>
      <c r="G134" s="257"/>
      <c r="H134" s="258" t="s">
        <v>1</v>
      </c>
      <c r="I134" s="260"/>
      <c r="J134" s="257"/>
      <c r="K134" s="257"/>
      <c r="L134" s="261"/>
      <c r="M134" s="262"/>
      <c r="N134" s="263"/>
      <c r="O134" s="263"/>
      <c r="P134" s="263"/>
      <c r="Q134" s="263"/>
      <c r="R134" s="263"/>
      <c r="S134" s="263"/>
      <c r="T134" s="26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5" t="s">
        <v>161</v>
      </c>
      <c r="AU134" s="265" t="s">
        <v>86</v>
      </c>
      <c r="AV134" s="15" t="s">
        <v>84</v>
      </c>
      <c r="AW134" s="15" t="s">
        <v>32</v>
      </c>
      <c r="AX134" s="15" t="s">
        <v>76</v>
      </c>
      <c r="AY134" s="265" t="s">
        <v>152</v>
      </c>
    </row>
    <row r="135" spans="1:51" s="13" customFormat="1" ht="12">
      <c r="A135" s="13"/>
      <c r="B135" s="233"/>
      <c r="C135" s="234"/>
      <c r="D135" s="235" t="s">
        <v>161</v>
      </c>
      <c r="E135" s="236" t="s">
        <v>1</v>
      </c>
      <c r="F135" s="237" t="s">
        <v>542</v>
      </c>
      <c r="G135" s="234"/>
      <c r="H135" s="238">
        <v>275.338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161</v>
      </c>
      <c r="AU135" s="244" t="s">
        <v>86</v>
      </c>
      <c r="AV135" s="13" t="s">
        <v>86</v>
      </c>
      <c r="AW135" s="13" t="s">
        <v>32</v>
      </c>
      <c r="AX135" s="13" t="s">
        <v>76</v>
      </c>
      <c r="AY135" s="244" t="s">
        <v>152</v>
      </c>
    </row>
    <row r="136" spans="1:51" s="14" customFormat="1" ht="12">
      <c r="A136" s="14"/>
      <c r="B136" s="245"/>
      <c r="C136" s="246"/>
      <c r="D136" s="235" t="s">
        <v>161</v>
      </c>
      <c r="E136" s="247" t="s">
        <v>99</v>
      </c>
      <c r="F136" s="248" t="s">
        <v>164</v>
      </c>
      <c r="G136" s="246"/>
      <c r="H136" s="249">
        <v>358.266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161</v>
      </c>
      <c r="AU136" s="255" t="s">
        <v>86</v>
      </c>
      <c r="AV136" s="14" t="s">
        <v>159</v>
      </c>
      <c r="AW136" s="14" t="s">
        <v>32</v>
      </c>
      <c r="AX136" s="14" t="s">
        <v>76</v>
      </c>
      <c r="AY136" s="255" t="s">
        <v>152</v>
      </c>
    </row>
    <row r="137" spans="1:51" s="13" customFormat="1" ht="12">
      <c r="A137" s="13"/>
      <c r="B137" s="233"/>
      <c r="C137" s="234"/>
      <c r="D137" s="235" t="s">
        <v>161</v>
      </c>
      <c r="E137" s="236" t="s">
        <v>1</v>
      </c>
      <c r="F137" s="237" t="s">
        <v>543</v>
      </c>
      <c r="G137" s="234"/>
      <c r="H137" s="238">
        <v>179.133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161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152</v>
      </c>
    </row>
    <row r="138" spans="1:65" s="2" customFormat="1" ht="24.15" customHeight="1">
      <c r="A138" s="39"/>
      <c r="B138" s="40"/>
      <c r="C138" s="220" t="s">
        <v>86</v>
      </c>
      <c r="D138" s="220" t="s">
        <v>154</v>
      </c>
      <c r="E138" s="221" t="s">
        <v>544</v>
      </c>
      <c r="F138" s="222" t="s">
        <v>545</v>
      </c>
      <c r="G138" s="223" t="s">
        <v>181</v>
      </c>
      <c r="H138" s="224">
        <v>179.133</v>
      </c>
      <c r="I138" s="225"/>
      <c r="J138" s="226">
        <f>ROUND(I138*H138,2)</f>
        <v>0</v>
      </c>
      <c r="K138" s="222" t="s">
        <v>158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159</v>
      </c>
      <c r="AT138" s="231" t="s">
        <v>154</v>
      </c>
      <c r="AU138" s="231" t="s">
        <v>86</v>
      </c>
      <c r="AY138" s="18" t="s">
        <v>152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159</v>
      </c>
      <c r="BM138" s="231" t="s">
        <v>546</v>
      </c>
    </row>
    <row r="139" spans="1:51" s="13" customFormat="1" ht="12">
      <c r="A139" s="13"/>
      <c r="B139" s="233"/>
      <c r="C139" s="234"/>
      <c r="D139" s="235" t="s">
        <v>161</v>
      </c>
      <c r="E139" s="236" t="s">
        <v>1</v>
      </c>
      <c r="F139" s="237" t="s">
        <v>543</v>
      </c>
      <c r="G139" s="234"/>
      <c r="H139" s="238">
        <v>179.133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161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152</v>
      </c>
    </row>
    <row r="140" spans="1:65" s="2" customFormat="1" ht="24.15" customHeight="1">
      <c r="A140" s="39"/>
      <c r="B140" s="40"/>
      <c r="C140" s="220" t="s">
        <v>168</v>
      </c>
      <c r="D140" s="220" t="s">
        <v>154</v>
      </c>
      <c r="E140" s="221" t="s">
        <v>547</v>
      </c>
      <c r="F140" s="222" t="s">
        <v>548</v>
      </c>
      <c r="G140" s="223" t="s">
        <v>181</v>
      </c>
      <c r="H140" s="224">
        <v>85.573</v>
      </c>
      <c r="I140" s="225"/>
      <c r="J140" s="226">
        <f>ROUND(I140*H140,2)</f>
        <v>0</v>
      </c>
      <c r="K140" s="222" t="s">
        <v>158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159</v>
      </c>
      <c r="AT140" s="231" t="s">
        <v>154</v>
      </c>
      <c r="AU140" s="231" t="s">
        <v>86</v>
      </c>
      <c r="AY140" s="18" t="s">
        <v>152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159</v>
      </c>
      <c r="BM140" s="231" t="s">
        <v>549</v>
      </c>
    </row>
    <row r="141" spans="1:51" s="15" customFormat="1" ht="12">
      <c r="A141" s="15"/>
      <c r="B141" s="256"/>
      <c r="C141" s="257"/>
      <c r="D141" s="235" t="s">
        <v>161</v>
      </c>
      <c r="E141" s="258" t="s">
        <v>1</v>
      </c>
      <c r="F141" s="259" t="s">
        <v>550</v>
      </c>
      <c r="G141" s="257"/>
      <c r="H141" s="258" t="s">
        <v>1</v>
      </c>
      <c r="I141" s="260"/>
      <c r="J141" s="257"/>
      <c r="K141" s="257"/>
      <c r="L141" s="261"/>
      <c r="M141" s="262"/>
      <c r="N141" s="263"/>
      <c r="O141" s="263"/>
      <c r="P141" s="263"/>
      <c r="Q141" s="263"/>
      <c r="R141" s="263"/>
      <c r="S141" s="263"/>
      <c r="T141" s="26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5" t="s">
        <v>161</v>
      </c>
      <c r="AU141" s="265" t="s">
        <v>86</v>
      </c>
      <c r="AV141" s="15" t="s">
        <v>84</v>
      </c>
      <c r="AW141" s="15" t="s">
        <v>32</v>
      </c>
      <c r="AX141" s="15" t="s">
        <v>76</v>
      </c>
      <c r="AY141" s="265" t="s">
        <v>152</v>
      </c>
    </row>
    <row r="142" spans="1:51" s="13" customFormat="1" ht="12">
      <c r="A142" s="13"/>
      <c r="B142" s="233"/>
      <c r="C142" s="234"/>
      <c r="D142" s="235" t="s">
        <v>161</v>
      </c>
      <c r="E142" s="236" t="s">
        <v>1</v>
      </c>
      <c r="F142" s="237" t="s">
        <v>551</v>
      </c>
      <c r="G142" s="234"/>
      <c r="H142" s="238">
        <v>48.848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161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152</v>
      </c>
    </row>
    <row r="143" spans="1:51" s="13" customFormat="1" ht="12">
      <c r="A143" s="13"/>
      <c r="B143" s="233"/>
      <c r="C143" s="234"/>
      <c r="D143" s="235" t="s">
        <v>161</v>
      </c>
      <c r="E143" s="236" t="s">
        <v>1</v>
      </c>
      <c r="F143" s="237" t="s">
        <v>552</v>
      </c>
      <c r="G143" s="234"/>
      <c r="H143" s="238">
        <v>80.454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161</v>
      </c>
      <c r="AU143" s="244" t="s">
        <v>86</v>
      </c>
      <c r="AV143" s="13" t="s">
        <v>86</v>
      </c>
      <c r="AW143" s="13" t="s">
        <v>32</v>
      </c>
      <c r="AX143" s="13" t="s">
        <v>76</v>
      </c>
      <c r="AY143" s="244" t="s">
        <v>152</v>
      </c>
    </row>
    <row r="144" spans="1:51" s="13" customFormat="1" ht="12">
      <c r="A144" s="13"/>
      <c r="B144" s="233"/>
      <c r="C144" s="234"/>
      <c r="D144" s="235" t="s">
        <v>161</v>
      </c>
      <c r="E144" s="236" t="s">
        <v>1</v>
      </c>
      <c r="F144" s="237" t="s">
        <v>553</v>
      </c>
      <c r="G144" s="234"/>
      <c r="H144" s="238">
        <v>34.983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161</v>
      </c>
      <c r="AU144" s="244" t="s">
        <v>86</v>
      </c>
      <c r="AV144" s="13" t="s">
        <v>86</v>
      </c>
      <c r="AW144" s="13" t="s">
        <v>32</v>
      </c>
      <c r="AX144" s="13" t="s">
        <v>76</v>
      </c>
      <c r="AY144" s="244" t="s">
        <v>152</v>
      </c>
    </row>
    <row r="145" spans="1:51" s="15" customFormat="1" ht="12">
      <c r="A145" s="15"/>
      <c r="B145" s="256"/>
      <c r="C145" s="257"/>
      <c r="D145" s="235" t="s">
        <v>161</v>
      </c>
      <c r="E145" s="258" t="s">
        <v>1</v>
      </c>
      <c r="F145" s="259" t="s">
        <v>554</v>
      </c>
      <c r="G145" s="257"/>
      <c r="H145" s="258" t="s">
        <v>1</v>
      </c>
      <c r="I145" s="260"/>
      <c r="J145" s="257"/>
      <c r="K145" s="257"/>
      <c r="L145" s="261"/>
      <c r="M145" s="262"/>
      <c r="N145" s="263"/>
      <c r="O145" s="263"/>
      <c r="P145" s="263"/>
      <c r="Q145" s="263"/>
      <c r="R145" s="263"/>
      <c r="S145" s="263"/>
      <c r="T145" s="26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5" t="s">
        <v>161</v>
      </c>
      <c r="AU145" s="265" t="s">
        <v>86</v>
      </c>
      <c r="AV145" s="15" t="s">
        <v>84</v>
      </c>
      <c r="AW145" s="15" t="s">
        <v>32</v>
      </c>
      <c r="AX145" s="15" t="s">
        <v>76</v>
      </c>
      <c r="AY145" s="265" t="s">
        <v>152</v>
      </c>
    </row>
    <row r="146" spans="1:51" s="13" customFormat="1" ht="12">
      <c r="A146" s="13"/>
      <c r="B146" s="233"/>
      <c r="C146" s="234"/>
      <c r="D146" s="235" t="s">
        <v>161</v>
      </c>
      <c r="E146" s="236" t="s">
        <v>1</v>
      </c>
      <c r="F146" s="237" t="s">
        <v>555</v>
      </c>
      <c r="G146" s="234"/>
      <c r="H146" s="238">
        <v>6.861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161</v>
      </c>
      <c r="AU146" s="244" t="s">
        <v>86</v>
      </c>
      <c r="AV146" s="13" t="s">
        <v>86</v>
      </c>
      <c r="AW146" s="13" t="s">
        <v>32</v>
      </c>
      <c r="AX146" s="13" t="s">
        <v>76</v>
      </c>
      <c r="AY146" s="244" t="s">
        <v>152</v>
      </c>
    </row>
    <row r="147" spans="1:51" s="14" customFormat="1" ht="12">
      <c r="A147" s="14"/>
      <c r="B147" s="245"/>
      <c r="C147" s="246"/>
      <c r="D147" s="235" t="s">
        <v>161</v>
      </c>
      <c r="E147" s="247" t="s">
        <v>110</v>
      </c>
      <c r="F147" s="248" t="s">
        <v>164</v>
      </c>
      <c r="G147" s="246"/>
      <c r="H147" s="249">
        <v>171.146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161</v>
      </c>
      <c r="AU147" s="255" t="s">
        <v>86</v>
      </c>
      <c r="AV147" s="14" t="s">
        <v>159</v>
      </c>
      <c r="AW147" s="14" t="s">
        <v>32</v>
      </c>
      <c r="AX147" s="14" t="s">
        <v>76</v>
      </c>
      <c r="AY147" s="255" t="s">
        <v>152</v>
      </c>
    </row>
    <row r="148" spans="1:51" s="13" customFormat="1" ht="12">
      <c r="A148" s="13"/>
      <c r="B148" s="233"/>
      <c r="C148" s="234"/>
      <c r="D148" s="235" t="s">
        <v>161</v>
      </c>
      <c r="E148" s="236" t="s">
        <v>1</v>
      </c>
      <c r="F148" s="237" t="s">
        <v>556</v>
      </c>
      <c r="G148" s="234"/>
      <c r="H148" s="238">
        <v>85.573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161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152</v>
      </c>
    </row>
    <row r="149" spans="1:65" s="2" customFormat="1" ht="24.15" customHeight="1">
      <c r="A149" s="39"/>
      <c r="B149" s="40"/>
      <c r="C149" s="220" t="s">
        <v>159</v>
      </c>
      <c r="D149" s="220" t="s">
        <v>154</v>
      </c>
      <c r="E149" s="221" t="s">
        <v>557</v>
      </c>
      <c r="F149" s="222" t="s">
        <v>558</v>
      </c>
      <c r="G149" s="223" t="s">
        <v>181</v>
      </c>
      <c r="H149" s="224">
        <v>85.573</v>
      </c>
      <c r="I149" s="225"/>
      <c r="J149" s="226">
        <f>ROUND(I149*H149,2)</f>
        <v>0</v>
      </c>
      <c r="K149" s="222" t="s">
        <v>158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159</v>
      </c>
      <c r="AT149" s="231" t="s">
        <v>154</v>
      </c>
      <c r="AU149" s="231" t="s">
        <v>86</v>
      </c>
      <c r="AY149" s="18" t="s">
        <v>152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159</v>
      </c>
      <c r="BM149" s="231" t="s">
        <v>559</v>
      </c>
    </row>
    <row r="150" spans="1:51" s="13" customFormat="1" ht="12">
      <c r="A150" s="13"/>
      <c r="B150" s="233"/>
      <c r="C150" s="234"/>
      <c r="D150" s="235" t="s">
        <v>161</v>
      </c>
      <c r="E150" s="236" t="s">
        <v>1</v>
      </c>
      <c r="F150" s="237" t="s">
        <v>556</v>
      </c>
      <c r="G150" s="234"/>
      <c r="H150" s="238">
        <v>85.573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161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152</v>
      </c>
    </row>
    <row r="151" spans="1:65" s="2" customFormat="1" ht="24.15" customHeight="1">
      <c r="A151" s="39"/>
      <c r="B151" s="40"/>
      <c r="C151" s="220" t="s">
        <v>178</v>
      </c>
      <c r="D151" s="220" t="s">
        <v>154</v>
      </c>
      <c r="E151" s="221" t="s">
        <v>560</v>
      </c>
      <c r="F151" s="222" t="s">
        <v>561</v>
      </c>
      <c r="G151" s="223" t="s">
        <v>181</v>
      </c>
      <c r="H151" s="224">
        <v>16.186</v>
      </c>
      <c r="I151" s="225"/>
      <c r="J151" s="226">
        <f>ROUND(I151*H151,2)</f>
        <v>0</v>
      </c>
      <c r="K151" s="222" t="s">
        <v>158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159</v>
      </c>
      <c r="AT151" s="231" t="s">
        <v>154</v>
      </c>
      <c r="AU151" s="231" t="s">
        <v>86</v>
      </c>
      <c r="AY151" s="18" t="s">
        <v>152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159</v>
      </c>
      <c r="BM151" s="231" t="s">
        <v>562</v>
      </c>
    </row>
    <row r="152" spans="1:51" s="15" customFormat="1" ht="12">
      <c r="A152" s="15"/>
      <c r="B152" s="256"/>
      <c r="C152" s="257"/>
      <c r="D152" s="235" t="s">
        <v>161</v>
      </c>
      <c r="E152" s="258" t="s">
        <v>1</v>
      </c>
      <c r="F152" s="259" t="s">
        <v>563</v>
      </c>
      <c r="G152" s="257"/>
      <c r="H152" s="258" t="s">
        <v>1</v>
      </c>
      <c r="I152" s="260"/>
      <c r="J152" s="257"/>
      <c r="K152" s="257"/>
      <c r="L152" s="261"/>
      <c r="M152" s="262"/>
      <c r="N152" s="263"/>
      <c r="O152" s="263"/>
      <c r="P152" s="263"/>
      <c r="Q152" s="263"/>
      <c r="R152" s="263"/>
      <c r="S152" s="263"/>
      <c r="T152" s="26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5" t="s">
        <v>161</v>
      </c>
      <c r="AU152" s="265" t="s">
        <v>86</v>
      </c>
      <c r="AV152" s="15" t="s">
        <v>84</v>
      </c>
      <c r="AW152" s="15" t="s">
        <v>32</v>
      </c>
      <c r="AX152" s="15" t="s">
        <v>76</v>
      </c>
      <c r="AY152" s="265" t="s">
        <v>152</v>
      </c>
    </row>
    <row r="153" spans="1:51" s="13" customFormat="1" ht="12">
      <c r="A153" s="13"/>
      <c r="B153" s="233"/>
      <c r="C153" s="234"/>
      <c r="D153" s="235" t="s">
        <v>161</v>
      </c>
      <c r="E153" s="236" t="s">
        <v>116</v>
      </c>
      <c r="F153" s="237" t="s">
        <v>564</v>
      </c>
      <c r="G153" s="234"/>
      <c r="H153" s="238">
        <v>32.371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161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152</v>
      </c>
    </row>
    <row r="154" spans="1:51" s="13" customFormat="1" ht="12">
      <c r="A154" s="13"/>
      <c r="B154" s="233"/>
      <c r="C154" s="234"/>
      <c r="D154" s="235" t="s">
        <v>161</v>
      </c>
      <c r="E154" s="236" t="s">
        <v>1</v>
      </c>
      <c r="F154" s="237" t="s">
        <v>565</v>
      </c>
      <c r="G154" s="234"/>
      <c r="H154" s="238">
        <v>16.186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161</v>
      </c>
      <c r="AU154" s="244" t="s">
        <v>86</v>
      </c>
      <c r="AV154" s="13" t="s">
        <v>86</v>
      </c>
      <c r="AW154" s="13" t="s">
        <v>32</v>
      </c>
      <c r="AX154" s="13" t="s">
        <v>84</v>
      </c>
      <c r="AY154" s="244" t="s">
        <v>152</v>
      </c>
    </row>
    <row r="155" spans="1:65" s="2" customFormat="1" ht="24.15" customHeight="1">
      <c r="A155" s="39"/>
      <c r="B155" s="40"/>
      <c r="C155" s="220" t="s">
        <v>185</v>
      </c>
      <c r="D155" s="220" t="s">
        <v>154</v>
      </c>
      <c r="E155" s="221" t="s">
        <v>566</v>
      </c>
      <c r="F155" s="222" t="s">
        <v>567</v>
      </c>
      <c r="G155" s="223" t="s">
        <v>181</v>
      </c>
      <c r="H155" s="224">
        <v>16.186</v>
      </c>
      <c r="I155" s="225"/>
      <c r="J155" s="226">
        <f>ROUND(I155*H155,2)</f>
        <v>0</v>
      </c>
      <c r="K155" s="222" t="s">
        <v>158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159</v>
      </c>
      <c r="AT155" s="231" t="s">
        <v>154</v>
      </c>
      <c r="AU155" s="231" t="s">
        <v>86</v>
      </c>
      <c r="AY155" s="18" t="s">
        <v>152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159</v>
      </c>
      <c r="BM155" s="231" t="s">
        <v>568</v>
      </c>
    </row>
    <row r="156" spans="1:51" s="13" customFormat="1" ht="12">
      <c r="A156" s="13"/>
      <c r="B156" s="233"/>
      <c r="C156" s="234"/>
      <c r="D156" s="235" t="s">
        <v>161</v>
      </c>
      <c r="E156" s="236" t="s">
        <v>1</v>
      </c>
      <c r="F156" s="237" t="s">
        <v>565</v>
      </c>
      <c r="G156" s="234"/>
      <c r="H156" s="238">
        <v>16.186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161</v>
      </c>
      <c r="AU156" s="244" t="s">
        <v>86</v>
      </c>
      <c r="AV156" s="13" t="s">
        <v>86</v>
      </c>
      <c r="AW156" s="13" t="s">
        <v>32</v>
      </c>
      <c r="AX156" s="13" t="s">
        <v>84</v>
      </c>
      <c r="AY156" s="244" t="s">
        <v>152</v>
      </c>
    </row>
    <row r="157" spans="1:65" s="2" customFormat="1" ht="14.4" customHeight="1">
      <c r="A157" s="39"/>
      <c r="B157" s="40"/>
      <c r="C157" s="220" t="s">
        <v>191</v>
      </c>
      <c r="D157" s="220" t="s">
        <v>154</v>
      </c>
      <c r="E157" s="221" t="s">
        <v>204</v>
      </c>
      <c r="F157" s="222" t="s">
        <v>205</v>
      </c>
      <c r="G157" s="223" t="s">
        <v>157</v>
      </c>
      <c r="H157" s="224">
        <v>325.309</v>
      </c>
      <c r="I157" s="225"/>
      <c r="J157" s="226">
        <f>ROUND(I157*H157,2)</f>
        <v>0</v>
      </c>
      <c r="K157" s="222" t="s">
        <v>158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0.00084</v>
      </c>
      <c r="R157" s="229">
        <f>Q157*H157</f>
        <v>0.27325956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159</v>
      </c>
      <c r="AT157" s="231" t="s">
        <v>154</v>
      </c>
      <c r="AU157" s="231" t="s">
        <v>86</v>
      </c>
      <c r="AY157" s="18" t="s">
        <v>152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159</v>
      </c>
      <c r="BM157" s="231" t="s">
        <v>569</v>
      </c>
    </row>
    <row r="158" spans="1:51" s="15" customFormat="1" ht="12">
      <c r="A158" s="15"/>
      <c r="B158" s="256"/>
      <c r="C158" s="257"/>
      <c r="D158" s="235" t="s">
        <v>161</v>
      </c>
      <c r="E158" s="258" t="s">
        <v>1</v>
      </c>
      <c r="F158" s="259" t="s">
        <v>550</v>
      </c>
      <c r="G158" s="257"/>
      <c r="H158" s="258" t="s">
        <v>1</v>
      </c>
      <c r="I158" s="260"/>
      <c r="J158" s="257"/>
      <c r="K158" s="257"/>
      <c r="L158" s="261"/>
      <c r="M158" s="262"/>
      <c r="N158" s="263"/>
      <c r="O158" s="263"/>
      <c r="P158" s="263"/>
      <c r="Q158" s="263"/>
      <c r="R158" s="263"/>
      <c r="S158" s="263"/>
      <c r="T158" s="26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5" t="s">
        <v>161</v>
      </c>
      <c r="AU158" s="265" t="s">
        <v>86</v>
      </c>
      <c r="AV158" s="15" t="s">
        <v>84</v>
      </c>
      <c r="AW158" s="15" t="s">
        <v>32</v>
      </c>
      <c r="AX158" s="15" t="s">
        <v>76</v>
      </c>
      <c r="AY158" s="265" t="s">
        <v>152</v>
      </c>
    </row>
    <row r="159" spans="1:51" s="13" customFormat="1" ht="12">
      <c r="A159" s="13"/>
      <c r="B159" s="233"/>
      <c r="C159" s="234"/>
      <c r="D159" s="235" t="s">
        <v>161</v>
      </c>
      <c r="E159" s="236" t="s">
        <v>1</v>
      </c>
      <c r="F159" s="237" t="s">
        <v>570</v>
      </c>
      <c r="G159" s="234"/>
      <c r="H159" s="238">
        <v>88.815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161</v>
      </c>
      <c r="AU159" s="244" t="s">
        <v>86</v>
      </c>
      <c r="AV159" s="13" t="s">
        <v>86</v>
      </c>
      <c r="AW159" s="13" t="s">
        <v>32</v>
      </c>
      <c r="AX159" s="13" t="s">
        <v>76</v>
      </c>
      <c r="AY159" s="244" t="s">
        <v>152</v>
      </c>
    </row>
    <row r="160" spans="1:51" s="13" customFormat="1" ht="12">
      <c r="A160" s="13"/>
      <c r="B160" s="233"/>
      <c r="C160" s="234"/>
      <c r="D160" s="235" t="s">
        <v>161</v>
      </c>
      <c r="E160" s="236" t="s">
        <v>1</v>
      </c>
      <c r="F160" s="237" t="s">
        <v>571</v>
      </c>
      <c r="G160" s="234"/>
      <c r="H160" s="238">
        <v>146.28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161</v>
      </c>
      <c r="AU160" s="244" t="s">
        <v>86</v>
      </c>
      <c r="AV160" s="13" t="s">
        <v>86</v>
      </c>
      <c r="AW160" s="13" t="s">
        <v>32</v>
      </c>
      <c r="AX160" s="13" t="s">
        <v>76</v>
      </c>
      <c r="AY160" s="244" t="s">
        <v>152</v>
      </c>
    </row>
    <row r="161" spans="1:51" s="13" customFormat="1" ht="12">
      <c r="A161" s="13"/>
      <c r="B161" s="233"/>
      <c r="C161" s="234"/>
      <c r="D161" s="235" t="s">
        <v>161</v>
      </c>
      <c r="E161" s="236" t="s">
        <v>1</v>
      </c>
      <c r="F161" s="237" t="s">
        <v>572</v>
      </c>
      <c r="G161" s="234"/>
      <c r="H161" s="238">
        <v>77.74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161</v>
      </c>
      <c r="AU161" s="244" t="s">
        <v>86</v>
      </c>
      <c r="AV161" s="13" t="s">
        <v>86</v>
      </c>
      <c r="AW161" s="13" t="s">
        <v>32</v>
      </c>
      <c r="AX161" s="13" t="s">
        <v>76</v>
      </c>
      <c r="AY161" s="244" t="s">
        <v>152</v>
      </c>
    </row>
    <row r="162" spans="1:51" s="15" customFormat="1" ht="12">
      <c r="A162" s="15"/>
      <c r="B162" s="256"/>
      <c r="C162" s="257"/>
      <c r="D162" s="235" t="s">
        <v>161</v>
      </c>
      <c r="E162" s="258" t="s">
        <v>1</v>
      </c>
      <c r="F162" s="259" t="s">
        <v>554</v>
      </c>
      <c r="G162" s="257"/>
      <c r="H162" s="258" t="s">
        <v>1</v>
      </c>
      <c r="I162" s="260"/>
      <c r="J162" s="257"/>
      <c r="K162" s="257"/>
      <c r="L162" s="261"/>
      <c r="M162" s="262"/>
      <c r="N162" s="263"/>
      <c r="O162" s="263"/>
      <c r="P162" s="263"/>
      <c r="Q162" s="263"/>
      <c r="R162" s="263"/>
      <c r="S162" s="263"/>
      <c r="T162" s="26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5" t="s">
        <v>161</v>
      </c>
      <c r="AU162" s="265" t="s">
        <v>86</v>
      </c>
      <c r="AV162" s="15" t="s">
        <v>84</v>
      </c>
      <c r="AW162" s="15" t="s">
        <v>32</v>
      </c>
      <c r="AX162" s="15" t="s">
        <v>76</v>
      </c>
      <c r="AY162" s="265" t="s">
        <v>152</v>
      </c>
    </row>
    <row r="163" spans="1:51" s="13" customFormat="1" ht="12">
      <c r="A163" s="13"/>
      <c r="B163" s="233"/>
      <c r="C163" s="234"/>
      <c r="D163" s="235" t="s">
        <v>161</v>
      </c>
      <c r="E163" s="236" t="s">
        <v>1</v>
      </c>
      <c r="F163" s="237" t="s">
        <v>573</v>
      </c>
      <c r="G163" s="234"/>
      <c r="H163" s="238">
        <v>12.474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161</v>
      </c>
      <c r="AU163" s="244" t="s">
        <v>86</v>
      </c>
      <c r="AV163" s="13" t="s">
        <v>86</v>
      </c>
      <c r="AW163" s="13" t="s">
        <v>32</v>
      </c>
      <c r="AX163" s="13" t="s">
        <v>76</v>
      </c>
      <c r="AY163" s="244" t="s">
        <v>152</v>
      </c>
    </row>
    <row r="164" spans="1:51" s="14" customFormat="1" ht="12">
      <c r="A164" s="14"/>
      <c r="B164" s="245"/>
      <c r="C164" s="246"/>
      <c r="D164" s="235" t="s">
        <v>161</v>
      </c>
      <c r="E164" s="247" t="s">
        <v>1</v>
      </c>
      <c r="F164" s="248" t="s">
        <v>164</v>
      </c>
      <c r="G164" s="246"/>
      <c r="H164" s="249">
        <v>325.309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161</v>
      </c>
      <c r="AU164" s="255" t="s">
        <v>86</v>
      </c>
      <c r="AV164" s="14" t="s">
        <v>159</v>
      </c>
      <c r="AW164" s="14" t="s">
        <v>32</v>
      </c>
      <c r="AX164" s="14" t="s">
        <v>84</v>
      </c>
      <c r="AY164" s="255" t="s">
        <v>152</v>
      </c>
    </row>
    <row r="165" spans="1:65" s="2" customFormat="1" ht="14.4" customHeight="1">
      <c r="A165" s="39"/>
      <c r="B165" s="40"/>
      <c r="C165" s="220" t="s">
        <v>197</v>
      </c>
      <c r="D165" s="220" t="s">
        <v>154</v>
      </c>
      <c r="E165" s="221" t="s">
        <v>213</v>
      </c>
      <c r="F165" s="222" t="s">
        <v>214</v>
      </c>
      <c r="G165" s="223" t="s">
        <v>157</v>
      </c>
      <c r="H165" s="224">
        <v>268.554</v>
      </c>
      <c r="I165" s="225"/>
      <c r="J165" s="226">
        <f>ROUND(I165*H165,2)</f>
        <v>0</v>
      </c>
      <c r="K165" s="222" t="s">
        <v>158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0.0007</v>
      </c>
      <c r="R165" s="229">
        <f>Q165*H165</f>
        <v>0.18798779999999998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159</v>
      </c>
      <c r="AT165" s="231" t="s">
        <v>154</v>
      </c>
      <c r="AU165" s="231" t="s">
        <v>86</v>
      </c>
      <c r="AY165" s="18" t="s">
        <v>152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159</v>
      </c>
      <c r="BM165" s="231" t="s">
        <v>574</v>
      </c>
    </row>
    <row r="166" spans="1:51" s="15" customFormat="1" ht="12">
      <c r="A166" s="15"/>
      <c r="B166" s="256"/>
      <c r="C166" s="257"/>
      <c r="D166" s="235" t="s">
        <v>161</v>
      </c>
      <c r="E166" s="258" t="s">
        <v>1</v>
      </c>
      <c r="F166" s="259" t="s">
        <v>563</v>
      </c>
      <c r="G166" s="257"/>
      <c r="H166" s="258" t="s">
        <v>1</v>
      </c>
      <c r="I166" s="260"/>
      <c r="J166" s="257"/>
      <c r="K166" s="257"/>
      <c r="L166" s="261"/>
      <c r="M166" s="262"/>
      <c r="N166" s="263"/>
      <c r="O166" s="263"/>
      <c r="P166" s="263"/>
      <c r="Q166" s="263"/>
      <c r="R166" s="263"/>
      <c r="S166" s="263"/>
      <c r="T166" s="26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5" t="s">
        <v>161</v>
      </c>
      <c r="AU166" s="265" t="s">
        <v>86</v>
      </c>
      <c r="AV166" s="15" t="s">
        <v>84</v>
      </c>
      <c r="AW166" s="15" t="s">
        <v>32</v>
      </c>
      <c r="AX166" s="15" t="s">
        <v>76</v>
      </c>
      <c r="AY166" s="265" t="s">
        <v>152</v>
      </c>
    </row>
    <row r="167" spans="1:51" s="13" customFormat="1" ht="12">
      <c r="A167" s="13"/>
      <c r="B167" s="233"/>
      <c r="C167" s="234"/>
      <c r="D167" s="235" t="s">
        <v>161</v>
      </c>
      <c r="E167" s="236" t="s">
        <v>1</v>
      </c>
      <c r="F167" s="237" t="s">
        <v>575</v>
      </c>
      <c r="G167" s="234"/>
      <c r="H167" s="238">
        <v>53.952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161</v>
      </c>
      <c r="AU167" s="244" t="s">
        <v>86</v>
      </c>
      <c r="AV167" s="13" t="s">
        <v>86</v>
      </c>
      <c r="AW167" s="13" t="s">
        <v>32</v>
      </c>
      <c r="AX167" s="13" t="s">
        <v>76</v>
      </c>
      <c r="AY167" s="244" t="s">
        <v>152</v>
      </c>
    </row>
    <row r="168" spans="1:51" s="15" customFormat="1" ht="12">
      <c r="A168" s="15"/>
      <c r="B168" s="256"/>
      <c r="C168" s="257"/>
      <c r="D168" s="235" t="s">
        <v>161</v>
      </c>
      <c r="E168" s="258" t="s">
        <v>1</v>
      </c>
      <c r="F168" s="259" t="s">
        <v>538</v>
      </c>
      <c r="G168" s="257"/>
      <c r="H168" s="258" t="s">
        <v>1</v>
      </c>
      <c r="I168" s="260"/>
      <c r="J168" s="257"/>
      <c r="K168" s="257"/>
      <c r="L168" s="261"/>
      <c r="M168" s="262"/>
      <c r="N168" s="263"/>
      <c r="O168" s="263"/>
      <c r="P168" s="263"/>
      <c r="Q168" s="263"/>
      <c r="R168" s="263"/>
      <c r="S168" s="263"/>
      <c r="T168" s="26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5" t="s">
        <v>161</v>
      </c>
      <c r="AU168" s="265" t="s">
        <v>86</v>
      </c>
      <c r="AV168" s="15" t="s">
        <v>84</v>
      </c>
      <c r="AW168" s="15" t="s">
        <v>32</v>
      </c>
      <c r="AX168" s="15" t="s">
        <v>76</v>
      </c>
      <c r="AY168" s="265" t="s">
        <v>152</v>
      </c>
    </row>
    <row r="169" spans="1:51" s="13" customFormat="1" ht="12">
      <c r="A169" s="13"/>
      <c r="B169" s="233"/>
      <c r="C169" s="234"/>
      <c r="D169" s="235" t="s">
        <v>161</v>
      </c>
      <c r="E169" s="236" t="s">
        <v>1</v>
      </c>
      <c r="F169" s="237" t="s">
        <v>576</v>
      </c>
      <c r="G169" s="234"/>
      <c r="H169" s="238">
        <v>62.874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161</v>
      </c>
      <c r="AU169" s="244" t="s">
        <v>86</v>
      </c>
      <c r="AV169" s="13" t="s">
        <v>86</v>
      </c>
      <c r="AW169" s="13" t="s">
        <v>32</v>
      </c>
      <c r="AX169" s="13" t="s">
        <v>76</v>
      </c>
      <c r="AY169" s="244" t="s">
        <v>152</v>
      </c>
    </row>
    <row r="170" spans="1:51" s="15" customFormat="1" ht="12">
      <c r="A170" s="15"/>
      <c r="B170" s="256"/>
      <c r="C170" s="257"/>
      <c r="D170" s="235" t="s">
        <v>161</v>
      </c>
      <c r="E170" s="258" t="s">
        <v>1</v>
      </c>
      <c r="F170" s="259" t="s">
        <v>541</v>
      </c>
      <c r="G170" s="257"/>
      <c r="H170" s="258" t="s">
        <v>1</v>
      </c>
      <c r="I170" s="260"/>
      <c r="J170" s="257"/>
      <c r="K170" s="257"/>
      <c r="L170" s="261"/>
      <c r="M170" s="262"/>
      <c r="N170" s="263"/>
      <c r="O170" s="263"/>
      <c r="P170" s="263"/>
      <c r="Q170" s="263"/>
      <c r="R170" s="263"/>
      <c r="S170" s="263"/>
      <c r="T170" s="26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5" t="s">
        <v>161</v>
      </c>
      <c r="AU170" s="265" t="s">
        <v>86</v>
      </c>
      <c r="AV170" s="15" t="s">
        <v>84</v>
      </c>
      <c r="AW170" s="15" t="s">
        <v>32</v>
      </c>
      <c r="AX170" s="15" t="s">
        <v>76</v>
      </c>
      <c r="AY170" s="265" t="s">
        <v>152</v>
      </c>
    </row>
    <row r="171" spans="1:51" s="13" customFormat="1" ht="12">
      <c r="A171" s="13"/>
      <c r="B171" s="233"/>
      <c r="C171" s="234"/>
      <c r="D171" s="235" t="s">
        <v>161</v>
      </c>
      <c r="E171" s="236" t="s">
        <v>1</v>
      </c>
      <c r="F171" s="237" t="s">
        <v>577</v>
      </c>
      <c r="G171" s="234"/>
      <c r="H171" s="238">
        <v>151.728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161</v>
      </c>
      <c r="AU171" s="244" t="s">
        <v>86</v>
      </c>
      <c r="AV171" s="13" t="s">
        <v>86</v>
      </c>
      <c r="AW171" s="13" t="s">
        <v>32</v>
      </c>
      <c r="AX171" s="13" t="s">
        <v>76</v>
      </c>
      <c r="AY171" s="244" t="s">
        <v>152</v>
      </c>
    </row>
    <row r="172" spans="1:51" s="14" customFormat="1" ht="12">
      <c r="A172" s="14"/>
      <c r="B172" s="245"/>
      <c r="C172" s="246"/>
      <c r="D172" s="235" t="s">
        <v>161</v>
      </c>
      <c r="E172" s="247" t="s">
        <v>1</v>
      </c>
      <c r="F172" s="248" t="s">
        <v>164</v>
      </c>
      <c r="G172" s="246"/>
      <c r="H172" s="249">
        <v>268.554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161</v>
      </c>
      <c r="AU172" s="255" t="s">
        <v>86</v>
      </c>
      <c r="AV172" s="14" t="s">
        <v>159</v>
      </c>
      <c r="AW172" s="14" t="s">
        <v>32</v>
      </c>
      <c r="AX172" s="14" t="s">
        <v>84</v>
      </c>
      <c r="AY172" s="255" t="s">
        <v>152</v>
      </c>
    </row>
    <row r="173" spans="1:65" s="2" customFormat="1" ht="14.4" customHeight="1">
      <c r="A173" s="39"/>
      <c r="B173" s="40"/>
      <c r="C173" s="220" t="s">
        <v>203</v>
      </c>
      <c r="D173" s="220" t="s">
        <v>154</v>
      </c>
      <c r="E173" s="221" t="s">
        <v>218</v>
      </c>
      <c r="F173" s="222" t="s">
        <v>219</v>
      </c>
      <c r="G173" s="223" t="s">
        <v>157</v>
      </c>
      <c r="H173" s="224">
        <v>268.554</v>
      </c>
      <c r="I173" s="225"/>
      <c r="J173" s="226">
        <f>ROUND(I173*H173,2)</f>
        <v>0</v>
      </c>
      <c r="K173" s="222" t="s">
        <v>158</v>
      </c>
      <c r="L173" s="45"/>
      <c r="M173" s="227" t="s">
        <v>1</v>
      </c>
      <c r="N173" s="228" t="s">
        <v>41</v>
      </c>
      <c r="O173" s="92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1" t="s">
        <v>159</v>
      </c>
      <c r="AT173" s="231" t="s">
        <v>154</v>
      </c>
      <c r="AU173" s="231" t="s">
        <v>86</v>
      </c>
      <c r="AY173" s="18" t="s">
        <v>152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84</v>
      </c>
      <c r="BK173" s="232">
        <f>ROUND(I173*H173,2)</f>
        <v>0</v>
      </c>
      <c r="BL173" s="18" t="s">
        <v>159</v>
      </c>
      <c r="BM173" s="231" t="s">
        <v>578</v>
      </c>
    </row>
    <row r="174" spans="1:65" s="2" customFormat="1" ht="24.15" customHeight="1">
      <c r="A174" s="39"/>
      <c r="B174" s="40"/>
      <c r="C174" s="220" t="s">
        <v>208</v>
      </c>
      <c r="D174" s="220" t="s">
        <v>154</v>
      </c>
      <c r="E174" s="221" t="s">
        <v>209</v>
      </c>
      <c r="F174" s="222" t="s">
        <v>210</v>
      </c>
      <c r="G174" s="223" t="s">
        <v>157</v>
      </c>
      <c r="H174" s="224">
        <v>325.309</v>
      </c>
      <c r="I174" s="225"/>
      <c r="J174" s="226">
        <f>ROUND(I174*H174,2)</f>
        <v>0</v>
      </c>
      <c r="K174" s="222" t="s">
        <v>158</v>
      </c>
      <c r="L174" s="45"/>
      <c r="M174" s="227" t="s">
        <v>1</v>
      </c>
      <c r="N174" s="228" t="s">
        <v>41</v>
      </c>
      <c r="O174" s="9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159</v>
      </c>
      <c r="AT174" s="231" t="s">
        <v>154</v>
      </c>
      <c r="AU174" s="231" t="s">
        <v>86</v>
      </c>
      <c r="AY174" s="18" t="s">
        <v>152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84</v>
      </c>
      <c r="BK174" s="232">
        <f>ROUND(I174*H174,2)</f>
        <v>0</v>
      </c>
      <c r="BL174" s="18" t="s">
        <v>159</v>
      </c>
      <c r="BM174" s="231" t="s">
        <v>579</v>
      </c>
    </row>
    <row r="175" spans="1:65" s="2" customFormat="1" ht="24.15" customHeight="1">
      <c r="A175" s="39"/>
      <c r="B175" s="40"/>
      <c r="C175" s="220" t="s">
        <v>212</v>
      </c>
      <c r="D175" s="220" t="s">
        <v>154</v>
      </c>
      <c r="E175" s="221" t="s">
        <v>222</v>
      </c>
      <c r="F175" s="222" t="s">
        <v>223</v>
      </c>
      <c r="G175" s="223" t="s">
        <v>181</v>
      </c>
      <c r="H175" s="224">
        <v>204.824</v>
      </c>
      <c r="I175" s="225"/>
      <c r="J175" s="226">
        <f>ROUND(I175*H175,2)</f>
        <v>0</v>
      </c>
      <c r="K175" s="222" t="s">
        <v>158</v>
      </c>
      <c r="L175" s="45"/>
      <c r="M175" s="227" t="s">
        <v>1</v>
      </c>
      <c r="N175" s="228" t="s">
        <v>41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159</v>
      </c>
      <c r="AT175" s="231" t="s">
        <v>154</v>
      </c>
      <c r="AU175" s="231" t="s">
        <v>86</v>
      </c>
      <c r="AY175" s="18" t="s">
        <v>152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159</v>
      </c>
      <c r="BM175" s="231" t="s">
        <v>580</v>
      </c>
    </row>
    <row r="176" spans="1:51" s="15" customFormat="1" ht="12">
      <c r="A176" s="15"/>
      <c r="B176" s="256"/>
      <c r="C176" s="257"/>
      <c r="D176" s="235" t="s">
        <v>161</v>
      </c>
      <c r="E176" s="258" t="s">
        <v>1</v>
      </c>
      <c r="F176" s="259" t="s">
        <v>581</v>
      </c>
      <c r="G176" s="257"/>
      <c r="H176" s="258" t="s">
        <v>1</v>
      </c>
      <c r="I176" s="260"/>
      <c r="J176" s="257"/>
      <c r="K176" s="257"/>
      <c r="L176" s="261"/>
      <c r="M176" s="262"/>
      <c r="N176" s="263"/>
      <c r="O176" s="263"/>
      <c r="P176" s="263"/>
      <c r="Q176" s="263"/>
      <c r="R176" s="263"/>
      <c r="S176" s="263"/>
      <c r="T176" s="26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5" t="s">
        <v>161</v>
      </c>
      <c r="AU176" s="265" t="s">
        <v>86</v>
      </c>
      <c r="AV176" s="15" t="s">
        <v>84</v>
      </c>
      <c r="AW176" s="15" t="s">
        <v>32</v>
      </c>
      <c r="AX176" s="15" t="s">
        <v>76</v>
      </c>
      <c r="AY176" s="265" t="s">
        <v>152</v>
      </c>
    </row>
    <row r="177" spans="1:51" s="13" customFormat="1" ht="12">
      <c r="A177" s="13"/>
      <c r="B177" s="233"/>
      <c r="C177" s="234"/>
      <c r="D177" s="235" t="s">
        <v>161</v>
      </c>
      <c r="E177" s="236" t="s">
        <v>1</v>
      </c>
      <c r="F177" s="237" t="s">
        <v>582</v>
      </c>
      <c r="G177" s="234"/>
      <c r="H177" s="238">
        <v>204.824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161</v>
      </c>
      <c r="AU177" s="244" t="s">
        <v>86</v>
      </c>
      <c r="AV177" s="13" t="s">
        <v>86</v>
      </c>
      <c r="AW177" s="13" t="s">
        <v>32</v>
      </c>
      <c r="AX177" s="13" t="s">
        <v>84</v>
      </c>
      <c r="AY177" s="244" t="s">
        <v>152</v>
      </c>
    </row>
    <row r="178" spans="1:65" s="2" customFormat="1" ht="24.15" customHeight="1">
      <c r="A178" s="39"/>
      <c r="B178" s="40"/>
      <c r="C178" s="220" t="s">
        <v>217</v>
      </c>
      <c r="D178" s="220" t="s">
        <v>154</v>
      </c>
      <c r="E178" s="221" t="s">
        <v>583</v>
      </c>
      <c r="F178" s="222" t="s">
        <v>584</v>
      </c>
      <c r="G178" s="223" t="s">
        <v>181</v>
      </c>
      <c r="H178" s="224">
        <v>204.824</v>
      </c>
      <c r="I178" s="225"/>
      <c r="J178" s="226">
        <f>ROUND(I178*H178,2)</f>
        <v>0</v>
      </c>
      <c r="K178" s="222" t="s">
        <v>158</v>
      </c>
      <c r="L178" s="45"/>
      <c r="M178" s="227" t="s">
        <v>1</v>
      </c>
      <c r="N178" s="228" t="s">
        <v>41</v>
      </c>
      <c r="O178" s="92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159</v>
      </c>
      <c r="AT178" s="231" t="s">
        <v>154</v>
      </c>
      <c r="AU178" s="231" t="s">
        <v>86</v>
      </c>
      <c r="AY178" s="18" t="s">
        <v>152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84</v>
      </c>
      <c r="BK178" s="232">
        <f>ROUND(I178*H178,2)</f>
        <v>0</v>
      </c>
      <c r="BL178" s="18" t="s">
        <v>159</v>
      </c>
      <c r="BM178" s="231" t="s">
        <v>585</v>
      </c>
    </row>
    <row r="179" spans="1:51" s="15" customFormat="1" ht="12">
      <c r="A179" s="15"/>
      <c r="B179" s="256"/>
      <c r="C179" s="257"/>
      <c r="D179" s="235" t="s">
        <v>161</v>
      </c>
      <c r="E179" s="258" t="s">
        <v>1</v>
      </c>
      <c r="F179" s="259" t="s">
        <v>581</v>
      </c>
      <c r="G179" s="257"/>
      <c r="H179" s="258" t="s">
        <v>1</v>
      </c>
      <c r="I179" s="260"/>
      <c r="J179" s="257"/>
      <c r="K179" s="257"/>
      <c r="L179" s="261"/>
      <c r="M179" s="262"/>
      <c r="N179" s="263"/>
      <c r="O179" s="263"/>
      <c r="P179" s="263"/>
      <c r="Q179" s="263"/>
      <c r="R179" s="263"/>
      <c r="S179" s="263"/>
      <c r="T179" s="26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5" t="s">
        <v>161</v>
      </c>
      <c r="AU179" s="265" t="s">
        <v>86</v>
      </c>
      <c r="AV179" s="15" t="s">
        <v>84</v>
      </c>
      <c r="AW179" s="15" t="s">
        <v>32</v>
      </c>
      <c r="AX179" s="15" t="s">
        <v>76</v>
      </c>
      <c r="AY179" s="265" t="s">
        <v>152</v>
      </c>
    </row>
    <row r="180" spans="1:51" s="13" customFormat="1" ht="12">
      <c r="A180" s="13"/>
      <c r="B180" s="233"/>
      <c r="C180" s="234"/>
      <c r="D180" s="235" t="s">
        <v>161</v>
      </c>
      <c r="E180" s="236" t="s">
        <v>1</v>
      </c>
      <c r="F180" s="237" t="s">
        <v>582</v>
      </c>
      <c r="G180" s="234"/>
      <c r="H180" s="238">
        <v>204.824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161</v>
      </c>
      <c r="AU180" s="244" t="s">
        <v>86</v>
      </c>
      <c r="AV180" s="13" t="s">
        <v>86</v>
      </c>
      <c r="AW180" s="13" t="s">
        <v>32</v>
      </c>
      <c r="AX180" s="13" t="s">
        <v>84</v>
      </c>
      <c r="AY180" s="244" t="s">
        <v>152</v>
      </c>
    </row>
    <row r="181" spans="1:65" s="2" customFormat="1" ht="24.15" customHeight="1">
      <c r="A181" s="39"/>
      <c r="B181" s="40"/>
      <c r="C181" s="220" t="s">
        <v>221</v>
      </c>
      <c r="D181" s="220" t="s">
        <v>154</v>
      </c>
      <c r="E181" s="221" t="s">
        <v>234</v>
      </c>
      <c r="F181" s="222" t="s">
        <v>235</v>
      </c>
      <c r="G181" s="223" t="s">
        <v>181</v>
      </c>
      <c r="H181" s="224">
        <v>178.48</v>
      </c>
      <c r="I181" s="225"/>
      <c r="J181" s="226">
        <f>ROUND(I181*H181,2)</f>
        <v>0</v>
      </c>
      <c r="K181" s="222" t="s">
        <v>158</v>
      </c>
      <c r="L181" s="45"/>
      <c r="M181" s="227" t="s">
        <v>1</v>
      </c>
      <c r="N181" s="228" t="s">
        <v>41</v>
      </c>
      <c r="O181" s="92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1" t="s">
        <v>159</v>
      </c>
      <c r="AT181" s="231" t="s">
        <v>154</v>
      </c>
      <c r="AU181" s="231" t="s">
        <v>86</v>
      </c>
      <c r="AY181" s="18" t="s">
        <v>152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84</v>
      </c>
      <c r="BK181" s="232">
        <f>ROUND(I181*H181,2)</f>
        <v>0</v>
      </c>
      <c r="BL181" s="18" t="s">
        <v>159</v>
      </c>
      <c r="BM181" s="231" t="s">
        <v>586</v>
      </c>
    </row>
    <row r="182" spans="1:51" s="15" customFormat="1" ht="12">
      <c r="A182" s="15"/>
      <c r="B182" s="256"/>
      <c r="C182" s="257"/>
      <c r="D182" s="235" t="s">
        <v>161</v>
      </c>
      <c r="E182" s="258" t="s">
        <v>1</v>
      </c>
      <c r="F182" s="259" t="s">
        <v>237</v>
      </c>
      <c r="G182" s="257"/>
      <c r="H182" s="258" t="s">
        <v>1</v>
      </c>
      <c r="I182" s="260"/>
      <c r="J182" s="257"/>
      <c r="K182" s="257"/>
      <c r="L182" s="261"/>
      <c r="M182" s="262"/>
      <c r="N182" s="263"/>
      <c r="O182" s="263"/>
      <c r="P182" s="263"/>
      <c r="Q182" s="263"/>
      <c r="R182" s="263"/>
      <c r="S182" s="263"/>
      <c r="T182" s="26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5" t="s">
        <v>161</v>
      </c>
      <c r="AU182" s="265" t="s">
        <v>86</v>
      </c>
      <c r="AV182" s="15" t="s">
        <v>84</v>
      </c>
      <c r="AW182" s="15" t="s">
        <v>32</v>
      </c>
      <c r="AX182" s="15" t="s">
        <v>76</v>
      </c>
      <c r="AY182" s="265" t="s">
        <v>152</v>
      </c>
    </row>
    <row r="183" spans="1:51" s="13" customFormat="1" ht="12">
      <c r="A183" s="13"/>
      <c r="B183" s="233"/>
      <c r="C183" s="234"/>
      <c r="D183" s="235" t="s">
        <v>161</v>
      </c>
      <c r="E183" s="236" t="s">
        <v>1</v>
      </c>
      <c r="F183" s="237" t="s">
        <v>587</v>
      </c>
      <c r="G183" s="234"/>
      <c r="H183" s="238">
        <v>561.783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161</v>
      </c>
      <c r="AU183" s="244" t="s">
        <v>86</v>
      </c>
      <c r="AV183" s="13" t="s">
        <v>86</v>
      </c>
      <c r="AW183" s="13" t="s">
        <v>32</v>
      </c>
      <c r="AX183" s="13" t="s">
        <v>76</v>
      </c>
      <c r="AY183" s="244" t="s">
        <v>152</v>
      </c>
    </row>
    <row r="184" spans="1:51" s="13" customFormat="1" ht="12">
      <c r="A184" s="13"/>
      <c r="B184" s="233"/>
      <c r="C184" s="234"/>
      <c r="D184" s="235" t="s">
        <v>161</v>
      </c>
      <c r="E184" s="236" t="s">
        <v>1</v>
      </c>
      <c r="F184" s="237" t="s">
        <v>588</v>
      </c>
      <c r="G184" s="234"/>
      <c r="H184" s="238">
        <v>-204.824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161</v>
      </c>
      <c r="AU184" s="244" t="s">
        <v>86</v>
      </c>
      <c r="AV184" s="13" t="s">
        <v>86</v>
      </c>
      <c r="AW184" s="13" t="s">
        <v>32</v>
      </c>
      <c r="AX184" s="13" t="s">
        <v>76</v>
      </c>
      <c r="AY184" s="244" t="s">
        <v>152</v>
      </c>
    </row>
    <row r="185" spans="1:51" s="14" customFormat="1" ht="12">
      <c r="A185" s="14"/>
      <c r="B185" s="245"/>
      <c r="C185" s="246"/>
      <c r="D185" s="235" t="s">
        <v>161</v>
      </c>
      <c r="E185" s="247" t="s">
        <v>101</v>
      </c>
      <c r="F185" s="248" t="s">
        <v>164</v>
      </c>
      <c r="G185" s="246"/>
      <c r="H185" s="249">
        <v>356.959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161</v>
      </c>
      <c r="AU185" s="255" t="s">
        <v>86</v>
      </c>
      <c r="AV185" s="14" t="s">
        <v>159</v>
      </c>
      <c r="AW185" s="14" t="s">
        <v>32</v>
      </c>
      <c r="AX185" s="14" t="s">
        <v>76</v>
      </c>
      <c r="AY185" s="255" t="s">
        <v>152</v>
      </c>
    </row>
    <row r="186" spans="1:51" s="13" customFormat="1" ht="12">
      <c r="A186" s="13"/>
      <c r="B186" s="233"/>
      <c r="C186" s="234"/>
      <c r="D186" s="235" t="s">
        <v>161</v>
      </c>
      <c r="E186" s="236" t="s">
        <v>1</v>
      </c>
      <c r="F186" s="237" t="s">
        <v>589</v>
      </c>
      <c r="G186" s="234"/>
      <c r="H186" s="238">
        <v>178.48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161</v>
      </c>
      <c r="AU186" s="244" t="s">
        <v>86</v>
      </c>
      <c r="AV186" s="13" t="s">
        <v>86</v>
      </c>
      <c r="AW186" s="13" t="s">
        <v>32</v>
      </c>
      <c r="AX186" s="13" t="s">
        <v>84</v>
      </c>
      <c r="AY186" s="244" t="s">
        <v>152</v>
      </c>
    </row>
    <row r="187" spans="1:65" s="2" customFormat="1" ht="37.8" customHeight="1">
      <c r="A187" s="39"/>
      <c r="B187" s="40"/>
      <c r="C187" s="220" t="s">
        <v>227</v>
      </c>
      <c r="D187" s="220" t="s">
        <v>154</v>
      </c>
      <c r="E187" s="221" t="s">
        <v>590</v>
      </c>
      <c r="F187" s="222" t="s">
        <v>591</v>
      </c>
      <c r="G187" s="223" t="s">
        <v>181</v>
      </c>
      <c r="H187" s="224">
        <v>1784.795</v>
      </c>
      <c r="I187" s="225"/>
      <c r="J187" s="226">
        <f>ROUND(I187*H187,2)</f>
        <v>0</v>
      </c>
      <c r="K187" s="222" t="s">
        <v>158</v>
      </c>
      <c r="L187" s="45"/>
      <c r="M187" s="227" t="s">
        <v>1</v>
      </c>
      <c r="N187" s="228" t="s">
        <v>41</v>
      </c>
      <c r="O187" s="92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1" t="s">
        <v>159</v>
      </c>
      <c r="AT187" s="231" t="s">
        <v>154</v>
      </c>
      <c r="AU187" s="231" t="s">
        <v>86</v>
      </c>
      <c r="AY187" s="18" t="s">
        <v>152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84</v>
      </c>
      <c r="BK187" s="232">
        <f>ROUND(I187*H187,2)</f>
        <v>0</v>
      </c>
      <c r="BL187" s="18" t="s">
        <v>159</v>
      </c>
      <c r="BM187" s="231" t="s">
        <v>592</v>
      </c>
    </row>
    <row r="188" spans="1:51" s="13" customFormat="1" ht="12">
      <c r="A188" s="13"/>
      <c r="B188" s="233"/>
      <c r="C188" s="234"/>
      <c r="D188" s="235" t="s">
        <v>161</v>
      </c>
      <c r="E188" s="236" t="s">
        <v>1</v>
      </c>
      <c r="F188" s="237" t="s">
        <v>593</v>
      </c>
      <c r="G188" s="234"/>
      <c r="H188" s="238">
        <v>1784.795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161</v>
      </c>
      <c r="AU188" s="244" t="s">
        <v>86</v>
      </c>
      <c r="AV188" s="13" t="s">
        <v>86</v>
      </c>
      <c r="AW188" s="13" t="s">
        <v>32</v>
      </c>
      <c r="AX188" s="13" t="s">
        <v>84</v>
      </c>
      <c r="AY188" s="244" t="s">
        <v>152</v>
      </c>
    </row>
    <row r="189" spans="1:65" s="2" customFormat="1" ht="24.15" customHeight="1">
      <c r="A189" s="39"/>
      <c r="B189" s="40"/>
      <c r="C189" s="220" t="s">
        <v>8</v>
      </c>
      <c r="D189" s="220" t="s">
        <v>154</v>
      </c>
      <c r="E189" s="221" t="s">
        <v>594</v>
      </c>
      <c r="F189" s="222" t="s">
        <v>595</v>
      </c>
      <c r="G189" s="223" t="s">
        <v>181</v>
      </c>
      <c r="H189" s="224">
        <v>178.48</v>
      </c>
      <c r="I189" s="225"/>
      <c r="J189" s="226">
        <f>ROUND(I189*H189,2)</f>
        <v>0</v>
      </c>
      <c r="K189" s="222" t="s">
        <v>158</v>
      </c>
      <c r="L189" s="45"/>
      <c r="M189" s="227" t="s">
        <v>1</v>
      </c>
      <c r="N189" s="228" t="s">
        <v>41</v>
      </c>
      <c r="O189" s="92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1" t="s">
        <v>159</v>
      </c>
      <c r="AT189" s="231" t="s">
        <v>154</v>
      </c>
      <c r="AU189" s="231" t="s">
        <v>86</v>
      </c>
      <c r="AY189" s="18" t="s">
        <v>152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84</v>
      </c>
      <c r="BK189" s="232">
        <f>ROUND(I189*H189,2)</f>
        <v>0</v>
      </c>
      <c r="BL189" s="18" t="s">
        <v>159</v>
      </c>
      <c r="BM189" s="231" t="s">
        <v>596</v>
      </c>
    </row>
    <row r="190" spans="1:51" s="13" customFormat="1" ht="12">
      <c r="A190" s="13"/>
      <c r="B190" s="233"/>
      <c r="C190" s="234"/>
      <c r="D190" s="235" t="s">
        <v>161</v>
      </c>
      <c r="E190" s="236" t="s">
        <v>1</v>
      </c>
      <c r="F190" s="237" t="s">
        <v>589</v>
      </c>
      <c r="G190" s="234"/>
      <c r="H190" s="238">
        <v>178.48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161</v>
      </c>
      <c r="AU190" s="244" t="s">
        <v>86</v>
      </c>
      <c r="AV190" s="13" t="s">
        <v>86</v>
      </c>
      <c r="AW190" s="13" t="s">
        <v>32</v>
      </c>
      <c r="AX190" s="13" t="s">
        <v>84</v>
      </c>
      <c r="AY190" s="244" t="s">
        <v>152</v>
      </c>
    </row>
    <row r="191" spans="1:65" s="2" customFormat="1" ht="37.8" customHeight="1">
      <c r="A191" s="39"/>
      <c r="B191" s="40"/>
      <c r="C191" s="220" t="s">
        <v>239</v>
      </c>
      <c r="D191" s="220" t="s">
        <v>154</v>
      </c>
      <c r="E191" s="221" t="s">
        <v>597</v>
      </c>
      <c r="F191" s="222" t="s">
        <v>598</v>
      </c>
      <c r="G191" s="223" t="s">
        <v>181</v>
      </c>
      <c r="H191" s="224">
        <v>1784.795</v>
      </c>
      <c r="I191" s="225"/>
      <c r="J191" s="226">
        <f>ROUND(I191*H191,2)</f>
        <v>0</v>
      </c>
      <c r="K191" s="222" t="s">
        <v>158</v>
      </c>
      <c r="L191" s="45"/>
      <c r="M191" s="227" t="s">
        <v>1</v>
      </c>
      <c r="N191" s="228" t="s">
        <v>41</v>
      </c>
      <c r="O191" s="92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1" t="s">
        <v>159</v>
      </c>
      <c r="AT191" s="231" t="s">
        <v>154</v>
      </c>
      <c r="AU191" s="231" t="s">
        <v>86</v>
      </c>
      <c r="AY191" s="18" t="s">
        <v>152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84</v>
      </c>
      <c r="BK191" s="232">
        <f>ROUND(I191*H191,2)</f>
        <v>0</v>
      </c>
      <c r="BL191" s="18" t="s">
        <v>159</v>
      </c>
      <c r="BM191" s="231" t="s">
        <v>599</v>
      </c>
    </row>
    <row r="192" spans="1:51" s="13" customFormat="1" ht="12">
      <c r="A192" s="13"/>
      <c r="B192" s="233"/>
      <c r="C192" s="234"/>
      <c r="D192" s="235" t="s">
        <v>161</v>
      </c>
      <c r="E192" s="236" t="s">
        <v>1</v>
      </c>
      <c r="F192" s="237" t="s">
        <v>593</v>
      </c>
      <c r="G192" s="234"/>
      <c r="H192" s="238">
        <v>1784.795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161</v>
      </c>
      <c r="AU192" s="244" t="s">
        <v>86</v>
      </c>
      <c r="AV192" s="13" t="s">
        <v>86</v>
      </c>
      <c r="AW192" s="13" t="s">
        <v>32</v>
      </c>
      <c r="AX192" s="13" t="s">
        <v>84</v>
      </c>
      <c r="AY192" s="244" t="s">
        <v>152</v>
      </c>
    </row>
    <row r="193" spans="1:65" s="2" customFormat="1" ht="24.15" customHeight="1">
      <c r="A193" s="39"/>
      <c r="B193" s="40"/>
      <c r="C193" s="220" t="s">
        <v>245</v>
      </c>
      <c r="D193" s="220" t="s">
        <v>154</v>
      </c>
      <c r="E193" s="221" t="s">
        <v>600</v>
      </c>
      <c r="F193" s="222" t="s">
        <v>601</v>
      </c>
      <c r="G193" s="223" t="s">
        <v>181</v>
      </c>
      <c r="H193" s="224">
        <v>102.412</v>
      </c>
      <c r="I193" s="225"/>
      <c r="J193" s="226">
        <f>ROUND(I193*H193,2)</f>
        <v>0</v>
      </c>
      <c r="K193" s="222" t="s">
        <v>158</v>
      </c>
      <c r="L193" s="45"/>
      <c r="M193" s="227" t="s">
        <v>1</v>
      </c>
      <c r="N193" s="228" t="s">
        <v>41</v>
      </c>
      <c r="O193" s="92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159</v>
      </c>
      <c r="AT193" s="231" t="s">
        <v>154</v>
      </c>
      <c r="AU193" s="231" t="s">
        <v>86</v>
      </c>
      <c r="AY193" s="18" t="s">
        <v>152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84</v>
      </c>
      <c r="BK193" s="232">
        <f>ROUND(I193*H193,2)</f>
        <v>0</v>
      </c>
      <c r="BL193" s="18" t="s">
        <v>159</v>
      </c>
      <c r="BM193" s="231" t="s">
        <v>602</v>
      </c>
    </row>
    <row r="194" spans="1:51" s="15" customFormat="1" ht="12">
      <c r="A194" s="15"/>
      <c r="B194" s="256"/>
      <c r="C194" s="257"/>
      <c r="D194" s="235" t="s">
        <v>161</v>
      </c>
      <c r="E194" s="258" t="s">
        <v>1</v>
      </c>
      <c r="F194" s="259" t="s">
        <v>603</v>
      </c>
      <c r="G194" s="257"/>
      <c r="H194" s="258" t="s">
        <v>1</v>
      </c>
      <c r="I194" s="260"/>
      <c r="J194" s="257"/>
      <c r="K194" s="257"/>
      <c r="L194" s="261"/>
      <c r="M194" s="262"/>
      <c r="N194" s="263"/>
      <c r="O194" s="263"/>
      <c r="P194" s="263"/>
      <c r="Q194" s="263"/>
      <c r="R194" s="263"/>
      <c r="S194" s="263"/>
      <c r="T194" s="26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5" t="s">
        <v>161</v>
      </c>
      <c r="AU194" s="265" t="s">
        <v>86</v>
      </c>
      <c r="AV194" s="15" t="s">
        <v>84</v>
      </c>
      <c r="AW194" s="15" t="s">
        <v>32</v>
      </c>
      <c r="AX194" s="15" t="s">
        <v>76</v>
      </c>
      <c r="AY194" s="265" t="s">
        <v>152</v>
      </c>
    </row>
    <row r="195" spans="1:51" s="13" customFormat="1" ht="12">
      <c r="A195" s="13"/>
      <c r="B195" s="233"/>
      <c r="C195" s="234"/>
      <c r="D195" s="235" t="s">
        <v>161</v>
      </c>
      <c r="E195" s="236" t="s">
        <v>1</v>
      </c>
      <c r="F195" s="237" t="s">
        <v>604</v>
      </c>
      <c r="G195" s="234"/>
      <c r="H195" s="238">
        <v>102.412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161</v>
      </c>
      <c r="AU195" s="244" t="s">
        <v>86</v>
      </c>
      <c r="AV195" s="13" t="s">
        <v>86</v>
      </c>
      <c r="AW195" s="13" t="s">
        <v>32</v>
      </c>
      <c r="AX195" s="13" t="s">
        <v>84</v>
      </c>
      <c r="AY195" s="244" t="s">
        <v>152</v>
      </c>
    </row>
    <row r="196" spans="1:65" s="2" customFormat="1" ht="24.15" customHeight="1">
      <c r="A196" s="39"/>
      <c r="B196" s="40"/>
      <c r="C196" s="220" t="s">
        <v>249</v>
      </c>
      <c r="D196" s="220" t="s">
        <v>154</v>
      </c>
      <c r="E196" s="221" t="s">
        <v>605</v>
      </c>
      <c r="F196" s="222" t="s">
        <v>606</v>
      </c>
      <c r="G196" s="223" t="s">
        <v>181</v>
      </c>
      <c r="H196" s="224">
        <v>102.412</v>
      </c>
      <c r="I196" s="225"/>
      <c r="J196" s="226">
        <f>ROUND(I196*H196,2)</f>
        <v>0</v>
      </c>
      <c r="K196" s="222" t="s">
        <v>158</v>
      </c>
      <c r="L196" s="45"/>
      <c r="M196" s="227" t="s">
        <v>1</v>
      </c>
      <c r="N196" s="228" t="s">
        <v>41</v>
      </c>
      <c r="O196" s="92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1" t="s">
        <v>159</v>
      </c>
      <c r="AT196" s="231" t="s">
        <v>154</v>
      </c>
      <c r="AU196" s="231" t="s">
        <v>86</v>
      </c>
      <c r="AY196" s="18" t="s">
        <v>152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84</v>
      </c>
      <c r="BK196" s="232">
        <f>ROUND(I196*H196,2)</f>
        <v>0</v>
      </c>
      <c r="BL196" s="18" t="s">
        <v>159</v>
      </c>
      <c r="BM196" s="231" t="s">
        <v>607</v>
      </c>
    </row>
    <row r="197" spans="1:51" s="15" customFormat="1" ht="12">
      <c r="A197" s="15"/>
      <c r="B197" s="256"/>
      <c r="C197" s="257"/>
      <c r="D197" s="235" t="s">
        <v>161</v>
      </c>
      <c r="E197" s="258" t="s">
        <v>1</v>
      </c>
      <c r="F197" s="259" t="s">
        <v>603</v>
      </c>
      <c r="G197" s="257"/>
      <c r="H197" s="258" t="s">
        <v>1</v>
      </c>
      <c r="I197" s="260"/>
      <c r="J197" s="257"/>
      <c r="K197" s="257"/>
      <c r="L197" s="261"/>
      <c r="M197" s="262"/>
      <c r="N197" s="263"/>
      <c r="O197" s="263"/>
      <c r="P197" s="263"/>
      <c r="Q197" s="263"/>
      <c r="R197" s="263"/>
      <c r="S197" s="263"/>
      <c r="T197" s="26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5" t="s">
        <v>161</v>
      </c>
      <c r="AU197" s="265" t="s">
        <v>86</v>
      </c>
      <c r="AV197" s="15" t="s">
        <v>84</v>
      </c>
      <c r="AW197" s="15" t="s">
        <v>32</v>
      </c>
      <c r="AX197" s="15" t="s">
        <v>76</v>
      </c>
      <c r="AY197" s="265" t="s">
        <v>152</v>
      </c>
    </row>
    <row r="198" spans="1:51" s="13" customFormat="1" ht="12">
      <c r="A198" s="13"/>
      <c r="B198" s="233"/>
      <c r="C198" s="234"/>
      <c r="D198" s="235" t="s">
        <v>161</v>
      </c>
      <c r="E198" s="236" t="s">
        <v>1</v>
      </c>
      <c r="F198" s="237" t="s">
        <v>604</v>
      </c>
      <c r="G198" s="234"/>
      <c r="H198" s="238">
        <v>102.412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161</v>
      </c>
      <c r="AU198" s="244" t="s">
        <v>86</v>
      </c>
      <c r="AV198" s="13" t="s">
        <v>86</v>
      </c>
      <c r="AW198" s="13" t="s">
        <v>32</v>
      </c>
      <c r="AX198" s="13" t="s">
        <v>84</v>
      </c>
      <c r="AY198" s="244" t="s">
        <v>152</v>
      </c>
    </row>
    <row r="199" spans="1:65" s="2" customFormat="1" ht="24.15" customHeight="1">
      <c r="A199" s="39"/>
      <c r="B199" s="40"/>
      <c r="C199" s="220" t="s">
        <v>256</v>
      </c>
      <c r="D199" s="220" t="s">
        <v>154</v>
      </c>
      <c r="E199" s="221" t="s">
        <v>240</v>
      </c>
      <c r="F199" s="222" t="s">
        <v>241</v>
      </c>
      <c r="G199" s="223" t="s">
        <v>242</v>
      </c>
      <c r="H199" s="224">
        <v>713.918</v>
      </c>
      <c r="I199" s="225"/>
      <c r="J199" s="226">
        <f>ROUND(I199*H199,2)</f>
        <v>0</v>
      </c>
      <c r="K199" s="222" t="s">
        <v>158</v>
      </c>
      <c r="L199" s="45"/>
      <c r="M199" s="227" t="s">
        <v>1</v>
      </c>
      <c r="N199" s="228" t="s">
        <v>41</v>
      </c>
      <c r="O199" s="92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1" t="s">
        <v>159</v>
      </c>
      <c r="AT199" s="231" t="s">
        <v>154</v>
      </c>
      <c r="AU199" s="231" t="s">
        <v>86</v>
      </c>
      <c r="AY199" s="18" t="s">
        <v>152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84</v>
      </c>
      <c r="BK199" s="232">
        <f>ROUND(I199*H199,2)</f>
        <v>0</v>
      </c>
      <c r="BL199" s="18" t="s">
        <v>159</v>
      </c>
      <c r="BM199" s="231" t="s">
        <v>608</v>
      </c>
    </row>
    <row r="200" spans="1:51" s="13" customFormat="1" ht="12">
      <c r="A200" s="13"/>
      <c r="B200" s="233"/>
      <c r="C200" s="234"/>
      <c r="D200" s="235" t="s">
        <v>161</v>
      </c>
      <c r="E200" s="236" t="s">
        <v>1</v>
      </c>
      <c r="F200" s="237" t="s">
        <v>244</v>
      </c>
      <c r="G200" s="234"/>
      <c r="H200" s="238">
        <v>713.918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161</v>
      </c>
      <c r="AU200" s="244" t="s">
        <v>86</v>
      </c>
      <c r="AV200" s="13" t="s">
        <v>86</v>
      </c>
      <c r="AW200" s="13" t="s">
        <v>32</v>
      </c>
      <c r="AX200" s="13" t="s">
        <v>84</v>
      </c>
      <c r="AY200" s="244" t="s">
        <v>152</v>
      </c>
    </row>
    <row r="201" spans="1:65" s="2" customFormat="1" ht="14.4" customHeight="1">
      <c r="A201" s="39"/>
      <c r="B201" s="40"/>
      <c r="C201" s="220" t="s">
        <v>262</v>
      </c>
      <c r="D201" s="220" t="s">
        <v>154</v>
      </c>
      <c r="E201" s="221" t="s">
        <v>246</v>
      </c>
      <c r="F201" s="222" t="s">
        <v>247</v>
      </c>
      <c r="G201" s="223" t="s">
        <v>181</v>
      </c>
      <c r="H201" s="224">
        <v>356.959</v>
      </c>
      <c r="I201" s="225"/>
      <c r="J201" s="226">
        <f>ROUND(I201*H201,2)</f>
        <v>0</v>
      </c>
      <c r="K201" s="222" t="s">
        <v>158</v>
      </c>
      <c r="L201" s="45"/>
      <c r="M201" s="227" t="s">
        <v>1</v>
      </c>
      <c r="N201" s="228" t="s">
        <v>41</v>
      </c>
      <c r="O201" s="92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1" t="s">
        <v>159</v>
      </c>
      <c r="AT201" s="231" t="s">
        <v>154</v>
      </c>
      <c r="AU201" s="231" t="s">
        <v>86</v>
      </c>
      <c r="AY201" s="18" t="s">
        <v>152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84</v>
      </c>
      <c r="BK201" s="232">
        <f>ROUND(I201*H201,2)</f>
        <v>0</v>
      </c>
      <c r="BL201" s="18" t="s">
        <v>159</v>
      </c>
      <c r="BM201" s="231" t="s">
        <v>609</v>
      </c>
    </row>
    <row r="202" spans="1:51" s="13" customFormat="1" ht="12">
      <c r="A202" s="13"/>
      <c r="B202" s="233"/>
      <c r="C202" s="234"/>
      <c r="D202" s="235" t="s">
        <v>161</v>
      </c>
      <c r="E202" s="236" t="s">
        <v>1</v>
      </c>
      <c r="F202" s="237" t="s">
        <v>101</v>
      </c>
      <c r="G202" s="234"/>
      <c r="H202" s="238">
        <v>356.959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161</v>
      </c>
      <c r="AU202" s="244" t="s">
        <v>86</v>
      </c>
      <c r="AV202" s="13" t="s">
        <v>86</v>
      </c>
      <c r="AW202" s="13" t="s">
        <v>32</v>
      </c>
      <c r="AX202" s="13" t="s">
        <v>84</v>
      </c>
      <c r="AY202" s="244" t="s">
        <v>152</v>
      </c>
    </row>
    <row r="203" spans="1:65" s="2" customFormat="1" ht="24.15" customHeight="1">
      <c r="A203" s="39"/>
      <c r="B203" s="40"/>
      <c r="C203" s="220" t="s">
        <v>7</v>
      </c>
      <c r="D203" s="220" t="s">
        <v>154</v>
      </c>
      <c r="E203" s="221" t="s">
        <v>250</v>
      </c>
      <c r="F203" s="222" t="s">
        <v>251</v>
      </c>
      <c r="G203" s="223" t="s">
        <v>181</v>
      </c>
      <c r="H203" s="224">
        <v>204.824</v>
      </c>
      <c r="I203" s="225"/>
      <c r="J203" s="226">
        <f>ROUND(I203*H203,2)</f>
        <v>0</v>
      </c>
      <c r="K203" s="222" t="s">
        <v>158</v>
      </c>
      <c r="L203" s="45"/>
      <c r="M203" s="227" t="s">
        <v>1</v>
      </c>
      <c r="N203" s="228" t="s">
        <v>41</v>
      </c>
      <c r="O203" s="92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1" t="s">
        <v>159</v>
      </c>
      <c r="AT203" s="231" t="s">
        <v>154</v>
      </c>
      <c r="AU203" s="231" t="s">
        <v>86</v>
      </c>
      <c r="AY203" s="18" t="s">
        <v>152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84</v>
      </c>
      <c r="BK203" s="232">
        <f>ROUND(I203*H203,2)</f>
        <v>0</v>
      </c>
      <c r="BL203" s="18" t="s">
        <v>159</v>
      </c>
      <c r="BM203" s="231" t="s">
        <v>610</v>
      </c>
    </row>
    <row r="204" spans="1:51" s="13" customFormat="1" ht="12">
      <c r="A204" s="13"/>
      <c r="B204" s="233"/>
      <c r="C204" s="234"/>
      <c r="D204" s="235" t="s">
        <v>161</v>
      </c>
      <c r="E204" s="236" t="s">
        <v>1</v>
      </c>
      <c r="F204" s="237" t="s">
        <v>99</v>
      </c>
      <c r="G204" s="234"/>
      <c r="H204" s="238">
        <v>358.266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161</v>
      </c>
      <c r="AU204" s="244" t="s">
        <v>86</v>
      </c>
      <c r="AV204" s="13" t="s">
        <v>86</v>
      </c>
      <c r="AW204" s="13" t="s">
        <v>32</v>
      </c>
      <c r="AX204" s="13" t="s">
        <v>76</v>
      </c>
      <c r="AY204" s="244" t="s">
        <v>152</v>
      </c>
    </row>
    <row r="205" spans="1:51" s="13" customFormat="1" ht="12">
      <c r="A205" s="13"/>
      <c r="B205" s="233"/>
      <c r="C205" s="234"/>
      <c r="D205" s="235" t="s">
        <v>161</v>
      </c>
      <c r="E205" s="236" t="s">
        <v>1</v>
      </c>
      <c r="F205" s="237" t="s">
        <v>611</v>
      </c>
      <c r="G205" s="234"/>
      <c r="H205" s="238">
        <v>-10.57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161</v>
      </c>
      <c r="AU205" s="244" t="s">
        <v>86</v>
      </c>
      <c r="AV205" s="13" t="s">
        <v>86</v>
      </c>
      <c r="AW205" s="13" t="s">
        <v>32</v>
      </c>
      <c r="AX205" s="13" t="s">
        <v>76</v>
      </c>
      <c r="AY205" s="244" t="s">
        <v>152</v>
      </c>
    </row>
    <row r="206" spans="1:51" s="13" customFormat="1" ht="12">
      <c r="A206" s="13"/>
      <c r="B206" s="233"/>
      <c r="C206" s="234"/>
      <c r="D206" s="235" t="s">
        <v>161</v>
      </c>
      <c r="E206" s="236" t="s">
        <v>1</v>
      </c>
      <c r="F206" s="237" t="s">
        <v>612</v>
      </c>
      <c r="G206" s="234"/>
      <c r="H206" s="238">
        <v>-1.432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161</v>
      </c>
      <c r="AU206" s="244" t="s">
        <v>86</v>
      </c>
      <c r="AV206" s="13" t="s">
        <v>86</v>
      </c>
      <c r="AW206" s="13" t="s">
        <v>32</v>
      </c>
      <c r="AX206" s="13" t="s">
        <v>76</v>
      </c>
      <c r="AY206" s="244" t="s">
        <v>152</v>
      </c>
    </row>
    <row r="207" spans="1:51" s="13" customFormat="1" ht="12">
      <c r="A207" s="13"/>
      <c r="B207" s="233"/>
      <c r="C207" s="234"/>
      <c r="D207" s="235" t="s">
        <v>161</v>
      </c>
      <c r="E207" s="236" t="s">
        <v>1</v>
      </c>
      <c r="F207" s="237" t="s">
        <v>613</v>
      </c>
      <c r="G207" s="234"/>
      <c r="H207" s="238">
        <v>-141.44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161</v>
      </c>
      <c r="AU207" s="244" t="s">
        <v>86</v>
      </c>
      <c r="AV207" s="13" t="s">
        <v>86</v>
      </c>
      <c r="AW207" s="13" t="s">
        <v>32</v>
      </c>
      <c r="AX207" s="13" t="s">
        <v>76</v>
      </c>
      <c r="AY207" s="244" t="s">
        <v>152</v>
      </c>
    </row>
    <row r="208" spans="1:51" s="14" customFormat="1" ht="12">
      <c r="A208" s="14"/>
      <c r="B208" s="245"/>
      <c r="C208" s="246"/>
      <c r="D208" s="235" t="s">
        <v>161</v>
      </c>
      <c r="E208" s="247" t="s">
        <v>118</v>
      </c>
      <c r="F208" s="248" t="s">
        <v>164</v>
      </c>
      <c r="G208" s="246"/>
      <c r="H208" s="249">
        <v>204.824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161</v>
      </c>
      <c r="AU208" s="255" t="s">
        <v>86</v>
      </c>
      <c r="AV208" s="14" t="s">
        <v>159</v>
      </c>
      <c r="AW208" s="14" t="s">
        <v>32</v>
      </c>
      <c r="AX208" s="14" t="s">
        <v>84</v>
      </c>
      <c r="AY208" s="255" t="s">
        <v>152</v>
      </c>
    </row>
    <row r="209" spans="1:65" s="2" customFormat="1" ht="24.15" customHeight="1">
      <c r="A209" s="39"/>
      <c r="B209" s="40"/>
      <c r="C209" s="220" t="s">
        <v>271</v>
      </c>
      <c r="D209" s="220" t="s">
        <v>154</v>
      </c>
      <c r="E209" s="221" t="s">
        <v>250</v>
      </c>
      <c r="F209" s="222" t="s">
        <v>251</v>
      </c>
      <c r="G209" s="223" t="s">
        <v>181</v>
      </c>
      <c r="H209" s="224">
        <v>130.534</v>
      </c>
      <c r="I209" s="225"/>
      <c r="J209" s="226">
        <f>ROUND(I209*H209,2)</f>
        <v>0</v>
      </c>
      <c r="K209" s="222" t="s">
        <v>158</v>
      </c>
      <c r="L209" s="45"/>
      <c r="M209" s="227" t="s">
        <v>1</v>
      </c>
      <c r="N209" s="228" t="s">
        <v>41</v>
      </c>
      <c r="O209" s="92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1" t="s">
        <v>159</v>
      </c>
      <c r="AT209" s="231" t="s">
        <v>154</v>
      </c>
      <c r="AU209" s="231" t="s">
        <v>86</v>
      </c>
      <c r="AY209" s="18" t="s">
        <v>152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84</v>
      </c>
      <c r="BK209" s="232">
        <f>ROUND(I209*H209,2)</f>
        <v>0</v>
      </c>
      <c r="BL209" s="18" t="s">
        <v>159</v>
      </c>
      <c r="BM209" s="231" t="s">
        <v>614</v>
      </c>
    </row>
    <row r="210" spans="1:51" s="13" customFormat="1" ht="12">
      <c r="A210" s="13"/>
      <c r="B210" s="233"/>
      <c r="C210" s="234"/>
      <c r="D210" s="235" t="s">
        <v>161</v>
      </c>
      <c r="E210" s="236" t="s">
        <v>1</v>
      </c>
      <c r="F210" s="237" t="s">
        <v>253</v>
      </c>
      <c r="G210" s="234"/>
      <c r="H210" s="238">
        <v>203.517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161</v>
      </c>
      <c r="AU210" s="244" t="s">
        <v>86</v>
      </c>
      <c r="AV210" s="13" t="s">
        <v>86</v>
      </c>
      <c r="AW210" s="13" t="s">
        <v>32</v>
      </c>
      <c r="AX210" s="13" t="s">
        <v>76</v>
      </c>
      <c r="AY210" s="244" t="s">
        <v>152</v>
      </c>
    </row>
    <row r="211" spans="1:51" s="13" customFormat="1" ht="12">
      <c r="A211" s="13"/>
      <c r="B211" s="233"/>
      <c r="C211" s="234"/>
      <c r="D211" s="235" t="s">
        <v>161</v>
      </c>
      <c r="E211" s="236" t="s">
        <v>1</v>
      </c>
      <c r="F211" s="237" t="s">
        <v>254</v>
      </c>
      <c r="G211" s="234"/>
      <c r="H211" s="238">
        <v>-63.941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161</v>
      </c>
      <c r="AU211" s="244" t="s">
        <v>86</v>
      </c>
      <c r="AV211" s="13" t="s">
        <v>86</v>
      </c>
      <c r="AW211" s="13" t="s">
        <v>32</v>
      </c>
      <c r="AX211" s="13" t="s">
        <v>76</v>
      </c>
      <c r="AY211" s="244" t="s">
        <v>152</v>
      </c>
    </row>
    <row r="212" spans="1:51" s="13" customFormat="1" ht="12">
      <c r="A212" s="13"/>
      <c r="B212" s="233"/>
      <c r="C212" s="234"/>
      <c r="D212" s="235" t="s">
        <v>161</v>
      </c>
      <c r="E212" s="236" t="s">
        <v>1</v>
      </c>
      <c r="F212" s="237" t="s">
        <v>615</v>
      </c>
      <c r="G212" s="234"/>
      <c r="H212" s="238">
        <v>-9.042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161</v>
      </c>
      <c r="AU212" s="244" t="s">
        <v>86</v>
      </c>
      <c r="AV212" s="13" t="s">
        <v>86</v>
      </c>
      <c r="AW212" s="13" t="s">
        <v>32</v>
      </c>
      <c r="AX212" s="13" t="s">
        <v>76</v>
      </c>
      <c r="AY212" s="244" t="s">
        <v>152</v>
      </c>
    </row>
    <row r="213" spans="1:51" s="14" customFormat="1" ht="12">
      <c r="A213" s="14"/>
      <c r="B213" s="245"/>
      <c r="C213" s="246"/>
      <c r="D213" s="235" t="s">
        <v>161</v>
      </c>
      <c r="E213" s="247" t="s">
        <v>530</v>
      </c>
      <c r="F213" s="248" t="s">
        <v>164</v>
      </c>
      <c r="G213" s="246"/>
      <c r="H213" s="249">
        <v>130.534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161</v>
      </c>
      <c r="AU213" s="255" t="s">
        <v>86</v>
      </c>
      <c r="AV213" s="14" t="s">
        <v>159</v>
      </c>
      <c r="AW213" s="14" t="s">
        <v>32</v>
      </c>
      <c r="AX213" s="14" t="s">
        <v>84</v>
      </c>
      <c r="AY213" s="255" t="s">
        <v>152</v>
      </c>
    </row>
    <row r="214" spans="1:65" s="2" customFormat="1" ht="14.4" customHeight="1">
      <c r="A214" s="39"/>
      <c r="B214" s="40"/>
      <c r="C214" s="266" t="s">
        <v>276</v>
      </c>
      <c r="D214" s="266" t="s">
        <v>257</v>
      </c>
      <c r="E214" s="267" t="s">
        <v>258</v>
      </c>
      <c r="F214" s="268" t="s">
        <v>259</v>
      </c>
      <c r="G214" s="269" t="s">
        <v>242</v>
      </c>
      <c r="H214" s="270">
        <v>261.068</v>
      </c>
      <c r="I214" s="271"/>
      <c r="J214" s="272">
        <f>ROUND(I214*H214,2)</f>
        <v>0</v>
      </c>
      <c r="K214" s="268" t="s">
        <v>158</v>
      </c>
      <c r="L214" s="273"/>
      <c r="M214" s="274" t="s">
        <v>1</v>
      </c>
      <c r="N214" s="275" t="s">
        <v>41</v>
      </c>
      <c r="O214" s="92"/>
      <c r="P214" s="229">
        <f>O214*H214</f>
        <v>0</v>
      </c>
      <c r="Q214" s="229">
        <v>1</v>
      </c>
      <c r="R214" s="229">
        <f>Q214*H214</f>
        <v>261.068</v>
      </c>
      <c r="S214" s="229">
        <v>0</v>
      </c>
      <c r="T214" s="23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1" t="s">
        <v>197</v>
      </c>
      <c r="AT214" s="231" t="s">
        <v>257</v>
      </c>
      <c r="AU214" s="231" t="s">
        <v>86</v>
      </c>
      <c r="AY214" s="18" t="s">
        <v>152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84</v>
      </c>
      <c r="BK214" s="232">
        <f>ROUND(I214*H214,2)</f>
        <v>0</v>
      </c>
      <c r="BL214" s="18" t="s">
        <v>159</v>
      </c>
      <c r="BM214" s="231" t="s">
        <v>616</v>
      </c>
    </row>
    <row r="215" spans="1:51" s="13" customFormat="1" ht="12">
      <c r="A215" s="13"/>
      <c r="B215" s="233"/>
      <c r="C215" s="234"/>
      <c r="D215" s="235" t="s">
        <v>161</v>
      </c>
      <c r="E215" s="236" t="s">
        <v>1</v>
      </c>
      <c r="F215" s="237" t="s">
        <v>617</v>
      </c>
      <c r="G215" s="234"/>
      <c r="H215" s="238">
        <v>261.068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161</v>
      </c>
      <c r="AU215" s="244" t="s">
        <v>86</v>
      </c>
      <c r="AV215" s="13" t="s">
        <v>86</v>
      </c>
      <c r="AW215" s="13" t="s">
        <v>32</v>
      </c>
      <c r="AX215" s="13" t="s">
        <v>84</v>
      </c>
      <c r="AY215" s="244" t="s">
        <v>152</v>
      </c>
    </row>
    <row r="216" spans="1:65" s="2" customFormat="1" ht="24.15" customHeight="1">
      <c r="A216" s="39"/>
      <c r="B216" s="40"/>
      <c r="C216" s="220" t="s">
        <v>280</v>
      </c>
      <c r="D216" s="220" t="s">
        <v>154</v>
      </c>
      <c r="E216" s="221" t="s">
        <v>263</v>
      </c>
      <c r="F216" s="222" t="s">
        <v>264</v>
      </c>
      <c r="G216" s="223" t="s">
        <v>181</v>
      </c>
      <c r="H216" s="224">
        <v>53.511</v>
      </c>
      <c r="I216" s="225"/>
      <c r="J216" s="226">
        <f>ROUND(I216*H216,2)</f>
        <v>0</v>
      </c>
      <c r="K216" s="222" t="s">
        <v>158</v>
      </c>
      <c r="L216" s="45"/>
      <c r="M216" s="227" t="s">
        <v>1</v>
      </c>
      <c r="N216" s="228" t="s">
        <v>41</v>
      </c>
      <c r="O216" s="92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1" t="s">
        <v>159</v>
      </c>
      <c r="AT216" s="231" t="s">
        <v>154</v>
      </c>
      <c r="AU216" s="231" t="s">
        <v>86</v>
      </c>
      <c r="AY216" s="18" t="s">
        <v>152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84</v>
      </c>
      <c r="BK216" s="232">
        <f>ROUND(I216*H216,2)</f>
        <v>0</v>
      </c>
      <c r="BL216" s="18" t="s">
        <v>159</v>
      </c>
      <c r="BM216" s="231" t="s">
        <v>618</v>
      </c>
    </row>
    <row r="217" spans="1:51" s="13" customFormat="1" ht="12">
      <c r="A217" s="13"/>
      <c r="B217" s="233"/>
      <c r="C217" s="234"/>
      <c r="D217" s="235" t="s">
        <v>161</v>
      </c>
      <c r="E217" s="236" t="s">
        <v>1</v>
      </c>
      <c r="F217" s="237" t="s">
        <v>619</v>
      </c>
      <c r="G217" s="234"/>
      <c r="H217" s="238">
        <v>42.851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161</v>
      </c>
      <c r="AU217" s="244" t="s">
        <v>86</v>
      </c>
      <c r="AV217" s="13" t="s">
        <v>86</v>
      </c>
      <c r="AW217" s="13" t="s">
        <v>32</v>
      </c>
      <c r="AX217" s="13" t="s">
        <v>76</v>
      </c>
      <c r="AY217" s="244" t="s">
        <v>152</v>
      </c>
    </row>
    <row r="218" spans="1:51" s="13" customFormat="1" ht="12">
      <c r="A218" s="13"/>
      <c r="B218" s="233"/>
      <c r="C218" s="234"/>
      <c r="D218" s="235" t="s">
        <v>161</v>
      </c>
      <c r="E218" s="236" t="s">
        <v>1</v>
      </c>
      <c r="F218" s="237" t="s">
        <v>620</v>
      </c>
      <c r="G218" s="234"/>
      <c r="H218" s="238">
        <v>10.66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161</v>
      </c>
      <c r="AU218" s="244" t="s">
        <v>86</v>
      </c>
      <c r="AV218" s="13" t="s">
        <v>86</v>
      </c>
      <c r="AW218" s="13" t="s">
        <v>32</v>
      </c>
      <c r="AX218" s="13" t="s">
        <v>76</v>
      </c>
      <c r="AY218" s="244" t="s">
        <v>152</v>
      </c>
    </row>
    <row r="219" spans="1:51" s="14" customFormat="1" ht="12">
      <c r="A219" s="14"/>
      <c r="B219" s="245"/>
      <c r="C219" s="246"/>
      <c r="D219" s="235" t="s">
        <v>161</v>
      </c>
      <c r="E219" s="247" t="s">
        <v>106</v>
      </c>
      <c r="F219" s="248" t="s">
        <v>164</v>
      </c>
      <c r="G219" s="246"/>
      <c r="H219" s="249">
        <v>53.511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161</v>
      </c>
      <c r="AU219" s="255" t="s">
        <v>86</v>
      </c>
      <c r="AV219" s="14" t="s">
        <v>159</v>
      </c>
      <c r="AW219" s="14" t="s">
        <v>32</v>
      </c>
      <c r="AX219" s="14" t="s">
        <v>84</v>
      </c>
      <c r="AY219" s="255" t="s">
        <v>152</v>
      </c>
    </row>
    <row r="220" spans="1:65" s="2" customFormat="1" ht="14.4" customHeight="1">
      <c r="A220" s="39"/>
      <c r="B220" s="40"/>
      <c r="C220" s="266" t="s">
        <v>285</v>
      </c>
      <c r="D220" s="266" t="s">
        <v>257</v>
      </c>
      <c r="E220" s="267" t="s">
        <v>267</v>
      </c>
      <c r="F220" s="268" t="s">
        <v>268</v>
      </c>
      <c r="G220" s="269" t="s">
        <v>242</v>
      </c>
      <c r="H220" s="270">
        <v>107.022</v>
      </c>
      <c r="I220" s="271"/>
      <c r="J220" s="272">
        <f>ROUND(I220*H220,2)</f>
        <v>0</v>
      </c>
      <c r="K220" s="268" t="s">
        <v>158</v>
      </c>
      <c r="L220" s="273"/>
      <c r="M220" s="274" t="s">
        <v>1</v>
      </c>
      <c r="N220" s="275" t="s">
        <v>41</v>
      </c>
      <c r="O220" s="92"/>
      <c r="P220" s="229">
        <f>O220*H220</f>
        <v>0</v>
      </c>
      <c r="Q220" s="229">
        <v>1</v>
      </c>
      <c r="R220" s="229">
        <f>Q220*H220</f>
        <v>107.022</v>
      </c>
      <c r="S220" s="229">
        <v>0</v>
      </c>
      <c r="T220" s="23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1" t="s">
        <v>197</v>
      </c>
      <c r="AT220" s="231" t="s">
        <v>257</v>
      </c>
      <c r="AU220" s="231" t="s">
        <v>86</v>
      </c>
      <c r="AY220" s="18" t="s">
        <v>152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84</v>
      </c>
      <c r="BK220" s="232">
        <f>ROUND(I220*H220,2)</f>
        <v>0</v>
      </c>
      <c r="BL220" s="18" t="s">
        <v>159</v>
      </c>
      <c r="BM220" s="231" t="s">
        <v>621</v>
      </c>
    </row>
    <row r="221" spans="1:51" s="13" customFormat="1" ht="12">
      <c r="A221" s="13"/>
      <c r="B221" s="233"/>
      <c r="C221" s="234"/>
      <c r="D221" s="235" t="s">
        <v>161</v>
      </c>
      <c r="E221" s="234"/>
      <c r="F221" s="237" t="s">
        <v>622</v>
      </c>
      <c r="G221" s="234"/>
      <c r="H221" s="238">
        <v>107.022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161</v>
      </c>
      <c r="AU221" s="244" t="s">
        <v>86</v>
      </c>
      <c r="AV221" s="13" t="s">
        <v>86</v>
      </c>
      <c r="AW221" s="13" t="s">
        <v>4</v>
      </c>
      <c r="AX221" s="13" t="s">
        <v>84</v>
      </c>
      <c r="AY221" s="244" t="s">
        <v>152</v>
      </c>
    </row>
    <row r="222" spans="1:65" s="2" customFormat="1" ht="24.15" customHeight="1">
      <c r="A222" s="39"/>
      <c r="B222" s="40"/>
      <c r="C222" s="220" t="s">
        <v>291</v>
      </c>
      <c r="D222" s="220" t="s">
        <v>154</v>
      </c>
      <c r="E222" s="221" t="s">
        <v>623</v>
      </c>
      <c r="F222" s="222" t="s">
        <v>624</v>
      </c>
      <c r="G222" s="223" t="s">
        <v>181</v>
      </c>
      <c r="H222" s="224">
        <v>49.44</v>
      </c>
      <c r="I222" s="225"/>
      <c r="J222" s="226">
        <f>ROUND(I222*H222,2)</f>
        <v>0</v>
      </c>
      <c r="K222" s="222" t="s">
        <v>158</v>
      </c>
      <c r="L222" s="45"/>
      <c r="M222" s="227" t="s">
        <v>1</v>
      </c>
      <c r="N222" s="228" t="s">
        <v>41</v>
      </c>
      <c r="O222" s="92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1" t="s">
        <v>159</v>
      </c>
      <c r="AT222" s="231" t="s">
        <v>154</v>
      </c>
      <c r="AU222" s="231" t="s">
        <v>86</v>
      </c>
      <c r="AY222" s="18" t="s">
        <v>152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84</v>
      </c>
      <c r="BK222" s="232">
        <f>ROUND(I222*H222,2)</f>
        <v>0</v>
      </c>
      <c r="BL222" s="18" t="s">
        <v>159</v>
      </c>
      <c r="BM222" s="231" t="s">
        <v>625</v>
      </c>
    </row>
    <row r="223" spans="1:51" s="15" customFormat="1" ht="12">
      <c r="A223" s="15"/>
      <c r="B223" s="256"/>
      <c r="C223" s="257"/>
      <c r="D223" s="235" t="s">
        <v>161</v>
      </c>
      <c r="E223" s="258" t="s">
        <v>1</v>
      </c>
      <c r="F223" s="259" t="s">
        <v>626</v>
      </c>
      <c r="G223" s="257"/>
      <c r="H223" s="258" t="s">
        <v>1</v>
      </c>
      <c r="I223" s="260"/>
      <c r="J223" s="257"/>
      <c r="K223" s="257"/>
      <c r="L223" s="261"/>
      <c r="M223" s="262"/>
      <c r="N223" s="263"/>
      <c r="O223" s="263"/>
      <c r="P223" s="263"/>
      <c r="Q223" s="263"/>
      <c r="R223" s="263"/>
      <c r="S223" s="263"/>
      <c r="T223" s="26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5" t="s">
        <v>161</v>
      </c>
      <c r="AU223" s="265" t="s">
        <v>86</v>
      </c>
      <c r="AV223" s="15" t="s">
        <v>84</v>
      </c>
      <c r="AW223" s="15" t="s">
        <v>32</v>
      </c>
      <c r="AX223" s="15" t="s">
        <v>76</v>
      </c>
      <c r="AY223" s="265" t="s">
        <v>152</v>
      </c>
    </row>
    <row r="224" spans="1:51" s="13" customFormat="1" ht="12">
      <c r="A224" s="13"/>
      <c r="B224" s="233"/>
      <c r="C224" s="234"/>
      <c r="D224" s="235" t="s">
        <v>161</v>
      </c>
      <c r="E224" s="236" t="s">
        <v>1</v>
      </c>
      <c r="F224" s="237" t="s">
        <v>627</v>
      </c>
      <c r="G224" s="234"/>
      <c r="H224" s="238">
        <v>114.24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161</v>
      </c>
      <c r="AU224" s="244" t="s">
        <v>86</v>
      </c>
      <c r="AV224" s="13" t="s">
        <v>86</v>
      </c>
      <c r="AW224" s="13" t="s">
        <v>32</v>
      </c>
      <c r="AX224" s="13" t="s">
        <v>76</v>
      </c>
      <c r="AY224" s="244" t="s">
        <v>152</v>
      </c>
    </row>
    <row r="225" spans="1:51" s="13" customFormat="1" ht="12">
      <c r="A225" s="13"/>
      <c r="B225" s="233"/>
      <c r="C225" s="234"/>
      <c r="D225" s="235" t="s">
        <v>161</v>
      </c>
      <c r="E225" s="236" t="s">
        <v>1</v>
      </c>
      <c r="F225" s="237" t="s">
        <v>628</v>
      </c>
      <c r="G225" s="234"/>
      <c r="H225" s="238">
        <v>-64.8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161</v>
      </c>
      <c r="AU225" s="244" t="s">
        <v>86</v>
      </c>
      <c r="AV225" s="13" t="s">
        <v>86</v>
      </c>
      <c r="AW225" s="13" t="s">
        <v>32</v>
      </c>
      <c r="AX225" s="13" t="s">
        <v>76</v>
      </c>
      <c r="AY225" s="244" t="s">
        <v>152</v>
      </c>
    </row>
    <row r="226" spans="1:51" s="14" customFormat="1" ht="12">
      <c r="A226" s="14"/>
      <c r="B226" s="245"/>
      <c r="C226" s="246"/>
      <c r="D226" s="235" t="s">
        <v>161</v>
      </c>
      <c r="E226" s="247" t="s">
        <v>1</v>
      </c>
      <c r="F226" s="248" t="s">
        <v>164</v>
      </c>
      <c r="G226" s="246"/>
      <c r="H226" s="249">
        <v>49.44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161</v>
      </c>
      <c r="AU226" s="255" t="s">
        <v>86</v>
      </c>
      <c r="AV226" s="14" t="s">
        <v>159</v>
      </c>
      <c r="AW226" s="14" t="s">
        <v>32</v>
      </c>
      <c r="AX226" s="14" t="s">
        <v>84</v>
      </c>
      <c r="AY226" s="255" t="s">
        <v>152</v>
      </c>
    </row>
    <row r="227" spans="1:65" s="2" customFormat="1" ht="14.4" customHeight="1">
      <c r="A227" s="39"/>
      <c r="B227" s="40"/>
      <c r="C227" s="266" t="s">
        <v>295</v>
      </c>
      <c r="D227" s="266" t="s">
        <v>257</v>
      </c>
      <c r="E227" s="267" t="s">
        <v>267</v>
      </c>
      <c r="F227" s="268" t="s">
        <v>268</v>
      </c>
      <c r="G227" s="269" t="s">
        <v>242</v>
      </c>
      <c r="H227" s="270">
        <v>98.88</v>
      </c>
      <c r="I227" s="271"/>
      <c r="J227" s="272">
        <f>ROUND(I227*H227,2)</f>
        <v>0</v>
      </c>
      <c r="K227" s="268" t="s">
        <v>158</v>
      </c>
      <c r="L227" s="273"/>
      <c r="M227" s="274" t="s">
        <v>1</v>
      </c>
      <c r="N227" s="275" t="s">
        <v>41</v>
      </c>
      <c r="O227" s="92"/>
      <c r="P227" s="229">
        <f>O227*H227</f>
        <v>0</v>
      </c>
      <c r="Q227" s="229">
        <v>1</v>
      </c>
      <c r="R227" s="229">
        <f>Q227*H227</f>
        <v>98.88</v>
      </c>
      <c r="S227" s="229">
        <v>0</v>
      </c>
      <c r="T227" s="23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1" t="s">
        <v>197</v>
      </c>
      <c r="AT227" s="231" t="s">
        <v>257</v>
      </c>
      <c r="AU227" s="231" t="s">
        <v>86</v>
      </c>
      <c r="AY227" s="18" t="s">
        <v>152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84</v>
      </c>
      <c r="BK227" s="232">
        <f>ROUND(I227*H227,2)</f>
        <v>0</v>
      </c>
      <c r="BL227" s="18" t="s">
        <v>159</v>
      </c>
      <c r="BM227" s="231" t="s">
        <v>629</v>
      </c>
    </row>
    <row r="228" spans="1:51" s="13" customFormat="1" ht="12">
      <c r="A228" s="13"/>
      <c r="B228" s="233"/>
      <c r="C228" s="234"/>
      <c r="D228" s="235" t="s">
        <v>161</v>
      </c>
      <c r="E228" s="234"/>
      <c r="F228" s="237" t="s">
        <v>630</v>
      </c>
      <c r="G228" s="234"/>
      <c r="H228" s="238">
        <v>98.88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161</v>
      </c>
      <c r="AU228" s="244" t="s">
        <v>86</v>
      </c>
      <c r="AV228" s="13" t="s">
        <v>86</v>
      </c>
      <c r="AW228" s="13" t="s">
        <v>4</v>
      </c>
      <c r="AX228" s="13" t="s">
        <v>84</v>
      </c>
      <c r="AY228" s="244" t="s">
        <v>152</v>
      </c>
    </row>
    <row r="229" spans="1:63" s="12" customFormat="1" ht="22.8" customHeight="1">
      <c r="A229" s="12"/>
      <c r="B229" s="204"/>
      <c r="C229" s="205"/>
      <c r="D229" s="206" t="s">
        <v>75</v>
      </c>
      <c r="E229" s="218" t="s">
        <v>168</v>
      </c>
      <c r="F229" s="218" t="s">
        <v>631</v>
      </c>
      <c r="G229" s="205"/>
      <c r="H229" s="205"/>
      <c r="I229" s="208"/>
      <c r="J229" s="219">
        <f>BK229</f>
        <v>0</v>
      </c>
      <c r="K229" s="205"/>
      <c r="L229" s="210"/>
      <c r="M229" s="211"/>
      <c r="N229" s="212"/>
      <c r="O229" s="212"/>
      <c r="P229" s="213">
        <f>SUM(P230:P232)</f>
        <v>0</v>
      </c>
      <c r="Q229" s="212"/>
      <c r="R229" s="213">
        <f>SUM(R230:R232)</f>
        <v>0</v>
      </c>
      <c r="S229" s="212"/>
      <c r="T229" s="214">
        <f>SUM(T230:T232)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5" t="s">
        <v>84</v>
      </c>
      <c r="AT229" s="216" t="s">
        <v>75</v>
      </c>
      <c r="AU229" s="216" t="s">
        <v>84</v>
      </c>
      <c r="AY229" s="215" t="s">
        <v>152</v>
      </c>
      <c r="BK229" s="217">
        <f>SUM(BK230:BK232)</f>
        <v>0</v>
      </c>
    </row>
    <row r="230" spans="1:65" s="2" customFormat="1" ht="14.4" customHeight="1">
      <c r="A230" s="39"/>
      <c r="B230" s="40"/>
      <c r="C230" s="220" t="s">
        <v>300</v>
      </c>
      <c r="D230" s="220" t="s">
        <v>154</v>
      </c>
      <c r="E230" s="221" t="s">
        <v>632</v>
      </c>
      <c r="F230" s="222" t="s">
        <v>633</v>
      </c>
      <c r="G230" s="223" t="s">
        <v>171</v>
      </c>
      <c r="H230" s="224">
        <v>99.4</v>
      </c>
      <c r="I230" s="225"/>
      <c r="J230" s="226">
        <f>ROUND(I230*H230,2)</f>
        <v>0</v>
      </c>
      <c r="K230" s="222" t="s">
        <v>158</v>
      </c>
      <c r="L230" s="45"/>
      <c r="M230" s="227" t="s">
        <v>1</v>
      </c>
      <c r="N230" s="228" t="s">
        <v>41</v>
      </c>
      <c r="O230" s="92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1" t="s">
        <v>159</v>
      </c>
      <c r="AT230" s="231" t="s">
        <v>154</v>
      </c>
      <c r="AU230" s="231" t="s">
        <v>86</v>
      </c>
      <c r="AY230" s="18" t="s">
        <v>152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84</v>
      </c>
      <c r="BK230" s="232">
        <f>ROUND(I230*H230,2)</f>
        <v>0</v>
      </c>
      <c r="BL230" s="18" t="s">
        <v>159</v>
      </c>
      <c r="BM230" s="231" t="s">
        <v>634</v>
      </c>
    </row>
    <row r="231" spans="1:51" s="13" customFormat="1" ht="12">
      <c r="A231" s="13"/>
      <c r="B231" s="233"/>
      <c r="C231" s="234"/>
      <c r="D231" s="235" t="s">
        <v>161</v>
      </c>
      <c r="E231" s="236" t="s">
        <v>1</v>
      </c>
      <c r="F231" s="237" t="s">
        <v>635</v>
      </c>
      <c r="G231" s="234"/>
      <c r="H231" s="238">
        <v>99.4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161</v>
      </c>
      <c r="AU231" s="244" t="s">
        <v>86</v>
      </c>
      <c r="AV231" s="13" t="s">
        <v>86</v>
      </c>
      <c r="AW231" s="13" t="s">
        <v>32</v>
      </c>
      <c r="AX231" s="13" t="s">
        <v>84</v>
      </c>
      <c r="AY231" s="244" t="s">
        <v>152</v>
      </c>
    </row>
    <row r="232" spans="1:65" s="2" customFormat="1" ht="14.4" customHeight="1">
      <c r="A232" s="39"/>
      <c r="B232" s="40"/>
      <c r="C232" s="220" t="s">
        <v>304</v>
      </c>
      <c r="D232" s="220" t="s">
        <v>154</v>
      </c>
      <c r="E232" s="221" t="s">
        <v>636</v>
      </c>
      <c r="F232" s="222" t="s">
        <v>637</v>
      </c>
      <c r="G232" s="223" t="s">
        <v>369</v>
      </c>
      <c r="H232" s="224">
        <v>1</v>
      </c>
      <c r="I232" s="225"/>
      <c r="J232" s="226">
        <f>ROUND(I232*H232,2)</f>
        <v>0</v>
      </c>
      <c r="K232" s="222" t="s">
        <v>1</v>
      </c>
      <c r="L232" s="45"/>
      <c r="M232" s="227" t="s">
        <v>1</v>
      </c>
      <c r="N232" s="228" t="s">
        <v>41</v>
      </c>
      <c r="O232" s="92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1" t="s">
        <v>159</v>
      </c>
      <c r="AT232" s="231" t="s">
        <v>154</v>
      </c>
      <c r="AU232" s="231" t="s">
        <v>86</v>
      </c>
      <c r="AY232" s="18" t="s">
        <v>152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84</v>
      </c>
      <c r="BK232" s="232">
        <f>ROUND(I232*H232,2)</f>
        <v>0</v>
      </c>
      <c r="BL232" s="18" t="s">
        <v>159</v>
      </c>
      <c r="BM232" s="231" t="s">
        <v>638</v>
      </c>
    </row>
    <row r="233" spans="1:63" s="12" customFormat="1" ht="22.8" customHeight="1">
      <c r="A233" s="12"/>
      <c r="B233" s="204"/>
      <c r="C233" s="205"/>
      <c r="D233" s="206" t="s">
        <v>75</v>
      </c>
      <c r="E233" s="218" t="s">
        <v>159</v>
      </c>
      <c r="F233" s="218" t="s">
        <v>284</v>
      </c>
      <c r="G233" s="205"/>
      <c r="H233" s="205"/>
      <c r="I233" s="208"/>
      <c r="J233" s="219">
        <f>BK233</f>
        <v>0</v>
      </c>
      <c r="K233" s="205"/>
      <c r="L233" s="210"/>
      <c r="M233" s="211"/>
      <c r="N233" s="212"/>
      <c r="O233" s="212"/>
      <c r="P233" s="213">
        <f>SUM(P234:P247)</f>
        <v>0</v>
      </c>
      <c r="Q233" s="212"/>
      <c r="R233" s="213">
        <f>SUM(R234:R247)</f>
        <v>74.65319214</v>
      </c>
      <c r="S233" s="212"/>
      <c r="T233" s="214">
        <f>SUM(T234:T247)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5" t="s">
        <v>84</v>
      </c>
      <c r="AT233" s="216" t="s">
        <v>75</v>
      </c>
      <c r="AU233" s="216" t="s">
        <v>84</v>
      </c>
      <c r="AY233" s="215" t="s">
        <v>152</v>
      </c>
      <c r="BK233" s="217">
        <f>SUM(BK234:BK247)</f>
        <v>0</v>
      </c>
    </row>
    <row r="234" spans="1:65" s="2" customFormat="1" ht="24.15" customHeight="1">
      <c r="A234" s="39"/>
      <c r="B234" s="40"/>
      <c r="C234" s="220" t="s">
        <v>308</v>
      </c>
      <c r="D234" s="220" t="s">
        <v>154</v>
      </c>
      <c r="E234" s="221" t="s">
        <v>286</v>
      </c>
      <c r="F234" s="222" t="s">
        <v>287</v>
      </c>
      <c r="G234" s="223" t="s">
        <v>181</v>
      </c>
      <c r="H234" s="224">
        <v>10.43</v>
      </c>
      <c r="I234" s="225"/>
      <c r="J234" s="226">
        <f>ROUND(I234*H234,2)</f>
        <v>0</v>
      </c>
      <c r="K234" s="222" t="s">
        <v>158</v>
      </c>
      <c r="L234" s="45"/>
      <c r="M234" s="227" t="s">
        <v>1</v>
      </c>
      <c r="N234" s="228" t="s">
        <v>41</v>
      </c>
      <c r="O234" s="92"/>
      <c r="P234" s="229">
        <f>O234*H234</f>
        <v>0</v>
      </c>
      <c r="Q234" s="229">
        <v>1.89077</v>
      </c>
      <c r="R234" s="229">
        <f>Q234*H234</f>
        <v>19.720731100000002</v>
      </c>
      <c r="S234" s="229">
        <v>0</v>
      </c>
      <c r="T234" s="23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1" t="s">
        <v>159</v>
      </c>
      <c r="AT234" s="231" t="s">
        <v>154</v>
      </c>
      <c r="AU234" s="231" t="s">
        <v>86</v>
      </c>
      <c r="AY234" s="18" t="s">
        <v>152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84</v>
      </c>
      <c r="BK234" s="232">
        <f>ROUND(I234*H234,2)</f>
        <v>0</v>
      </c>
      <c r="BL234" s="18" t="s">
        <v>159</v>
      </c>
      <c r="BM234" s="231" t="s">
        <v>639</v>
      </c>
    </row>
    <row r="235" spans="1:51" s="13" customFormat="1" ht="12">
      <c r="A235" s="13"/>
      <c r="B235" s="233"/>
      <c r="C235" s="234"/>
      <c r="D235" s="235" t="s">
        <v>161</v>
      </c>
      <c r="E235" s="236" t="s">
        <v>1</v>
      </c>
      <c r="F235" s="237" t="s">
        <v>640</v>
      </c>
      <c r="G235" s="234"/>
      <c r="H235" s="238">
        <v>8.162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161</v>
      </c>
      <c r="AU235" s="244" t="s">
        <v>86</v>
      </c>
      <c r="AV235" s="13" t="s">
        <v>86</v>
      </c>
      <c r="AW235" s="13" t="s">
        <v>32</v>
      </c>
      <c r="AX235" s="13" t="s">
        <v>76</v>
      </c>
      <c r="AY235" s="244" t="s">
        <v>152</v>
      </c>
    </row>
    <row r="236" spans="1:51" s="13" customFormat="1" ht="12">
      <c r="A236" s="13"/>
      <c r="B236" s="233"/>
      <c r="C236" s="234"/>
      <c r="D236" s="235" t="s">
        <v>161</v>
      </c>
      <c r="E236" s="236" t="s">
        <v>1</v>
      </c>
      <c r="F236" s="237" t="s">
        <v>641</v>
      </c>
      <c r="G236" s="234"/>
      <c r="H236" s="238">
        <v>2.268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161</v>
      </c>
      <c r="AU236" s="244" t="s">
        <v>86</v>
      </c>
      <c r="AV236" s="13" t="s">
        <v>86</v>
      </c>
      <c r="AW236" s="13" t="s">
        <v>32</v>
      </c>
      <c r="AX236" s="13" t="s">
        <v>76</v>
      </c>
      <c r="AY236" s="244" t="s">
        <v>152</v>
      </c>
    </row>
    <row r="237" spans="1:51" s="14" customFormat="1" ht="12">
      <c r="A237" s="14"/>
      <c r="B237" s="245"/>
      <c r="C237" s="246"/>
      <c r="D237" s="235" t="s">
        <v>161</v>
      </c>
      <c r="E237" s="247" t="s">
        <v>108</v>
      </c>
      <c r="F237" s="248" t="s">
        <v>164</v>
      </c>
      <c r="G237" s="246"/>
      <c r="H237" s="249">
        <v>10.43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161</v>
      </c>
      <c r="AU237" s="255" t="s">
        <v>86</v>
      </c>
      <c r="AV237" s="14" t="s">
        <v>159</v>
      </c>
      <c r="AW237" s="14" t="s">
        <v>32</v>
      </c>
      <c r="AX237" s="14" t="s">
        <v>84</v>
      </c>
      <c r="AY237" s="255" t="s">
        <v>152</v>
      </c>
    </row>
    <row r="238" spans="1:65" s="2" customFormat="1" ht="14.4" customHeight="1">
      <c r="A238" s="39"/>
      <c r="B238" s="40"/>
      <c r="C238" s="220" t="s">
        <v>313</v>
      </c>
      <c r="D238" s="220" t="s">
        <v>154</v>
      </c>
      <c r="E238" s="221" t="s">
        <v>642</v>
      </c>
      <c r="F238" s="222" t="s">
        <v>643</v>
      </c>
      <c r="G238" s="223" t="s">
        <v>181</v>
      </c>
      <c r="H238" s="224">
        <v>27.2</v>
      </c>
      <c r="I238" s="225"/>
      <c r="J238" s="226">
        <f>ROUND(I238*H238,2)</f>
        <v>0</v>
      </c>
      <c r="K238" s="222" t="s">
        <v>158</v>
      </c>
      <c r="L238" s="45"/>
      <c r="M238" s="227" t="s">
        <v>1</v>
      </c>
      <c r="N238" s="228" t="s">
        <v>41</v>
      </c>
      <c r="O238" s="92"/>
      <c r="P238" s="229">
        <f>O238*H238</f>
        <v>0</v>
      </c>
      <c r="Q238" s="229">
        <v>1.89077</v>
      </c>
      <c r="R238" s="229">
        <f>Q238*H238</f>
        <v>51.428944</v>
      </c>
      <c r="S238" s="229">
        <v>0</v>
      </c>
      <c r="T238" s="23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1" t="s">
        <v>159</v>
      </c>
      <c r="AT238" s="231" t="s">
        <v>154</v>
      </c>
      <c r="AU238" s="231" t="s">
        <v>86</v>
      </c>
      <c r="AY238" s="18" t="s">
        <v>152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84</v>
      </c>
      <c r="BK238" s="232">
        <f>ROUND(I238*H238,2)</f>
        <v>0</v>
      </c>
      <c r="BL238" s="18" t="s">
        <v>159</v>
      </c>
      <c r="BM238" s="231" t="s">
        <v>644</v>
      </c>
    </row>
    <row r="239" spans="1:51" s="15" customFormat="1" ht="12">
      <c r="A239" s="15"/>
      <c r="B239" s="256"/>
      <c r="C239" s="257"/>
      <c r="D239" s="235" t="s">
        <v>161</v>
      </c>
      <c r="E239" s="258" t="s">
        <v>1</v>
      </c>
      <c r="F239" s="259" t="s">
        <v>645</v>
      </c>
      <c r="G239" s="257"/>
      <c r="H239" s="258" t="s">
        <v>1</v>
      </c>
      <c r="I239" s="260"/>
      <c r="J239" s="257"/>
      <c r="K239" s="257"/>
      <c r="L239" s="261"/>
      <c r="M239" s="262"/>
      <c r="N239" s="263"/>
      <c r="O239" s="263"/>
      <c r="P239" s="263"/>
      <c r="Q239" s="263"/>
      <c r="R239" s="263"/>
      <c r="S239" s="263"/>
      <c r="T239" s="26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5" t="s">
        <v>161</v>
      </c>
      <c r="AU239" s="265" t="s">
        <v>86</v>
      </c>
      <c r="AV239" s="15" t="s">
        <v>84</v>
      </c>
      <c r="AW239" s="15" t="s">
        <v>32</v>
      </c>
      <c r="AX239" s="15" t="s">
        <v>76</v>
      </c>
      <c r="AY239" s="265" t="s">
        <v>152</v>
      </c>
    </row>
    <row r="240" spans="1:51" s="13" customFormat="1" ht="12">
      <c r="A240" s="13"/>
      <c r="B240" s="233"/>
      <c r="C240" s="234"/>
      <c r="D240" s="235" t="s">
        <v>161</v>
      </c>
      <c r="E240" s="236" t="s">
        <v>1</v>
      </c>
      <c r="F240" s="237" t="s">
        <v>646</v>
      </c>
      <c r="G240" s="234"/>
      <c r="H240" s="238">
        <v>27.2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161</v>
      </c>
      <c r="AU240" s="244" t="s">
        <v>86</v>
      </c>
      <c r="AV240" s="13" t="s">
        <v>86</v>
      </c>
      <c r="AW240" s="13" t="s">
        <v>32</v>
      </c>
      <c r="AX240" s="13" t="s">
        <v>84</v>
      </c>
      <c r="AY240" s="244" t="s">
        <v>152</v>
      </c>
    </row>
    <row r="241" spans="1:65" s="2" customFormat="1" ht="14.4" customHeight="1">
      <c r="A241" s="39"/>
      <c r="B241" s="40"/>
      <c r="C241" s="220" t="s">
        <v>318</v>
      </c>
      <c r="D241" s="220" t="s">
        <v>154</v>
      </c>
      <c r="E241" s="221" t="s">
        <v>647</v>
      </c>
      <c r="F241" s="222" t="s">
        <v>648</v>
      </c>
      <c r="G241" s="223" t="s">
        <v>369</v>
      </c>
      <c r="H241" s="224">
        <v>2</v>
      </c>
      <c r="I241" s="225"/>
      <c r="J241" s="226">
        <f>ROUND(I241*H241,2)</f>
        <v>0</v>
      </c>
      <c r="K241" s="222" t="s">
        <v>158</v>
      </c>
      <c r="L241" s="45"/>
      <c r="M241" s="227" t="s">
        <v>1</v>
      </c>
      <c r="N241" s="228" t="s">
        <v>41</v>
      </c>
      <c r="O241" s="92"/>
      <c r="P241" s="229">
        <f>O241*H241</f>
        <v>0</v>
      </c>
      <c r="Q241" s="229">
        <v>0.0066</v>
      </c>
      <c r="R241" s="229">
        <f>Q241*H241</f>
        <v>0.0132</v>
      </c>
      <c r="S241" s="229">
        <v>0</v>
      </c>
      <c r="T241" s="23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1" t="s">
        <v>159</v>
      </c>
      <c r="AT241" s="231" t="s">
        <v>154</v>
      </c>
      <c r="AU241" s="231" t="s">
        <v>86</v>
      </c>
      <c r="AY241" s="18" t="s">
        <v>152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8" t="s">
        <v>84</v>
      </c>
      <c r="BK241" s="232">
        <f>ROUND(I241*H241,2)</f>
        <v>0</v>
      </c>
      <c r="BL241" s="18" t="s">
        <v>159</v>
      </c>
      <c r="BM241" s="231" t="s">
        <v>649</v>
      </c>
    </row>
    <row r="242" spans="1:51" s="13" customFormat="1" ht="12">
      <c r="A242" s="13"/>
      <c r="B242" s="233"/>
      <c r="C242" s="234"/>
      <c r="D242" s="235" t="s">
        <v>161</v>
      </c>
      <c r="E242" s="236" t="s">
        <v>1</v>
      </c>
      <c r="F242" s="237" t="s">
        <v>650</v>
      </c>
      <c r="G242" s="234"/>
      <c r="H242" s="238">
        <v>2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161</v>
      </c>
      <c r="AU242" s="244" t="s">
        <v>86</v>
      </c>
      <c r="AV242" s="13" t="s">
        <v>86</v>
      </c>
      <c r="AW242" s="13" t="s">
        <v>32</v>
      </c>
      <c r="AX242" s="13" t="s">
        <v>84</v>
      </c>
      <c r="AY242" s="244" t="s">
        <v>152</v>
      </c>
    </row>
    <row r="243" spans="1:65" s="2" customFormat="1" ht="24.15" customHeight="1">
      <c r="A243" s="39"/>
      <c r="B243" s="40"/>
      <c r="C243" s="220" t="s">
        <v>322</v>
      </c>
      <c r="D243" s="220" t="s">
        <v>154</v>
      </c>
      <c r="E243" s="221" t="s">
        <v>651</v>
      </c>
      <c r="F243" s="222" t="s">
        <v>652</v>
      </c>
      <c r="G243" s="223" t="s">
        <v>181</v>
      </c>
      <c r="H243" s="224">
        <v>1.432</v>
      </c>
      <c r="I243" s="225"/>
      <c r="J243" s="226">
        <f>ROUND(I243*H243,2)</f>
        <v>0</v>
      </c>
      <c r="K243" s="222" t="s">
        <v>158</v>
      </c>
      <c r="L243" s="45"/>
      <c r="M243" s="227" t="s">
        <v>1</v>
      </c>
      <c r="N243" s="228" t="s">
        <v>41</v>
      </c>
      <c r="O243" s="92"/>
      <c r="P243" s="229">
        <f>O243*H243</f>
        <v>0</v>
      </c>
      <c r="Q243" s="229">
        <v>2.429</v>
      </c>
      <c r="R243" s="229">
        <f>Q243*H243</f>
        <v>3.4783279999999994</v>
      </c>
      <c r="S243" s="229">
        <v>0</v>
      </c>
      <c r="T243" s="23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1" t="s">
        <v>159</v>
      </c>
      <c r="AT243" s="231" t="s">
        <v>154</v>
      </c>
      <c r="AU243" s="231" t="s">
        <v>86</v>
      </c>
      <c r="AY243" s="18" t="s">
        <v>152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84</v>
      </c>
      <c r="BK243" s="232">
        <f>ROUND(I243*H243,2)</f>
        <v>0</v>
      </c>
      <c r="BL243" s="18" t="s">
        <v>159</v>
      </c>
      <c r="BM243" s="231" t="s">
        <v>653</v>
      </c>
    </row>
    <row r="244" spans="1:51" s="15" customFormat="1" ht="12">
      <c r="A244" s="15"/>
      <c r="B244" s="256"/>
      <c r="C244" s="257"/>
      <c r="D244" s="235" t="s">
        <v>161</v>
      </c>
      <c r="E244" s="258" t="s">
        <v>1</v>
      </c>
      <c r="F244" s="259" t="s">
        <v>654</v>
      </c>
      <c r="G244" s="257"/>
      <c r="H244" s="258" t="s">
        <v>1</v>
      </c>
      <c r="I244" s="260"/>
      <c r="J244" s="257"/>
      <c r="K244" s="257"/>
      <c r="L244" s="261"/>
      <c r="M244" s="262"/>
      <c r="N244" s="263"/>
      <c r="O244" s="263"/>
      <c r="P244" s="263"/>
      <c r="Q244" s="263"/>
      <c r="R244" s="263"/>
      <c r="S244" s="263"/>
      <c r="T244" s="26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5" t="s">
        <v>161</v>
      </c>
      <c r="AU244" s="265" t="s">
        <v>86</v>
      </c>
      <c r="AV244" s="15" t="s">
        <v>84</v>
      </c>
      <c r="AW244" s="15" t="s">
        <v>32</v>
      </c>
      <c r="AX244" s="15" t="s">
        <v>76</v>
      </c>
      <c r="AY244" s="265" t="s">
        <v>152</v>
      </c>
    </row>
    <row r="245" spans="1:51" s="13" customFormat="1" ht="12">
      <c r="A245" s="13"/>
      <c r="B245" s="233"/>
      <c r="C245" s="234"/>
      <c r="D245" s="235" t="s">
        <v>161</v>
      </c>
      <c r="E245" s="236" t="s">
        <v>1</v>
      </c>
      <c r="F245" s="237" t="s">
        <v>655</v>
      </c>
      <c r="G245" s="234"/>
      <c r="H245" s="238">
        <v>1.432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161</v>
      </c>
      <c r="AU245" s="244" t="s">
        <v>86</v>
      </c>
      <c r="AV245" s="13" t="s">
        <v>86</v>
      </c>
      <c r="AW245" s="13" t="s">
        <v>32</v>
      </c>
      <c r="AX245" s="13" t="s">
        <v>84</v>
      </c>
      <c r="AY245" s="244" t="s">
        <v>152</v>
      </c>
    </row>
    <row r="246" spans="1:65" s="2" customFormat="1" ht="24.15" customHeight="1">
      <c r="A246" s="39"/>
      <c r="B246" s="40"/>
      <c r="C246" s="220" t="s">
        <v>327</v>
      </c>
      <c r="D246" s="220" t="s">
        <v>154</v>
      </c>
      <c r="E246" s="221" t="s">
        <v>656</v>
      </c>
      <c r="F246" s="222" t="s">
        <v>657</v>
      </c>
      <c r="G246" s="223" t="s">
        <v>157</v>
      </c>
      <c r="H246" s="224">
        <v>1.897</v>
      </c>
      <c r="I246" s="225"/>
      <c r="J246" s="226">
        <f>ROUND(I246*H246,2)</f>
        <v>0</v>
      </c>
      <c r="K246" s="222" t="s">
        <v>158</v>
      </c>
      <c r="L246" s="45"/>
      <c r="M246" s="227" t="s">
        <v>1</v>
      </c>
      <c r="N246" s="228" t="s">
        <v>41</v>
      </c>
      <c r="O246" s="92"/>
      <c r="P246" s="229">
        <f>O246*H246</f>
        <v>0</v>
      </c>
      <c r="Q246" s="229">
        <v>0.00632</v>
      </c>
      <c r="R246" s="229">
        <f>Q246*H246</f>
        <v>0.011989040000000001</v>
      </c>
      <c r="S246" s="229">
        <v>0</v>
      </c>
      <c r="T246" s="23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1" t="s">
        <v>159</v>
      </c>
      <c r="AT246" s="231" t="s">
        <v>154</v>
      </c>
      <c r="AU246" s="231" t="s">
        <v>86</v>
      </c>
      <c r="AY246" s="18" t="s">
        <v>152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84</v>
      </c>
      <c r="BK246" s="232">
        <f>ROUND(I246*H246,2)</f>
        <v>0</v>
      </c>
      <c r="BL246" s="18" t="s">
        <v>159</v>
      </c>
      <c r="BM246" s="231" t="s">
        <v>658</v>
      </c>
    </row>
    <row r="247" spans="1:51" s="13" customFormat="1" ht="12">
      <c r="A247" s="13"/>
      <c r="B247" s="233"/>
      <c r="C247" s="234"/>
      <c r="D247" s="235" t="s">
        <v>161</v>
      </c>
      <c r="E247" s="236" t="s">
        <v>1</v>
      </c>
      <c r="F247" s="237" t="s">
        <v>659</v>
      </c>
      <c r="G247" s="234"/>
      <c r="H247" s="238">
        <v>1.897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161</v>
      </c>
      <c r="AU247" s="244" t="s">
        <v>86</v>
      </c>
      <c r="AV247" s="13" t="s">
        <v>86</v>
      </c>
      <c r="AW247" s="13" t="s">
        <v>32</v>
      </c>
      <c r="AX247" s="13" t="s">
        <v>84</v>
      </c>
      <c r="AY247" s="244" t="s">
        <v>152</v>
      </c>
    </row>
    <row r="248" spans="1:63" s="12" customFormat="1" ht="22.8" customHeight="1">
      <c r="A248" s="12"/>
      <c r="B248" s="204"/>
      <c r="C248" s="205"/>
      <c r="D248" s="206" t="s">
        <v>75</v>
      </c>
      <c r="E248" s="218" t="s">
        <v>197</v>
      </c>
      <c r="F248" s="218" t="s">
        <v>360</v>
      </c>
      <c r="G248" s="205"/>
      <c r="H248" s="205"/>
      <c r="I248" s="208"/>
      <c r="J248" s="219">
        <f>BK248</f>
        <v>0</v>
      </c>
      <c r="K248" s="205"/>
      <c r="L248" s="210"/>
      <c r="M248" s="211"/>
      <c r="N248" s="212"/>
      <c r="O248" s="212"/>
      <c r="P248" s="213">
        <f>SUM(P249:P282)</f>
        <v>0</v>
      </c>
      <c r="Q248" s="212"/>
      <c r="R248" s="213">
        <f>SUM(R249:R282)</f>
        <v>30.60255188</v>
      </c>
      <c r="S248" s="212"/>
      <c r="T248" s="214">
        <f>SUM(T249:T282)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5" t="s">
        <v>84</v>
      </c>
      <c r="AT248" s="216" t="s">
        <v>75</v>
      </c>
      <c r="AU248" s="216" t="s">
        <v>84</v>
      </c>
      <c r="AY248" s="215" t="s">
        <v>152</v>
      </c>
      <c r="BK248" s="217">
        <f>SUM(BK249:BK282)</f>
        <v>0</v>
      </c>
    </row>
    <row r="249" spans="1:65" s="2" customFormat="1" ht="24.15" customHeight="1">
      <c r="A249" s="39"/>
      <c r="B249" s="40"/>
      <c r="C249" s="220" t="s">
        <v>331</v>
      </c>
      <c r="D249" s="220" t="s">
        <v>154</v>
      </c>
      <c r="E249" s="221" t="s">
        <v>362</v>
      </c>
      <c r="F249" s="222" t="s">
        <v>363</v>
      </c>
      <c r="G249" s="223" t="s">
        <v>171</v>
      </c>
      <c r="H249" s="224">
        <v>25.2</v>
      </c>
      <c r="I249" s="225"/>
      <c r="J249" s="226">
        <f>ROUND(I249*H249,2)</f>
        <v>0</v>
      </c>
      <c r="K249" s="222" t="s">
        <v>158</v>
      </c>
      <c r="L249" s="45"/>
      <c r="M249" s="227" t="s">
        <v>1</v>
      </c>
      <c r="N249" s="228" t="s">
        <v>41</v>
      </c>
      <c r="O249" s="92"/>
      <c r="P249" s="229">
        <f>O249*H249</f>
        <v>0</v>
      </c>
      <c r="Q249" s="229">
        <v>0.00248</v>
      </c>
      <c r="R249" s="229">
        <f>Q249*H249</f>
        <v>0.062495999999999996</v>
      </c>
      <c r="S249" s="229">
        <v>0</v>
      </c>
      <c r="T249" s="23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1" t="s">
        <v>159</v>
      </c>
      <c r="AT249" s="231" t="s">
        <v>154</v>
      </c>
      <c r="AU249" s="231" t="s">
        <v>86</v>
      </c>
      <c r="AY249" s="18" t="s">
        <v>152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84</v>
      </c>
      <c r="BK249" s="232">
        <f>ROUND(I249*H249,2)</f>
        <v>0</v>
      </c>
      <c r="BL249" s="18" t="s">
        <v>159</v>
      </c>
      <c r="BM249" s="231" t="s">
        <v>660</v>
      </c>
    </row>
    <row r="250" spans="1:65" s="2" customFormat="1" ht="24.15" customHeight="1">
      <c r="A250" s="39"/>
      <c r="B250" s="40"/>
      <c r="C250" s="220" t="s">
        <v>335</v>
      </c>
      <c r="D250" s="220" t="s">
        <v>154</v>
      </c>
      <c r="E250" s="221" t="s">
        <v>661</v>
      </c>
      <c r="F250" s="222" t="s">
        <v>662</v>
      </c>
      <c r="G250" s="223" t="s">
        <v>171</v>
      </c>
      <c r="H250" s="224">
        <v>74.2</v>
      </c>
      <c r="I250" s="225"/>
      <c r="J250" s="226">
        <f>ROUND(I250*H250,2)</f>
        <v>0</v>
      </c>
      <c r="K250" s="222" t="s">
        <v>158</v>
      </c>
      <c r="L250" s="45"/>
      <c r="M250" s="227" t="s">
        <v>1</v>
      </c>
      <c r="N250" s="228" t="s">
        <v>41</v>
      </c>
      <c r="O250" s="92"/>
      <c r="P250" s="229">
        <f>O250*H250</f>
        <v>0</v>
      </c>
      <c r="Q250" s="229">
        <v>0.00393</v>
      </c>
      <c r="R250" s="229">
        <f>Q250*H250</f>
        <v>0.29160600000000003</v>
      </c>
      <c r="S250" s="229">
        <v>0</v>
      </c>
      <c r="T250" s="23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1" t="s">
        <v>159</v>
      </c>
      <c r="AT250" s="231" t="s">
        <v>154</v>
      </c>
      <c r="AU250" s="231" t="s">
        <v>86</v>
      </c>
      <c r="AY250" s="18" t="s">
        <v>152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84</v>
      </c>
      <c r="BK250" s="232">
        <f>ROUND(I250*H250,2)</f>
        <v>0</v>
      </c>
      <c r="BL250" s="18" t="s">
        <v>159</v>
      </c>
      <c r="BM250" s="231" t="s">
        <v>663</v>
      </c>
    </row>
    <row r="251" spans="1:65" s="2" customFormat="1" ht="14.4" customHeight="1">
      <c r="A251" s="39"/>
      <c r="B251" s="40"/>
      <c r="C251" s="220" t="s">
        <v>340</v>
      </c>
      <c r="D251" s="220" t="s">
        <v>154</v>
      </c>
      <c r="E251" s="221" t="s">
        <v>664</v>
      </c>
      <c r="F251" s="222" t="s">
        <v>665</v>
      </c>
      <c r="G251" s="223" t="s">
        <v>171</v>
      </c>
      <c r="H251" s="224">
        <v>99.4</v>
      </c>
      <c r="I251" s="225"/>
      <c r="J251" s="226">
        <f>ROUND(I251*H251,2)</f>
        <v>0</v>
      </c>
      <c r="K251" s="222" t="s">
        <v>158</v>
      </c>
      <c r="L251" s="45"/>
      <c r="M251" s="227" t="s">
        <v>1</v>
      </c>
      <c r="N251" s="228" t="s">
        <v>41</v>
      </c>
      <c r="O251" s="92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1" t="s">
        <v>159</v>
      </c>
      <c r="AT251" s="231" t="s">
        <v>154</v>
      </c>
      <c r="AU251" s="231" t="s">
        <v>86</v>
      </c>
      <c r="AY251" s="18" t="s">
        <v>152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84</v>
      </c>
      <c r="BK251" s="232">
        <f>ROUND(I251*H251,2)</f>
        <v>0</v>
      </c>
      <c r="BL251" s="18" t="s">
        <v>159</v>
      </c>
      <c r="BM251" s="231" t="s">
        <v>666</v>
      </c>
    </row>
    <row r="252" spans="1:51" s="13" customFormat="1" ht="12">
      <c r="A252" s="13"/>
      <c r="B252" s="233"/>
      <c r="C252" s="234"/>
      <c r="D252" s="235" t="s">
        <v>161</v>
      </c>
      <c r="E252" s="236" t="s">
        <v>1</v>
      </c>
      <c r="F252" s="237" t="s">
        <v>635</v>
      </c>
      <c r="G252" s="234"/>
      <c r="H252" s="238">
        <v>99.4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161</v>
      </c>
      <c r="AU252" s="244" t="s">
        <v>86</v>
      </c>
      <c r="AV252" s="13" t="s">
        <v>86</v>
      </c>
      <c r="AW252" s="13" t="s">
        <v>32</v>
      </c>
      <c r="AX252" s="13" t="s">
        <v>84</v>
      </c>
      <c r="AY252" s="244" t="s">
        <v>152</v>
      </c>
    </row>
    <row r="253" spans="1:65" s="2" customFormat="1" ht="24.15" customHeight="1">
      <c r="A253" s="39"/>
      <c r="B253" s="40"/>
      <c r="C253" s="220" t="s">
        <v>344</v>
      </c>
      <c r="D253" s="220" t="s">
        <v>154</v>
      </c>
      <c r="E253" s="221" t="s">
        <v>667</v>
      </c>
      <c r="F253" s="222" t="s">
        <v>668</v>
      </c>
      <c r="G253" s="223" t="s">
        <v>369</v>
      </c>
      <c r="H253" s="224">
        <v>3</v>
      </c>
      <c r="I253" s="225"/>
      <c r="J253" s="226">
        <f>ROUND(I253*H253,2)</f>
        <v>0</v>
      </c>
      <c r="K253" s="222" t="s">
        <v>158</v>
      </c>
      <c r="L253" s="45"/>
      <c r="M253" s="227" t="s">
        <v>1</v>
      </c>
      <c r="N253" s="228" t="s">
        <v>41</v>
      </c>
      <c r="O253" s="92"/>
      <c r="P253" s="229">
        <f>O253*H253</f>
        <v>0</v>
      </c>
      <c r="Q253" s="229">
        <v>1.92726</v>
      </c>
      <c r="R253" s="229">
        <f>Q253*H253</f>
        <v>5.7817799999999995</v>
      </c>
      <c r="S253" s="229">
        <v>0</v>
      </c>
      <c r="T253" s="230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1" t="s">
        <v>159</v>
      </c>
      <c r="AT253" s="231" t="s">
        <v>154</v>
      </c>
      <c r="AU253" s="231" t="s">
        <v>86</v>
      </c>
      <c r="AY253" s="18" t="s">
        <v>152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8" t="s">
        <v>84</v>
      </c>
      <c r="BK253" s="232">
        <f>ROUND(I253*H253,2)</f>
        <v>0</v>
      </c>
      <c r="BL253" s="18" t="s">
        <v>159</v>
      </c>
      <c r="BM253" s="231" t="s">
        <v>669</v>
      </c>
    </row>
    <row r="254" spans="1:65" s="2" customFormat="1" ht="14.4" customHeight="1">
      <c r="A254" s="39"/>
      <c r="B254" s="40"/>
      <c r="C254" s="266" t="s">
        <v>349</v>
      </c>
      <c r="D254" s="266" t="s">
        <v>257</v>
      </c>
      <c r="E254" s="267" t="s">
        <v>670</v>
      </c>
      <c r="F254" s="268" t="s">
        <v>671</v>
      </c>
      <c r="G254" s="269" t="s">
        <v>369</v>
      </c>
      <c r="H254" s="270">
        <v>3</v>
      </c>
      <c r="I254" s="271"/>
      <c r="J254" s="272">
        <f>ROUND(I254*H254,2)</f>
        <v>0</v>
      </c>
      <c r="K254" s="268" t="s">
        <v>158</v>
      </c>
      <c r="L254" s="273"/>
      <c r="M254" s="274" t="s">
        <v>1</v>
      </c>
      <c r="N254" s="275" t="s">
        <v>41</v>
      </c>
      <c r="O254" s="92"/>
      <c r="P254" s="229">
        <f>O254*H254</f>
        <v>0</v>
      </c>
      <c r="Q254" s="229">
        <v>2.1</v>
      </c>
      <c r="R254" s="229">
        <f>Q254*H254</f>
        <v>6.300000000000001</v>
      </c>
      <c r="S254" s="229">
        <v>0</v>
      </c>
      <c r="T254" s="230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1" t="s">
        <v>197</v>
      </c>
      <c r="AT254" s="231" t="s">
        <v>257</v>
      </c>
      <c r="AU254" s="231" t="s">
        <v>86</v>
      </c>
      <c r="AY254" s="18" t="s">
        <v>152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84</v>
      </c>
      <c r="BK254" s="232">
        <f>ROUND(I254*H254,2)</f>
        <v>0</v>
      </c>
      <c r="BL254" s="18" t="s">
        <v>159</v>
      </c>
      <c r="BM254" s="231" t="s">
        <v>672</v>
      </c>
    </row>
    <row r="255" spans="1:65" s="2" customFormat="1" ht="14.4" customHeight="1">
      <c r="A255" s="39"/>
      <c r="B255" s="40"/>
      <c r="C255" s="266" t="s">
        <v>354</v>
      </c>
      <c r="D255" s="266" t="s">
        <v>257</v>
      </c>
      <c r="E255" s="267" t="s">
        <v>673</v>
      </c>
      <c r="F255" s="268" t="s">
        <v>674</v>
      </c>
      <c r="G255" s="269" t="s">
        <v>369</v>
      </c>
      <c r="H255" s="270">
        <v>3</v>
      </c>
      <c r="I255" s="271"/>
      <c r="J255" s="272">
        <f>ROUND(I255*H255,2)</f>
        <v>0</v>
      </c>
      <c r="K255" s="268" t="s">
        <v>158</v>
      </c>
      <c r="L255" s="273"/>
      <c r="M255" s="274" t="s">
        <v>1</v>
      </c>
      <c r="N255" s="275" t="s">
        <v>41</v>
      </c>
      <c r="O255" s="92"/>
      <c r="P255" s="229">
        <f>O255*H255</f>
        <v>0</v>
      </c>
      <c r="Q255" s="229">
        <v>0.254</v>
      </c>
      <c r="R255" s="229">
        <f>Q255*H255</f>
        <v>0.762</v>
      </c>
      <c r="S255" s="229">
        <v>0</v>
      </c>
      <c r="T255" s="23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1" t="s">
        <v>197</v>
      </c>
      <c r="AT255" s="231" t="s">
        <v>257</v>
      </c>
      <c r="AU255" s="231" t="s">
        <v>86</v>
      </c>
      <c r="AY255" s="18" t="s">
        <v>152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84</v>
      </c>
      <c r="BK255" s="232">
        <f>ROUND(I255*H255,2)</f>
        <v>0</v>
      </c>
      <c r="BL255" s="18" t="s">
        <v>159</v>
      </c>
      <c r="BM255" s="231" t="s">
        <v>675</v>
      </c>
    </row>
    <row r="256" spans="1:65" s="2" customFormat="1" ht="14.4" customHeight="1">
      <c r="A256" s="39"/>
      <c r="B256" s="40"/>
      <c r="C256" s="266" t="s">
        <v>361</v>
      </c>
      <c r="D256" s="266" t="s">
        <v>257</v>
      </c>
      <c r="E256" s="267" t="s">
        <v>676</v>
      </c>
      <c r="F256" s="268" t="s">
        <v>677</v>
      </c>
      <c r="G256" s="269" t="s">
        <v>369</v>
      </c>
      <c r="H256" s="270">
        <v>1</v>
      </c>
      <c r="I256" s="271"/>
      <c r="J256" s="272">
        <f>ROUND(I256*H256,2)</f>
        <v>0</v>
      </c>
      <c r="K256" s="268" t="s">
        <v>158</v>
      </c>
      <c r="L256" s="273"/>
      <c r="M256" s="274" t="s">
        <v>1</v>
      </c>
      <c r="N256" s="275" t="s">
        <v>41</v>
      </c>
      <c r="O256" s="92"/>
      <c r="P256" s="229">
        <f>O256*H256</f>
        <v>0</v>
      </c>
      <c r="Q256" s="229">
        <v>0.506</v>
      </c>
      <c r="R256" s="229">
        <f>Q256*H256</f>
        <v>0.506</v>
      </c>
      <c r="S256" s="229">
        <v>0</v>
      </c>
      <c r="T256" s="23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1" t="s">
        <v>197</v>
      </c>
      <c r="AT256" s="231" t="s">
        <v>257</v>
      </c>
      <c r="AU256" s="231" t="s">
        <v>86</v>
      </c>
      <c r="AY256" s="18" t="s">
        <v>152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84</v>
      </c>
      <c r="BK256" s="232">
        <f>ROUND(I256*H256,2)</f>
        <v>0</v>
      </c>
      <c r="BL256" s="18" t="s">
        <v>159</v>
      </c>
      <c r="BM256" s="231" t="s">
        <v>678</v>
      </c>
    </row>
    <row r="257" spans="1:65" s="2" customFormat="1" ht="24.15" customHeight="1">
      <c r="A257" s="39"/>
      <c r="B257" s="40"/>
      <c r="C257" s="266" t="s">
        <v>366</v>
      </c>
      <c r="D257" s="266" t="s">
        <v>257</v>
      </c>
      <c r="E257" s="267" t="s">
        <v>679</v>
      </c>
      <c r="F257" s="268" t="s">
        <v>680</v>
      </c>
      <c r="G257" s="269" t="s">
        <v>369</v>
      </c>
      <c r="H257" s="270">
        <v>4</v>
      </c>
      <c r="I257" s="271"/>
      <c r="J257" s="272">
        <f>ROUND(I257*H257,2)</f>
        <v>0</v>
      </c>
      <c r="K257" s="268" t="s">
        <v>158</v>
      </c>
      <c r="L257" s="273"/>
      <c r="M257" s="274" t="s">
        <v>1</v>
      </c>
      <c r="N257" s="275" t="s">
        <v>41</v>
      </c>
      <c r="O257" s="92"/>
      <c r="P257" s="229">
        <f>O257*H257</f>
        <v>0</v>
      </c>
      <c r="Q257" s="229">
        <v>0.585</v>
      </c>
      <c r="R257" s="229">
        <f>Q257*H257</f>
        <v>2.34</v>
      </c>
      <c r="S257" s="229">
        <v>0</v>
      </c>
      <c r="T257" s="23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1" t="s">
        <v>197</v>
      </c>
      <c r="AT257" s="231" t="s">
        <v>257</v>
      </c>
      <c r="AU257" s="231" t="s">
        <v>86</v>
      </c>
      <c r="AY257" s="18" t="s">
        <v>152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84</v>
      </c>
      <c r="BK257" s="232">
        <f>ROUND(I257*H257,2)</f>
        <v>0</v>
      </c>
      <c r="BL257" s="18" t="s">
        <v>159</v>
      </c>
      <c r="BM257" s="231" t="s">
        <v>681</v>
      </c>
    </row>
    <row r="258" spans="1:65" s="2" customFormat="1" ht="24.15" customHeight="1">
      <c r="A258" s="39"/>
      <c r="B258" s="40"/>
      <c r="C258" s="266" t="s">
        <v>371</v>
      </c>
      <c r="D258" s="266" t="s">
        <v>257</v>
      </c>
      <c r="E258" s="267" t="s">
        <v>682</v>
      </c>
      <c r="F258" s="268" t="s">
        <v>683</v>
      </c>
      <c r="G258" s="269" t="s">
        <v>369</v>
      </c>
      <c r="H258" s="270">
        <v>1</v>
      </c>
      <c r="I258" s="271"/>
      <c r="J258" s="272">
        <f>ROUND(I258*H258,2)</f>
        <v>0</v>
      </c>
      <c r="K258" s="268" t="s">
        <v>158</v>
      </c>
      <c r="L258" s="273"/>
      <c r="M258" s="274" t="s">
        <v>1</v>
      </c>
      <c r="N258" s="275" t="s">
        <v>41</v>
      </c>
      <c r="O258" s="92"/>
      <c r="P258" s="229">
        <f>O258*H258</f>
        <v>0</v>
      </c>
      <c r="Q258" s="229">
        <v>0.028</v>
      </c>
      <c r="R258" s="229">
        <f>Q258*H258</f>
        <v>0.028</v>
      </c>
      <c r="S258" s="229">
        <v>0</v>
      </c>
      <c r="T258" s="23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1" t="s">
        <v>197</v>
      </c>
      <c r="AT258" s="231" t="s">
        <v>257</v>
      </c>
      <c r="AU258" s="231" t="s">
        <v>86</v>
      </c>
      <c r="AY258" s="18" t="s">
        <v>152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84</v>
      </c>
      <c r="BK258" s="232">
        <f>ROUND(I258*H258,2)</f>
        <v>0</v>
      </c>
      <c r="BL258" s="18" t="s">
        <v>159</v>
      </c>
      <c r="BM258" s="231" t="s">
        <v>684</v>
      </c>
    </row>
    <row r="259" spans="1:65" s="2" customFormat="1" ht="24.15" customHeight="1">
      <c r="A259" s="39"/>
      <c r="B259" s="40"/>
      <c r="C259" s="266" t="s">
        <v>375</v>
      </c>
      <c r="D259" s="266" t="s">
        <v>257</v>
      </c>
      <c r="E259" s="267" t="s">
        <v>685</v>
      </c>
      <c r="F259" s="268" t="s">
        <v>686</v>
      </c>
      <c r="G259" s="269" t="s">
        <v>369</v>
      </c>
      <c r="H259" s="270">
        <v>3</v>
      </c>
      <c r="I259" s="271"/>
      <c r="J259" s="272">
        <f>ROUND(I259*H259,2)</f>
        <v>0</v>
      </c>
      <c r="K259" s="268" t="s">
        <v>158</v>
      </c>
      <c r="L259" s="273"/>
      <c r="M259" s="274" t="s">
        <v>1</v>
      </c>
      <c r="N259" s="275" t="s">
        <v>41</v>
      </c>
      <c r="O259" s="92"/>
      <c r="P259" s="229">
        <f>O259*H259</f>
        <v>0</v>
      </c>
      <c r="Q259" s="229">
        <v>0.068</v>
      </c>
      <c r="R259" s="229">
        <f>Q259*H259</f>
        <v>0.20400000000000001</v>
      </c>
      <c r="S259" s="229">
        <v>0</v>
      </c>
      <c r="T259" s="23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1" t="s">
        <v>197</v>
      </c>
      <c r="AT259" s="231" t="s">
        <v>257</v>
      </c>
      <c r="AU259" s="231" t="s">
        <v>86</v>
      </c>
      <c r="AY259" s="18" t="s">
        <v>152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84</v>
      </c>
      <c r="BK259" s="232">
        <f>ROUND(I259*H259,2)</f>
        <v>0</v>
      </c>
      <c r="BL259" s="18" t="s">
        <v>159</v>
      </c>
      <c r="BM259" s="231" t="s">
        <v>687</v>
      </c>
    </row>
    <row r="260" spans="1:65" s="2" customFormat="1" ht="24.15" customHeight="1">
      <c r="A260" s="39"/>
      <c r="B260" s="40"/>
      <c r="C260" s="266" t="s">
        <v>379</v>
      </c>
      <c r="D260" s="266" t="s">
        <v>257</v>
      </c>
      <c r="E260" s="267" t="s">
        <v>688</v>
      </c>
      <c r="F260" s="268" t="s">
        <v>689</v>
      </c>
      <c r="G260" s="269" t="s">
        <v>369</v>
      </c>
      <c r="H260" s="270">
        <v>1</v>
      </c>
      <c r="I260" s="271"/>
      <c r="J260" s="272">
        <f>ROUND(I260*H260,2)</f>
        <v>0</v>
      </c>
      <c r="K260" s="268" t="s">
        <v>158</v>
      </c>
      <c r="L260" s="273"/>
      <c r="M260" s="274" t="s">
        <v>1</v>
      </c>
      <c r="N260" s="275" t="s">
        <v>41</v>
      </c>
      <c r="O260" s="92"/>
      <c r="P260" s="229">
        <f>O260*H260</f>
        <v>0</v>
      </c>
      <c r="Q260" s="229">
        <v>0.081</v>
      </c>
      <c r="R260" s="229">
        <f>Q260*H260</f>
        <v>0.081</v>
      </c>
      <c r="S260" s="229">
        <v>0</v>
      </c>
      <c r="T260" s="23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1" t="s">
        <v>197</v>
      </c>
      <c r="AT260" s="231" t="s">
        <v>257</v>
      </c>
      <c r="AU260" s="231" t="s">
        <v>86</v>
      </c>
      <c r="AY260" s="18" t="s">
        <v>152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84</v>
      </c>
      <c r="BK260" s="232">
        <f>ROUND(I260*H260,2)</f>
        <v>0</v>
      </c>
      <c r="BL260" s="18" t="s">
        <v>159</v>
      </c>
      <c r="BM260" s="231" t="s">
        <v>690</v>
      </c>
    </row>
    <row r="261" spans="1:65" s="2" customFormat="1" ht="24.15" customHeight="1">
      <c r="A261" s="39"/>
      <c r="B261" s="40"/>
      <c r="C261" s="266" t="s">
        <v>383</v>
      </c>
      <c r="D261" s="266" t="s">
        <v>257</v>
      </c>
      <c r="E261" s="267" t="s">
        <v>691</v>
      </c>
      <c r="F261" s="268" t="s">
        <v>692</v>
      </c>
      <c r="G261" s="269" t="s">
        <v>369</v>
      </c>
      <c r="H261" s="270">
        <v>1</v>
      </c>
      <c r="I261" s="271"/>
      <c r="J261" s="272">
        <f>ROUND(I261*H261,2)</f>
        <v>0</v>
      </c>
      <c r="K261" s="268" t="s">
        <v>158</v>
      </c>
      <c r="L261" s="273"/>
      <c r="M261" s="274" t="s">
        <v>1</v>
      </c>
      <c r="N261" s="275" t="s">
        <v>41</v>
      </c>
      <c r="O261" s="92"/>
      <c r="P261" s="229">
        <f>O261*H261</f>
        <v>0</v>
      </c>
      <c r="Q261" s="229">
        <v>0.002</v>
      </c>
      <c r="R261" s="229">
        <f>Q261*H261</f>
        <v>0.002</v>
      </c>
      <c r="S261" s="229">
        <v>0</v>
      </c>
      <c r="T261" s="230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1" t="s">
        <v>197</v>
      </c>
      <c r="AT261" s="231" t="s">
        <v>257</v>
      </c>
      <c r="AU261" s="231" t="s">
        <v>86</v>
      </c>
      <c r="AY261" s="18" t="s">
        <v>152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84</v>
      </c>
      <c r="BK261" s="232">
        <f>ROUND(I261*H261,2)</f>
        <v>0</v>
      </c>
      <c r="BL261" s="18" t="s">
        <v>159</v>
      </c>
      <c r="BM261" s="231" t="s">
        <v>693</v>
      </c>
    </row>
    <row r="262" spans="1:65" s="2" customFormat="1" ht="24.15" customHeight="1">
      <c r="A262" s="39"/>
      <c r="B262" s="40"/>
      <c r="C262" s="220" t="s">
        <v>388</v>
      </c>
      <c r="D262" s="220" t="s">
        <v>154</v>
      </c>
      <c r="E262" s="221" t="s">
        <v>694</v>
      </c>
      <c r="F262" s="222" t="s">
        <v>695</v>
      </c>
      <c r="G262" s="223" t="s">
        <v>369</v>
      </c>
      <c r="H262" s="224">
        <v>1</v>
      </c>
      <c r="I262" s="225"/>
      <c r="J262" s="226">
        <f>ROUND(I262*H262,2)</f>
        <v>0</v>
      </c>
      <c r="K262" s="222" t="s">
        <v>158</v>
      </c>
      <c r="L262" s="45"/>
      <c r="M262" s="227" t="s">
        <v>1</v>
      </c>
      <c r="N262" s="228" t="s">
        <v>41</v>
      </c>
      <c r="O262" s="92"/>
      <c r="P262" s="229">
        <f>O262*H262</f>
        <v>0</v>
      </c>
      <c r="Q262" s="229">
        <v>0.01019</v>
      </c>
      <c r="R262" s="229">
        <f>Q262*H262</f>
        <v>0.01019</v>
      </c>
      <c r="S262" s="229">
        <v>0</v>
      </c>
      <c r="T262" s="23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1" t="s">
        <v>159</v>
      </c>
      <c r="AT262" s="231" t="s">
        <v>154</v>
      </c>
      <c r="AU262" s="231" t="s">
        <v>86</v>
      </c>
      <c r="AY262" s="18" t="s">
        <v>152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84</v>
      </c>
      <c r="BK262" s="232">
        <f>ROUND(I262*H262,2)</f>
        <v>0</v>
      </c>
      <c r="BL262" s="18" t="s">
        <v>159</v>
      </c>
      <c r="BM262" s="231" t="s">
        <v>696</v>
      </c>
    </row>
    <row r="263" spans="1:51" s="13" customFormat="1" ht="12">
      <c r="A263" s="13"/>
      <c r="B263" s="233"/>
      <c r="C263" s="234"/>
      <c r="D263" s="235" t="s">
        <v>161</v>
      </c>
      <c r="E263" s="236" t="s">
        <v>1</v>
      </c>
      <c r="F263" s="237" t="s">
        <v>697</v>
      </c>
      <c r="G263" s="234"/>
      <c r="H263" s="238">
        <v>1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161</v>
      </c>
      <c r="AU263" s="244" t="s">
        <v>86</v>
      </c>
      <c r="AV263" s="13" t="s">
        <v>86</v>
      </c>
      <c r="AW263" s="13" t="s">
        <v>32</v>
      </c>
      <c r="AX263" s="13" t="s">
        <v>84</v>
      </c>
      <c r="AY263" s="244" t="s">
        <v>152</v>
      </c>
    </row>
    <row r="264" spans="1:65" s="2" customFormat="1" ht="24.15" customHeight="1">
      <c r="A264" s="39"/>
      <c r="B264" s="40"/>
      <c r="C264" s="220" t="s">
        <v>392</v>
      </c>
      <c r="D264" s="220" t="s">
        <v>154</v>
      </c>
      <c r="E264" s="221" t="s">
        <v>698</v>
      </c>
      <c r="F264" s="222" t="s">
        <v>699</v>
      </c>
      <c r="G264" s="223" t="s">
        <v>369</v>
      </c>
      <c r="H264" s="224">
        <v>1</v>
      </c>
      <c r="I264" s="225"/>
      <c r="J264" s="226">
        <f>ROUND(I264*H264,2)</f>
        <v>0</v>
      </c>
      <c r="K264" s="222" t="s">
        <v>158</v>
      </c>
      <c r="L264" s="45"/>
      <c r="M264" s="227" t="s">
        <v>1</v>
      </c>
      <c r="N264" s="228" t="s">
        <v>41</v>
      </c>
      <c r="O264" s="92"/>
      <c r="P264" s="229">
        <f>O264*H264</f>
        <v>0</v>
      </c>
      <c r="Q264" s="229">
        <v>0.01248</v>
      </c>
      <c r="R264" s="229">
        <f>Q264*H264</f>
        <v>0.01248</v>
      </c>
      <c r="S264" s="229">
        <v>0</v>
      </c>
      <c r="T264" s="23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1" t="s">
        <v>159</v>
      </c>
      <c r="AT264" s="231" t="s">
        <v>154</v>
      </c>
      <c r="AU264" s="231" t="s">
        <v>86</v>
      </c>
      <c r="AY264" s="18" t="s">
        <v>152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84</v>
      </c>
      <c r="BK264" s="232">
        <f>ROUND(I264*H264,2)</f>
        <v>0</v>
      </c>
      <c r="BL264" s="18" t="s">
        <v>159</v>
      </c>
      <c r="BM264" s="231" t="s">
        <v>700</v>
      </c>
    </row>
    <row r="265" spans="1:51" s="13" customFormat="1" ht="12">
      <c r="A265" s="13"/>
      <c r="B265" s="233"/>
      <c r="C265" s="234"/>
      <c r="D265" s="235" t="s">
        <v>161</v>
      </c>
      <c r="E265" s="236" t="s">
        <v>1</v>
      </c>
      <c r="F265" s="237" t="s">
        <v>697</v>
      </c>
      <c r="G265" s="234"/>
      <c r="H265" s="238">
        <v>1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161</v>
      </c>
      <c r="AU265" s="244" t="s">
        <v>86</v>
      </c>
      <c r="AV265" s="13" t="s">
        <v>86</v>
      </c>
      <c r="AW265" s="13" t="s">
        <v>32</v>
      </c>
      <c r="AX265" s="13" t="s">
        <v>84</v>
      </c>
      <c r="AY265" s="244" t="s">
        <v>152</v>
      </c>
    </row>
    <row r="266" spans="1:65" s="2" customFormat="1" ht="24.15" customHeight="1">
      <c r="A266" s="39"/>
      <c r="B266" s="40"/>
      <c r="C266" s="220" t="s">
        <v>396</v>
      </c>
      <c r="D266" s="220" t="s">
        <v>154</v>
      </c>
      <c r="E266" s="221" t="s">
        <v>701</v>
      </c>
      <c r="F266" s="222" t="s">
        <v>702</v>
      </c>
      <c r="G266" s="223" t="s">
        <v>369</v>
      </c>
      <c r="H266" s="224">
        <v>2</v>
      </c>
      <c r="I266" s="225"/>
      <c r="J266" s="226">
        <f>ROUND(I266*H266,2)</f>
        <v>0</v>
      </c>
      <c r="K266" s="222" t="s">
        <v>158</v>
      </c>
      <c r="L266" s="45"/>
      <c r="M266" s="227" t="s">
        <v>1</v>
      </c>
      <c r="N266" s="228" t="s">
        <v>41</v>
      </c>
      <c r="O266" s="92"/>
      <c r="P266" s="229">
        <f>O266*H266</f>
        <v>0</v>
      </c>
      <c r="Q266" s="229">
        <v>0.02424</v>
      </c>
      <c r="R266" s="229">
        <f>Q266*H266</f>
        <v>0.04848</v>
      </c>
      <c r="S266" s="229">
        <v>0</v>
      </c>
      <c r="T266" s="23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1" t="s">
        <v>159</v>
      </c>
      <c r="AT266" s="231" t="s">
        <v>154</v>
      </c>
      <c r="AU266" s="231" t="s">
        <v>86</v>
      </c>
      <c r="AY266" s="18" t="s">
        <v>152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84</v>
      </c>
      <c r="BK266" s="232">
        <f>ROUND(I266*H266,2)</f>
        <v>0</v>
      </c>
      <c r="BL266" s="18" t="s">
        <v>159</v>
      </c>
      <c r="BM266" s="231" t="s">
        <v>703</v>
      </c>
    </row>
    <row r="267" spans="1:65" s="2" customFormat="1" ht="24.15" customHeight="1">
      <c r="A267" s="39"/>
      <c r="B267" s="40"/>
      <c r="C267" s="220" t="s">
        <v>400</v>
      </c>
      <c r="D267" s="220" t="s">
        <v>154</v>
      </c>
      <c r="E267" s="221" t="s">
        <v>704</v>
      </c>
      <c r="F267" s="222" t="s">
        <v>705</v>
      </c>
      <c r="G267" s="223" t="s">
        <v>369</v>
      </c>
      <c r="H267" s="224">
        <v>2</v>
      </c>
      <c r="I267" s="225"/>
      <c r="J267" s="226">
        <f>ROUND(I267*H267,2)</f>
        <v>0</v>
      </c>
      <c r="K267" s="222" t="s">
        <v>158</v>
      </c>
      <c r="L267" s="45"/>
      <c r="M267" s="227" t="s">
        <v>1</v>
      </c>
      <c r="N267" s="228" t="s">
        <v>41</v>
      </c>
      <c r="O267" s="92"/>
      <c r="P267" s="229">
        <f>O267*H267</f>
        <v>0</v>
      </c>
      <c r="Q267" s="229">
        <v>0.42116</v>
      </c>
      <c r="R267" s="229">
        <f>Q267*H267</f>
        <v>0.84232</v>
      </c>
      <c r="S267" s="229">
        <v>0</v>
      </c>
      <c r="T267" s="23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1" t="s">
        <v>159</v>
      </c>
      <c r="AT267" s="231" t="s">
        <v>154</v>
      </c>
      <c r="AU267" s="231" t="s">
        <v>86</v>
      </c>
      <c r="AY267" s="18" t="s">
        <v>152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84</v>
      </c>
      <c r="BK267" s="232">
        <f>ROUND(I267*H267,2)</f>
        <v>0</v>
      </c>
      <c r="BL267" s="18" t="s">
        <v>159</v>
      </c>
      <c r="BM267" s="231" t="s">
        <v>706</v>
      </c>
    </row>
    <row r="268" spans="1:65" s="2" customFormat="1" ht="14.4" customHeight="1">
      <c r="A268" s="39"/>
      <c r="B268" s="40"/>
      <c r="C268" s="220" t="s">
        <v>404</v>
      </c>
      <c r="D268" s="220" t="s">
        <v>154</v>
      </c>
      <c r="E268" s="221" t="s">
        <v>707</v>
      </c>
      <c r="F268" s="222" t="s">
        <v>708</v>
      </c>
      <c r="G268" s="223" t="s">
        <v>709</v>
      </c>
      <c r="H268" s="224">
        <v>1</v>
      </c>
      <c r="I268" s="225"/>
      <c r="J268" s="226">
        <f>ROUND(I268*H268,2)</f>
        <v>0</v>
      </c>
      <c r="K268" s="222" t="s">
        <v>1</v>
      </c>
      <c r="L268" s="45"/>
      <c r="M268" s="227" t="s">
        <v>1</v>
      </c>
      <c r="N268" s="228" t="s">
        <v>41</v>
      </c>
      <c r="O268" s="92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1" t="s">
        <v>159</v>
      </c>
      <c r="AT268" s="231" t="s">
        <v>154</v>
      </c>
      <c r="AU268" s="231" t="s">
        <v>86</v>
      </c>
      <c r="AY268" s="18" t="s">
        <v>152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84</v>
      </c>
      <c r="BK268" s="232">
        <f>ROUND(I268*H268,2)</f>
        <v>0</v>
      </c>
      <c r="BL268" s="18" t="s">
        <v>159</v>
      </c>
      <c r="BM268" s="231" t="s">
        <v>710</v>
      </c>
    </row>
    <row r="269" spans="1:65" s="2" customFormat="1" ht="24.15" customHeight="1">
      <c r="A269" s="39"/>
      <c r="B269" s="40"/>
      <c r="C269" s="266" t="s">
        <v>408</v>
      </c>
      <c r="D269" s="266" t="s">
        <v>257</v>
      </c>
      <c r="E269" s="267" t="s">
        <v>711</v>
      </c>
      <c r="F269" s="268" t="s">
        <v>712</v>
      </c>
      <c r="G269" s="269" t="s">
        <v>369</v>
      </c>
      <c r="H269" s="270">
        <v>150</v>
      </c>
      <c r="I269" s="271"/>
      <c r="J269" s="272">
        <f>ROUND(I269*H269,2)</f>
        <v>0</v>
      </c>
      <c r="K269" s="268" t="s">
        <v>158</v>
      </c>
      <c r="L269" s="273"/>
      <c r="M269" s="274" t="s">
        <v>1</v>
      </c>
      <c r="N269" s="275" t="s">
        <v>41</v>
      </c>
      <c r="O269" s="92"/>
      <c r="P269" s="229">
        <f>O269*H269</f>
        <v>0</v>
      </c>
      <c r="Q269" s="229">
        <v>0.019</v>
      </c>
      <c r="R269" s="229">
        <f>Q269*H269</f>
        <v>2.85</v>
      </c>
      <c r="S269" s="229">
        <v>0</v>
      </c>
      <c r="T269" s="23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1" t="s">
        <v>197</v>
      </c>
      <c r="AT269" s="231" t="s">
        <v>257</v>
      </c>
      <c r="AU269" s="231" t="s">
        <v>86</v>
      </c>
      <c r="AY269" s="18" t="s">
        <v>152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84</v>
      </c>
      <c r="BK269" s="232">
        <f>ROUND(I269*H269,2)</f>
        <v>0</v>
      </c>
      <c r="BL269" s="18" t="s">
        <v>159</v>
      </c>
      <c r="BM269" s="231" t="s">
        <v>713</v>
      </c>
    </row>
    <row r="270" spans="1:65" s="2" customFormat="1" ht="14.4" customHeight="1">
      <c r="A270" s="39"/>
      <c r="B270" s="40"/>
      <c r="C270" s="266" t="s">
        <v>412</v>
      </c>
      <c r="D270" s="266" t="s">
        <v>257</v>
      </c>
      <c r="E270" s="267" t="s">
        <v>714</v>
      </c>
      <c r="F270" s="268" t="s">
        <v>715</v>
      </c>
      <c r="G270" s="269" t="s">
        <v>369</v>
      </c>
      <c r="H270" s="270">
        <v>150</v>
      </c>
      <c r="I270" s="271"/>
      <c r="J270" s="272">
        <f>ROUND(I270*H270,2)</f>
        <v>0</v>
      </c>
      <c r="K270" s="268" t="s">
        <v>158</v>
      </c>
      <c r="L270" s="273"/>
      <c r="M270" s="274" t="s">
        <v>1</v>
      </c>
      <c r="N270" s="275" t="s">
        <v>41</v>
      </c>
      <c r="O270" s="92"/>
      <c r="P270" s="229">
        <f>O270*H270</f>
        <v>0</v>
      </c>
      <c r="Q270" s="229">
        <v>2E-05</v>
      </c>
      <c r="R270" s="229">
        <f>Q270*H270</f>
        <v>0.003</v>
      </c>
      <c r="S270" s="229">
        <v>0</v>
      </c>
      <c r="T270" s="230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1" t="s">
        <v>197</v>
      </c>
      <c r="AT270" s="231" t="s">
        <v>257</v>
      </c>
      <c r="AU270" s="231" t="s">
        <v>86</v>
      </c>
      <c r="AY270" s="18" t="s">
        <v>152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84</v>
      </c>
      <c r="BK270" s="232">
        <f>ROUND(I270*H270,2)</f>
        <v>0</v>
      </c>
      <c r="BL270" s="18" t="s">
        <v>159</v>
      </c>
      <c r="BM270" s="231" t="s">
        <v>716</v>
      </c>
    </row>
    <row r="271" spans="1:65" s="2" customFormat="1" ht="14.4" customHeight="1">
      <c r="A271" s="39"/>
      <c r="B271" s="40"/>
      <c r="C271" s="266" t="s">
        <v>416</v>
      </c>
      <c r="D271" s="266" t="s">
        <v>257</v>
      </c>
      <c r="E271" s="267" t="s">
        <v>717</v>
      </c>
      <c r="F271" s="268" t="s">
        <v>718</v>
      </c>
      <c r="G271" s="269" t="s">
        <v>369</v>
      </c>
      <c r="H271" s="270">
        <v>2</v>
      </c>
      <c r="I271" s="271"/>
      <c r="J271" s="272">
        <f>ROUND(I271*H271,2)</f>
        <v>0</v>
      </c>
      <c r="K271" s="268" t="s">
        <v>158</v>
      </c>
      <c r="L271" s="273"/>
      <c r="M271" s="274" t="s">
        <v>1</v>
      </c>
      <c r="N271" s="275" t="s">
        <v>41</v>
      </c>
      <c r="O271" s="92"/>
      <c r="P271" s="229">
        <f>O271*H271</f>
        <v>0</v>
      </c>
      <c r="Q271" s="229">
        <v>0.0074</v>
      </c>
      <c r="R271" s="229">
        <f>Q271*H271</f>
        <v>0.0148</v>
      </c>
      <c r="S271" s="229">
        <v>0</v>
      </c>
      <c r="T271" s="23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1" t="s">
        <v>197</v>
      </c>
      <c r="AT271" s="231" t="s">
        <v>257</v>
      </c>
      <c r="AU271" s="231" t="s">
        <v>86</v>
      </c>
      <c r="AY271" s="18" t="s">
        <v>152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84</v>
      </c>
      <c r="BK271" s="232">
        <f>ROUND(I271*H271,2)</f>
        <v>0</v>
      </c>
      <c r="BL271" s="18" t="s">
        <v>159</v>
      </c>
      <c r="BM271" s="231" t="s">
        <v>719</v>
      </c>
    </row>
    <row r="272" spans="1:65" s="2" customFormat="1" ht="14.4" customHeight="1">
      <c r="A272" s="39"/>
      <c r="B272" s="40"/>
      <c r="C272" s="266" t="s">
        <v>423</v>
      </c>
      <c r="D272" s="266" t="s">
        <v>257</v>
      </c>
      <c r="E272" s="267" t="s">
        <v>720</v>
      </c>
      <c r="F272" s="268" t="s">
        <v>721</v>
      </c>
      <c r="G272" s="269" t="s">
        <v>157</v>
      </c>
      <c r="H272" s="270">
        <v>154.836</v>
      </c>
      <c r="I272" s="271"/>
      <c r="J272" s="272">
        <f>ROUND(I272*H272,2)</f>
        <v>0</v>
      </c>
      <c r="K272" s="268" t="s">
        <v>158</v>
      </c>
      <c r="L272" s="273"/>
      <c r="M272" s="274" t="s">
        <v>1</v>
      </c>
      <c r="N272" s="275" t="s">
        <v>41</v>
      </c>
      <c r="O272" s="92"/>
      <c r="P272" s="229">
        <f>O272*H272</f>
        <v>0</v>
      </c>
      <c r="Q272" s="229">
        <v>0.00025</v>
      </c>
      <c r="R272" s="229">
        <f>Q272*H272</f>
        <v>0.03870900000000001</v>
      </c>
      <c r="S272" s="229">
        <v>0</v>
      </c>
      <c r="T272" s="230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1" t="s">
        <v>197</v>
      </c>
      <c r="AT272" s="231" t="s">
        <v>257</v>
      </c>
      <c r="AU272" s="231" t="s">
        <v>86</v>
      </c>
      <c r="AY272" s="18" t="s">
        <v>152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84</v>
      </c>
      <c r="BK272" s="232">
        <f>ROUND(I272*H272,2)</f>
        <v>0</v>
      </c>
      <c r="BL272" s="18" t="s">
        <v>159</v>
      </c>
      <c r="BM272" s="231" t="s">
        <v>722</v>
      </c>
    </row>
    <row r="273" spans="1:51" s="13" customFormat="1" ht="12">
      <c r="A273" s="13"/>
      <c r="B273" s="233"/>
      <c r="C273" s="234"/>
      <c r="D273" s="235" t="s">
        <v>161</v>
      </c>
      <c r="E273" s="236" t="s">
        <v>1</v>
      </c>
      <c r="F273" s="237" t="s">
        <v>723</v>
      </c>
      <c r="G273" s="234"/>
      <c r="H273" s="238">
        <v>72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161</v>
      </c>
      <c r="AU273" s="244" t="s">
        <v>86</v>
      </c>
      <c r="AV273" s="13" t="s">
        <v>86</v>
      </c>
      <c r="AW273" s="13" t="s">
        <v>32</v>
      </c>
      <c r="AX273" s="13" t="s">
        <v>76</v>
      </c>
      <c r="AY273" s="244" t="s">
        <v>152</v>
      </c>
    </row>
    <row r="274" spans="1:51" s="13" customFormat="1" ht="12">
      <c r="A274" s="13"/>
      <c r="B274" s="233"/>
      <c r="C274" s="234"/>
      <c r="D274" s="235" t="s">
        <v>161</v>
      </c>
      <c r="E274" s="236" t="s">
        <v>1</v>
      </c>
      <c r="F274" s="237" t="s">
        <v>724</v>
      </c>
      <c r="G274" s="234"/>
      <c r="H274" s="238">
        <v>62.64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161</v>
      </c>
      <c r="AU274" s="244" t="s">
        <v>86</v>
      </c>
      <c r="AV274" s="13" t="s">
        <v>86</v>
      </c>
      <c r="AW274" s="13" t="s">
        <v>32</v>
      </c>
      <c r="AX274" s="13" t="s">
        <v>76</v>
      </c>
      <c r="AY274" s="244" t="s">
        <v>152</v>
      </c>
    </row>
    <row r="275" spans="1:51" s="16" customFormat="1" ht="12">
      <c r="A275" s="16"/>
      <c r="B275" s="281"/>
      <c r="C275" s="282"/>
      <c r="D275" s="235" t="s">
        <v>161</v>
      </c>
      <c r="E275" s="283" t="s">
        <v>1</v>
      </c>
      <c r="F275" s="284" t="s">
        <v>725</v>
      </c>
      <c r="G275" s="282"/>
      <c r="H275" s="285">
        <v>134.64</v>
      </c>
      <c r="I275" s="286"/>
      <c r="J275" s="282"/>
      <c r="K275" s="282"/>
      <c r="L275" s="287"/>
      <c r="M275" s="288"/>
      <c r="N275" s="289"/>
      <c r="O275" s="289"/>
      <c r="P275" s="289"/>
      <c r="Q275" s="289"/>
      <c r="R275" s="289"/>
      <c r="S275" s="289"/>
      <c r="T275" s="290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T275" s="291" t="s">
        <v>161</v>
      </c>
      <c r="AU275" s="291" t="s">
        <v>86</v>
      </c>
      <c r="AV275" s="16" t="s">
        <v>168</v>
      </c>
      <c r="AW275" s="16" t="s">
        <v>32</v>
      </c>
      <c r="AX275" s="16" t="s">
        <v>76</v>
      </c>
      <c r="AY275" s="291" t="s">
        <v>152</v>
      </c>
    </row>
    <row r="276" spans="1:51" s="13" customFormat="1" ht="12">
      <c r="A276" s="13"/>
      <c r="B276" s="233"/>
      <c r="C276" s="234"/>
      <c r="D276" s="235" t="s">
        <v>161</v>
      </c>
      <c r="E276" s="236" t="s">
        <v>1</v>
      </c>
      <c r="F276" s="237" t="s">
        <v>726</v>
      </c>
      <c r="G276" s="234"/>
      <c r="H276" s="238">
        <v>154.836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161</v>
      </c>
      <c r="AU276" s="244" t="s">
        <v>86</v>
      </c>
      <c r="AV276" s="13" t="s">
        <v>86</v>
      </c>
      <c r="AW276" s="13" t="s">
        <v>32</v>
      </c>
      <c r="AX276" s="13" t="s">
        <v>84</v>
      </c>
      <c r="AY276" s="244" t="s">
        <v>152</v>
      </c>
    </row>
    <row r="277" spans="1:65" s="2" customFormat="1" ht="24.15" customHeight="1">
      <c r="A277" s="39"/>
      <c r="B277" s="40"/>
      <c r="C277" s="220" t="s">
        <v>429</v>
      </c>
      <c r="D277" s="220" t="s">
        <v>154</v>
      </c>
      <c r="E277" s="221" t="s">
        <v>727</v>
      </c>
      <c r="F277" s="222" t="s">
        <v>728</v>
      </c>
      <c r="G277" s="223" t="s">
        <v>369</v>
      </c>
      <c r="H277" s="224">
        <v>4</v>
      </c>
      <c r="I277" s="225"/>
      <c r="J277" s="226">
        <f>ROUND(I277*H277,2)</f>
        <v>0</v>
      </c>
      <c r="K277" s="222" t="s">
        <v>158</v>
      </c>
      <c r="L277" s="45"/>
      <c r="M277" s="227" t="s">
        <v>1</v>
      </c>
      <c r="N277" s="228" t="s">
        <v>41</v>
      </c>
      <c r="O277" s="92"/>
      <c r="P277" s="229">
        <f>O277*H277</f>
        <v>0</v>
      </c>
      <c r="Q277" s="229">
        <v>0.21734</v>
      </c>
      <c r="R277" s="229">
        <f>Q277*H277</f>
        <v>0.86936</v>
      </c>
      <c r="S277" s="229">
        <v>0</v>
      </c>
      <c r="T277" s="23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1" t="s">
        <v>159</v>
      </c>
      <c r="AT277" s="231" t="s">
        <v>154</v>
      </c>
      <c r="AU277" s="231" t="s">
        <v>86</v>
      </c>
      <c r="AY277" s="18" t="s">
        <v>152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84</v>
      </c>
      <c r="BK277" s="232">
        <f>ROUND(I277*H277,2)</f>
        <v>0</v>
      </c>
      <c r="BL277" s="18" t="s">
        <v>159</v>
      </c>
      <c r="BM277" s="231" t="s">
        <v>729</v>
      </c>
    </row>
    <row r="278" spans="1:65" s="2" customFormat="1" ht="24.15" customHeight="1">
      <c r="A278" s="39"/>
      <c r="B278" s="40"/>
      <c r="C278" s="266" t="s">
        <v>433</v>
      </c>
      <c r="D278" s="266" t="s">
        <v>257</v>
      </c>
      <c r="E278" s="267" t="s">
        <v>730</v>
      </c>
      <c r="F278" s="268" t="s">
        <v>731</v>
      </c>
      <c r="G278" s="269" t="s">
        <v>369</v>
      </c>
      <c r="H278" s="270">
        <v>4</v>
      </c>
      <c r="I278" s="271"/>
      <c r="J278" s="272">
        <f>ROUND(I278*H278,2)</f>
        <v>0</v>
      </c>
      <c r="K278" s="268" t="s">
        <v>158</v>
      </c>
      <c r="L278" s="273"/>
      <c r="M278" s="274" t="s">
        <v>1</v>
      </c>
      <c r="N278" s="275" t="s">
        <v>41</v>
      </c>
      <c r="O278" s="92"/>
      <c r="P278" s="229">
        <f>O278*H278</f>
        <v>0</v>
      </c>
      <c r="Q278" s="229">
        <v>0.165</v>
      </c>
      <c r="R278" s="229">
        <f>Q278*H278</f>
        <v>0.66</v>
      </c>
      <c r="S278" s="229">
        <v>0</v>
      </c>
      <c r="T278" s="23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1" t="s">
        <v>197</v>
      </c>
      <c r="AT278" s="231" t="s">
        <v>257</v>
      </c>
      <c r="AU278" s="231" t="s">
        <v>86</v>
      </c>
      <c r="AY278" s="18" t="s">
        <v>152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84</v>
      </c>
      <c r="BK278" s="232">
        <f>ROUND(I278*H278,2)</f>
        <v>0</v>
      </c>
      <c r="BL278" s="18" t="s">
        <v>159</v>
      </c>
      <c r="BM278" s="231" t="s">
        <v>732</v>
      </c>
    </row>
    <row r="279" spans="1:65" s="2" customFormat="1" ht="24.15" customHeight="1">
      <c r="A279" s="39"/>
      <c r="B279" s="40"/>
      <c r="C279" s="220" t="s">
        <v>437</v>
      </c>
      <c r="D279" s="220" t="s">
        <v>154</v>
      </c>
      <c r="E279" s="221" t="s">
        <v>733</v>
      </c>
      <c r="F279" s="222" t="s">
        <v>734</v>
      </c>
      <c r="G279" s="223" t="s">
        <v>181</v>
      </c>
      <c r="H279" s="224">
        <v>3.6</v>
      </c>
      <c r="I279" s="225"/>
      <c r="J279" s="226">
        <f>ROUND(I279*H279,2)</f>
        <v>0</v>
      </c>
      <c r="K279" s="222" t="s">
        <v>158</v>
      </c>
      <c r="L279" s="45"/>
      <c r="M279" s="227" t="s">
        <v>1</v>
      </c>
      <c r="N279" s="228" t="s">
        <v>41</v>
      </c>
      <c r="O279" s="92"/>
      <c r="P279" s="229">
        <f>O279*H279</f>
        <v>0</v>
      </c>
      <c r="Q279" s="229">
        <v>2.45329</v>
      </c>
      <c r="R279" s="229">
        <f>Q279*H279</f>
        <v>8.831844</v>
      </c>
      <c r="S279" s="229">
        <v>0</v>
      </c>
      <c r="T279" s="230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1" t="s">
        <v>159</v>
      </c>
      <c r="AT279" s="231" t="s">
        <v>154</v>
      </c>
      <c r="AU279" s="231" t="s">
        <v>86</v>
      </c>
      <c r="AY279" s="18" t="s">
        <v>152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84</v>
      </c>
      <c r="BK279" s="232">
        <f>ROUND(I279*H279,2)</f>
        <v>0</v>
      </c>
      <c r="BL279" s="18" t="s">
        <v>159</v>
      </c>
      <c r="BM279" s="231" t="s">
        <v>735</v>
      </c>
    </row>
    <row r="280" spans="1:51" s="13" customFormat="1" ht="12">
      <c r="A280" s="13"/>
      <c r="B280" s="233"/>
      <c r="C280" s="234"/>
      <c r="D280" s="235" t="s">
        <v>161</v>
      </c>
      <c r="E280" s="236" t="s">
        <v>1</v>
      </c>
      <c r="F280" s="237" t="s">
        <v>736</v>
      </c>
      <c r="G280" s="234"/>
      <c r="H280" s="238">
        <v>3.6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161</v>
      </c>
      <c r="AU280" s="244" t="s">
        <v>86</v>
      </c>
      <c r="AV280" s="13" t="s">
        <v>86</v>
      </c>
      <c r="AW280" s="13" t="s">
        <v>32</v>
      </c>
      <c r="AX280" s="13" t="s">
        <v>84</v>
      </c>
      <c r="AY280" s="244" t="s">
        <v>152</v>
      </c>
    </row>
    <row r="281" spans="1:65" s="2" customFormat="1" ht="24.15" customHeight="1">
      <c r="A281" s="39"/>
      <c r="B281" s="40"/>
      <c r="C281" s="220" t="s">
        <v>443</v>
      </c>
      <c r="D281" s="220" t="s">
        <v>154</v>
      </c>
      <c r="E281" s="221" t="s">
        <v>737</v>
      </c>
      <c r="F281" s="222" t="s">
        <v>738</v>
      </c>
      <c r="G281" s="223" t="s">
        <v>157</v>
      </c>
      <c r="H281" s="224">
        <v>15.544</v>
      </c>
      <c r="I281" s="225"/>
      <c r="J281" s="226">
        <f>ROUND(I281*H281,2)</f>
        <v>0</v>
      </c>
      <c r="K281" s="222" t="s">
        <v>158</v>
      </c>
      <c r="L281" s="45"/>
      <c r="M281" s="227" t="s">
        <v>1</v>
      </c>
      <c r="N281" s="228" t="s">
        <v>41</v>
      </c>
      <c r="O281" s="92"/>
      <c r="P281" s="229">
        <f>O281*H281</f>
        <v>0</v>
      </c>
      <c r="Q281" s="229">
        <v>0.00402</v>
      </c>
      <c r="R281" s="229">
        <f>Q281*H281</f>
        <v>0.06248688</v>
      </c>
      <c r="S281" s="229">
        <v>0</v>
      </c>
      <c r="T281" s="23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1" t="s">
        <v>159</v>
      </c>
      <c r="AT281" s="231" t="s">
        <v>154</v>
      </c>
      <c r="AU281" s="231" t="s">
        <v>86</v>
      </c>
      <c r="AY281" s="18" t="s">
        <v>152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8" t="s">
        <v>84</v>
      </c>
      <c r="BK281" s="232">
        <f>ROUND(I281*H281,2)</f>
        <v>0</v>
      </c>
      <c r="BL281" s="18" t="s">
        <v>159</v>
      </c>
      <c r="BM281" s="231" t="s">
        <v>739</v>
      </c>
    </row>
    <row r="282" spans="1:51" s="13" customFormat="1" ht="12">
      <c r="A282" s="13"/>
      <c r="B282" s="233"/>
      <c r="C282" s="234"/>
      <c r="D282" s="235" t="s">
        <v>161</v>
      </c>
      <c r="E282" s="236" t="s">
        <v>1</v>
      </c>
      <c r="F282" s="237" t="s">
        <v>740</v>
      </c>
      <c r="G282" s="234"/>
      <c r="H282" s="238">
        <v>15.544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161</v>
      </c>
      <c r="AU282" s="244" t="s">
        <v>86</v>
      </c>
      <c r="AV282" s="13" t="s">
        <v>86</v>
      </c>
      <c r="AW282" s="13" t="s">
        <v>32</v>
      </c>
      <c r="AX282" s="13" t="s">
        <v>84</v>
      </c>
      <c r="AY282" s="244" t="s">
        <v>152</v>
      </c>
    </row>
    <row r="283" spans="1:63" s="12" customFormat="1" ht="22.8" customHeight="1">
      <c r="A283" s="12"/>
      <c r="B283" s="204"/>
      <c r="C283" s="205"/>
      <c r="D283" s="206" t="s">
        <v>75</v>
      </c>
      <c r="E283" s="218" t="s">
        <v>203</v>
      </c>
      <c r="F283" s="218" t="s">
        <v>387</v>
      </c>
      <c r="G283" s="205"/>
      <c r="H283" s="205"/>
      <c r="I283" s="208"/>
      <c r="J283" s="219">
        <f>BK283</f>
        <v>0</v>
      </c>
      <c r="K283" s="205"/>
      <c r="L283" s="210"/>
      <c r="M283" s="211"/>
      <c r="N283" s="212"/>
      <c r="O283" s="212"/>
      <c r="P283" s="213">
        <f>P284</f>
        <v>0</v>
      </c>
      <c r="Q283" s="212"/>
      <c r="R283" s="213">
        <f>R284</f>
        <v>0.00195</v>
      </c>
      <c r="S283" s="212"/>
      <c r="T283" s="214">
        <f>T284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5" t="s">
        <v>84</v>
      </c>
      <c r="AT283" s="216" t="s">
        <v>75</v>
      </c>
      <c r="AU283" s="216" t="s">
        <v>84</v>
      </c>
      <c r="AY283" s="215" t="s">
        <v>152</v>
      </c>
      <c r="BK283" s="217">
        <f>BK284</f>
        <v>0</v>
      </c>
    </row>
    <row r="284" spans="1:65" s="2" customFormat="1" ht="24.15" customHeight="1">
      <c r="A284" s="39"/>
      <c r="B284" s="40"/>
      <c r="C284" s="220" t="s">
        <v>448</v>
      </c>
      <c r="D284" s="220" t="s">
        <v>154</v>
      </c>
      <c r="E284" s="221" t="s">
        <v>741</v>
      </c>
      <c r="F284" s="222" t="s">
        <v>742</v>
      </c>
      <c r="G284" s="223" t="s">
        <v>157</v>
      </c>
      <c r="H284" s="224">
        <v>15</v>
      </c>
      <c r="I284" s="225"/>
      <c r="J284" s="226">
        <f>ROUND(I284*H284,2)</f>
        <v>0</v>
      </c>
      <c r="K284" s="222" t="s">
        <v>158</v>
      </c>
      <c r="L284" s="45"/>
      <c r="M284" s="227" t="s">
        <v>1</v>
      </c>
      <c r="N284" s="228" t="s">
        <v>41</v>
      </c>
      <c r="O284" s="92"/>
      <c r="P284" s="229">
        <f>O284*H284</f>
        <v>0</v>
      </c>
      <c r="Q284" s="229">
        <v>0.00013</v>
      </c>
      <c r="R284" s="229">
        <f>Q284*H284</f>
        <v>0.00195</v>
      </c>
      <c r="S284" s="229">
        <v>0</v>
      </c>
      <c r="T284" s="23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1" t="s">
        <v>159</v>
      </c>
      <c r="AT284" s="231" t="s">
        <v>154</v>
      </c>
      <c r="AU284" s="231" t="s">
        <v>86</v>
      </c>
      <c r="AY284" s="18" t="s">
        <v>152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84</v>
      </c>
      <c r="BK284" s="232">
        <f>ROUND(I284*H284,2)</f>
        <v>0</v>
      </c>
      <c r="BL284" s="18" t="s">
        <v>159</v>
      </c>
      <c r="BM284" s="231" t="s">
        <v>743</v>
      </c>
    </row>
    <row r="285" spans="1:63" s="12" customFormat="1" ht="22.8" customHeight="1">
      <c r="A285" s="12"/>
      <c r="B285" s="204"/>
      <c r="C285" s="205"/>
      <c r="D285" s="206" t="s">
        <v>75</v>
      </c>
      <c r="E285" s="218" t="s">
        <v>497</v>
      </c>
      <c r="F285" s="218" t="s">
        <v>498</v>
      </c>
      <c r="G285" s="205"/>
      <c r="H285" s="205"/>
      <c r="I285" s="208"/>
      <c r="J285" s="219">
        <f>BK285</f>
        <v>0</v>
      </c>
      <c r="K285" s="205"/>
      <c r="L285" s="210"/>
      <c r="M285" s="211"/>
      <c r="N285" s="212"/>
      <c r="O285" s="212"/>
      <c r="P285" s="213">
        <f>P286</f>
        <v>0</v>
      </c>
      <c r="Q285" s="212"/>
      <c r="R285" s="213">
        <f>R286</f>
        <v>0</v>
      </c>
      <c r="S285" s="212"/>
      <c r="T285" s="214">
        <f>T286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5" t="s">
        <v>84</v>
      </c>
      <c r="AT285" s="216" t="s">
        <v>75</v>
      </c>
      <c r="AU285" s="216" t="s">
        <v>84</v>
      </c>
      <c r="AY285" s="215" t="s">
        <v>152</v>
      </c>
      <c r="BK285" s="217">
        <f>BK286</f>
        <v>0</v>
      </c>
    </row>
    <row r="286" spans="1:65" s="2" customFormat="1" ht="24.15" customHeight="1">
      <c r="A286" s="39"/>
      <c r="B286" s="40"/>
      <c r="C286" s="220" t="s">
        <v>453</v>
      </c>
      <c r="D286" s="220" t="s">
        <v>154</v>
      </c>
      <c r="E286" s="221" t="s">
        <v>744</v>
      </c>
      <c r="F286" s="222" t="s">
        <v>745</v>
      </c>
      <c r="G286" s="223" t="s">
        <v>242</v>
      </c>
      <c r="H286" s="224">
        <v>572.689</v>
      </c>
      <c r="I286" s="225"/>
      <c r="J286" s="226">
        <f>ROUND(I286*H286,2)</f>
        <v>0</v>
      </c>
      <c r="K286" s="222" t="s">
        <v>158</v>
      </c>
      <c r="L286" s="45"/>
      <c r="M286" s="227" t="s">
        <v>1</v>
      </c>
      <c r="N286" s="228" t="s">
        <v>41</v>
      </c>
      <c r="O286" s="92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1" t="s">
        <v>159</v>
      </c>
      <c r="AT286" s="231" t="s">
        <v>154</v>
      </c>
      <c r="AU286" s="231" t="s">
        <v>86</v>
      </c>
      <c r="AY286" s="18" t="s">
        <v>152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84</v>
      </c>
      <c r="BK286" s="232">
        <f>ROUND(I286*H286,2)</f>
        <v>0</v>
      </c>
      <c r="BL286" s="18" t="s">
        <v>159</v>
      </c>
      <c r="BM286" s="231" t="s">
        <v>746</v>
      </c>
    </row>
    <row r="287" spans="1:63" s="12" customFormat="1" ht="25.9" customHeight="1">
      <c r="A287" s="12"/>
      <c r="B287" s="204"/>
      <c r="C287" s="205"/>
      <c r="D287" s="206" t="s">
        <v>75</v>
      </c>
      <c r="E287" s="207" t="s">
        <v>747</v>
      </c>
      <c r="F287" s="207" t="s">
        <v>748</v>
      </c>
      <c r="G287" s="205"/>
      <c r="H287" s="205"/>
      <c r="I287" s="208"/>
      <c r="J287" s="209">
        <f>BK287</f>
        <v>0</v>
      </c>
      <c r="K287" s="205"/>
      <c r="L287" s="210"/>
      <c r="M287" s="211"/>
      <c r="N287" s="212"/>
      <c r="O287" s="212"/>
      <c r="P287" s="213">
        <f>P288</f>
        <v>0</v>
      </c>
      <c r="Q287" s="212"/>
      <c r="R287" s="213">
        <f>R288</f>
        <v>0.06559999999999999</v>
      </c>
      <c r="S287" s="212"/>
      <c r="T287" s="214">
        <f>T288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5" t="s">
        <v>86</v>
      </c>
      <c r="AT287" s="216" t="s">
        <v>75</v>
      </c>
      <c r="AU287" s="216" t="s">
        <v>76</v>
      </c>
      <c r="AY287" s="215" t="s">
        <v>152</v>
      </c>
      <c r="BK287" s="217">
        <f>BK288</f>
        <v>0</v>
      </c>
    </row>
    <row r="288" spans="1:63" s="12" customFormat="1" ht="22.8" customHeight="1">
      <c r="A288" s="12"/>
      <c r="B288" s="204"/>
      <c r="C288" s="205"/>
      <c r="D288" s="206" t="s">
        <v>75</v>
      </c>
      <c r="E288" s="218" t="s">
        <v>749</v>
      </c>
      <c r="F288" s="218" t="s">
        <v>750</v>
      </c>
      <c r="G288" s="205"/>
      <c r="H288" s="205"/>
      <c r="I288" s="208"/>
      <c r="J288" s="219">
        <f>BK288</f>
        <v>0</v>
      </c>
      <c r="K288" s="205"/>
      <c r="L288" s="210"/>
      <c r="M288" s="211"/>
      <c r="N288" s="212"/>
      <c r="O288" s="212"/>
      <c r="P288" s="213">
        <f>SUM(P289:P300)</f>
        <v>0</v>
      </c>
      <c r="Q288" s="212"/>
      <c r="R288" s="213">
        <f>SUM(R289:R300)</f>
        <v>0.06559999999999999</v>
      </c>
      <c r="S288" s="212"/>
      <c r="T288" s="214">
        <f>SUM(T289:T300)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5" t="s">
        <v>86</v>
      </c>
      <c r="AT288" s="216" t="s">
        <v>75</v>
      </c>
      <c r="AU288" s="216" t="s">
        <v>84</v>
      </c>
      <c r="AY288" s="215" t="s">
        <v>152</v>
      </c>
      <c r="BK288" s="217">
        <f>SUM(BK289:BK300)</f>
        <v>0</v>
      </c>
    </row>
    <row r="289" spans="1:65" s="2" customFormat="1" ht="24.15" customHeight="1">
      <c r="A289" s="39"/>
      <c r="B289" s="40"/>
      <c r="C289" s="220" t="s">
        <v>459</v>
      </c>
      <c r="D289" s="220" t="s">
        <v>154</v>
      </c>
      <c r="E289" s="221" t="s">
        <v>751</v>
      </c>
      <c r="F289" s="222" t="s">
        <v>752</v>
      </c>
      <c r="G289" s="223" t="s">
        <v>157</v>
      </c>
      <c r="H289" s="224">
        <v>10</v>
      </c>
      <c r="I289" s="225"/>
      <c r="J289" s="226">
        <f>ROUND(I289*H289,2)</f>
        <v>0</v>
      </c>
      <c r="K289" s="222" t="s">
        <v>158</v>
      </c>
      <c r="L289" s="45"/>
      <c r="M289" s="227" t="s">
        <v>1</v>
      </c>
      <c r="N289" s="228" t="s">
        <v>41</v>
      </c>
      <c r="O289" s="92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1" t="s">
        <v>239</v>
      </c>
      <c r="AT289" s="231" t="s">
        <v>154</v>
      </c>
      <c r="AU289" s="231" t="s">
        <v>86</v>
      </c>
      <c r="AY289" s="18" t="s">
        <v>152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8" t="s">
        <v>84</v>
      </c>
      <c r="BK289" s="232">
        <f>ROUND(I289*H289,2)</f>
        <v>0</v>
      </c>
      <c r="BL289" s="18" t="s">
        <v>239</v>
      </c>
      <c r="BM289" s="231" t="s">
        <v>753</v>
      </c>
    </row>
    <row r="290" spans="1:51" s="13" customFormat="1" ht="12">
      <c r="A290" s="13"/>
      <c r="B290" s="233"/>
      <c r="C290" s="234"/>
      <c r="D290" s="235" t="s">
        <v>161</v>
      </c>
      <c r="E290" s="236" t="s">
        <v>1</v>
      </c>
      <c r="F290" s="237" t="s">
        <v>754</v>
      </c>
      <c r="G290" s="234"/>
      <c r="H290" s="238">
        <v>6.154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161</v>
      </c>
      <c r="AU290" s="244" t="s">
        <v>86</v>
      </c>
      <c r="AV290" s="13" t="s">
        <v>86</v>
      </c>
      <c r="AW290" s="13" t="s">
        <v>32</v>
      </c>
      <c r="AX290" s="13" t="s">
        <v>76</v>
      </c>
      <c r="AY290" s="244" t="s">
        <v>152</v>
      </c>
    </row>
    <row r="291" spans="1:51" s="13" customFormat="1" ht="12">
      <c r="A291" s="13"/>
      <c r="B291" s="233"/>
      <c r="C291" s="234"/>
      <c r="D291" s="235" t="s">
        <v>161</v>
      </c>
      <c r="E291" s="236" t="s">
        <v>1</v>
      </c>
      <c r="F291" s="237" t="s">
        <v>755</v>
      </c>
      <c r="G291" s="234"/>
      <c r="H291" s="238">
        <v>2.562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161</v>
      </c>
      <c r="AU291" s="244" t="s">
        <v>86</v>
      </c>
      <c r="AV291" s="13" t="s">
        <v>86</v>
      </c>
      <c r="AW291" s="13" t="s">
        <v>32</v>
      </c>
      <c r="AX291" s="13" t="s">
        <v>76</v>
      </c>
      <c r="AY291" s="244" t="s">
        <v>152</v>
      </c>
    </row>
    <row r="292" spans="1:51" s="13" customFormat="1" ht="12">
      <c r="A292" s="13"/>
      <c r="B292" s="233"/>
      <c r="C292" s="234"/>
      <c r="D292" s="235" t="s">
        <v>161</v>
      </c>
      <c r="E292" s="236" t="s">
        <v>1</v>
      </c>
      <c r="F292" s="237" t="s">
        <v>756</v>
      </c>
      <c r="G292" s="234"/>
      <c r="H292" s="238">
        <v>0.779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161</v>
      </c>
      <c r="AU292" s="244" t="s">
        <v>86</v>
      </c>
      <c r="AV292" s="13" t="s">
        <v>86</v>
      </c>
      <c r="AW292" s="13" t="s">
        <v>32</v>
      </c>
      <c r="AX292" s="13" t="s">
        <v>76</v>
      </c>
      <c r="AY292" s="244" t="s">
        <v>152</v>
      </c>
    </row>
    <row r="293" spans="1:51" s="14" customFormat="1" ht="12">
      <c r="A293" s="14"/>
      <c r="B293" s="245"/>
      <c r="C293" s="246"/>
      <c r="D293" s="235" t="s">
        <v>161</v>
      </c>
      <c r="E293" s="247" t="s">
        <v>1</v>
      </c>
      <c r="F293" s="248" t="s">
        <v>164</v>
      </c>
      <c r="G293" s="246"/>
      <c r="H293" s="249">
        <v>9.495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161</v>
      </c>
      <c r="AU293" s="255" t="s">
        <v>86</v>
      </c>
      <c r="AV293" s="14" t="s">
        <v>159</v>
      </c>
      <c r="AW293" s="14" t="s">
        <v>32</v>
      </c>
      <c r="AX293" s="14" t="s">
        <v>76</v>
      </c>
      <c r="AY293" s="255" t="s">
        <v>152</v>
      </c>
    </row>
    <row r="294" spans="1:51" s="13" customFormat="1" ht="12">
      <c r="A294" s="13"/>
      <c r="B294" s="233"/>
      <c r="C294" s="234"/>
      <c r="D294" s="235" t="s">
        <v>161</v>
      </c>
      <c r="E294" s="236" t="s">
        <v>1</v>
      </c>
      <c r="F294" s="237" t="s">
        <v>208</v>
      </c>
      <c r="G294" s="234"/>
      <c r="H294" s="238">
        <v>10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161</v>
      </c>
      <c r="AU294" s="244" t="s">
        <v>86</v>
      </c>
      <c r="AV294" s="13" t="s">
        <v>86</v>
      </c>
      <c r="AW294" s="13" t="s">
        <v>32</v>
      </c>
      <c r="AX294" s="13" t="s">
        <v>84</v>
      </c>
      <c r="AY294" s="244" t="s">
        <v>152</v>
      </c>
    </row>
    <row r="295" spans="1:65" s="2" customFormat="1" ht="14.4" customHeight="1">
      <c r="A295" s="39"/>
      <c r="B295" s="40"/>
      <c r="C295" s="266" t="s">
        <v>464</v>
      </c>
      <c r="D295" s="266" t="s">
        <v>257</v>
      </c>
      <c r="E295" s="267" t="s">
        <v>757</v>
      </c>
      <c r="F295" s="268" t="s">
        <v>758</v>
      </c>
      <c r="G295" s="269" t="s">
        <v>242</v>
      </c>
      <c r="H295" s="270">
        <v>0.004</v>
      </c>
      <c r="I295" s="271"/>
      <c r="J295" s="272">
        <f>ROUND(I295*H295,2)</f>
        <v>0</v>
      </c>
      <c r="K295" s="268" t="s">
        <v>158</v>
      </c>
      <c r="L295" s="273"/>
      <c r="M295" s="274" t="s">
        <v>1</v>
      </c>
      <c r="N295" s="275" t="s">
        <v>41</v>
      </c>
      <c r="O295" s="92"/>
      <c r="P295" s="229">
        <f>O295*H295</f>
        <v>0</v>
      </c>
      <c r="Q295" s="229">
        <v>1</v>
      </c>
      <c r="R295" s="229">
        <f>Q295*H295</f>
        <v>0.004</v>
      </c>
      <c r="S295" s="229">
        <v>0</v>
      </c>
      <c r="T295" s="23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1" t="s">
        <v>318</v>
      </c>
      <c r="AT295" s="231" t="s">
        <v>257</v>
      </c>
      <c r="AU295" s="231" t="s">
        <v>86</v>
      </c>
      <c r="AY295" s="18" t="s">
        <v>152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84</v>
      </c>
      <c r="BK295" s="232">
        <f>ROUND(I295*H295,2)</f>
        <v>0</v>
      </c>
      <c r="BL295" s="18" t="s">
        <v>239</v>
      </c>
      <c r="BM295" s="231" t="s">
        <v>759</v>
      </c>
    </row>
    <row r="296" spans="1:51" s="13" customFormat="1" ht="12">
      <c r="A296" s="13"/>
      <c r="B296" s="233"/>
      <c r="C296" s="234"/>
      <c r="D296" s="235" t="s">
        <v>161</v>
      </c>
      <c r="E296" s="234"/>
      <c r="F296" s="237" t="s">
        <v>760</v>
      </c>
      <c r="G296" s="234"/>
      <c r="H296" s="238">
        <v>0.004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161</v>
      </c>
      <c r="AU296" s="244" t="s">
        <v>86</v>
      </c>
      <c r="AV296" s="13" t="s">
        <v>86</v>
      </c>
      <c r="AW296" s="13" t="s">
        <v>4</v>
      </c>
      <c r="AX296" s="13" t="s">
        <v>84</v>
      </c>
      <c r="AY296" s="244" t="s">
        <v>152</v>
      </c>
    </row>
    <row r="297" spans="1:65" s="2" customFormat="1" ht="14.4" customHeight="1">
      <c r="A297" s="39"/>
      <c r="B297" s="40"/>
      <c r="C297" s="220" t="s">
        <v>470</v>
      </c>
      <c r="D297" s="220" t="s">
        <v>154</v>
      </c>
      <c r="E297" s="221" t="s">
        <v>761</v>
      </c>
      <c r="F297" s="222" t="s">
        <v>762</v>
      </c>
      <c r="G297" s="223" t="s">
        <v>157</v>
      </c>
      <c r="H297" s="224">
        <v>10</v>
      </c>
      <c r="I297" s="225"/>
      <c r="J297" s="226">
        <f>ROUND(I297*H297,2)</f>
        <v>0</v>
      </c>
      <c r="K297" s="222" t="s">
        <v>158</v>
      </c>
      <c r="L297" s="45"/>
      <c r="M297" s="227" t="s">
        <v>1</v>
      </c>
      <c r="N297" s="228" t="s">
        <v>41</v>
      </c>
      <c r="O297" s="92"/>
      <c r="P297" s="229">
        <f>O297*H297</f>
        <v>0</v>
      </c>
      <c r="Q297" s="229">
        <v>0.0004</v>
      </c>
      <c r="R297" s="229">
        <f>Q297*H297</f>
        <v>0.004</v>
      </c>
      <c r="S297" s="229">
        <v>0</v>
      </c>
      <c r="T297" s="23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1" t="s">
        <v>239</v>
      </c>
      <c r="AT297" s="231" t="s">
        <v>154</v>
      </c>
      <c r="AU297" s="231" t="s">
        <v>86</v>
      </c>
      <c r="AY297" s="18" t="s">
        <v>152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8" t="s">
        <v>84</v>
      </c>
      <c r="BK297" s="232">
        <f>ROUND(I297*H297,2)</f>
        <v>0</v>
      </c>
      <c r="BL297" s="18" t="s">
        <v>239</v>
      </c>
      <c r="BM297" s="231" t="s">
        <v>763</v>
      </c>
    </row>
    <row r="298" spans="1:65" s="2" customFormat="1" ht="37.8" customHeight="1">
      <c r="A298" s="39"/>
      <c r="B298" s="40"/>
      <c r="C298" s="266" t="s">
        <v>474</v>
      </c>
      <c r="D298" s="266" t="s">
        <v>257</v>
      </c>
      <c r="E298" s="267" t="s">
        <v>764</v>
      </c>
      <c r="F298" s="268" t="s">
        <v>765</v>
      </c>
      <c r="G298" s="269" t="s">
        <v>157</v>
      </c>
      <c r="H298" s="270">
        <v>12</v>
      </c>
      <c r="I298" s="271"/>
      <c r="J298" s="272">
        <f>ROUND(I298*H298,2)</f>
        <v>0</v>
      </c>
      <c r="K298" s="268" t="s">
        <v>158</v>
      </c>
      <c r="L298" s="273"/>
      <c r="M298" s="274" t="s">
        <v>1</v>
      </c>
      <c r="N298" s="275" t="s">
        <v>41</v>
      </c>
      <c r="O298" s="92"/>
      <c r="P298" s="229">
        <f>O298*H298</f>
        <v>0</v>
      </c>
      <c r="Q298" s="229">
        <v>0.0048</v>
      </c>
      <c r="R298" s="229">
        <f>Q298*H298</f>
        <v>0.0576</v>
      </c>
      <c r="S298" s="229">
        <v>0</v>
      </c>
      <c r="T298" s="23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1" t="s">
        <v>318</v>
      </c>
      <c r="AT298" s="231" t="s">
        <v>257</v>
      </c>
      <c r="AU298" s="231" t="s">
        <v>86</v>
      </c>
      <c r="AY298" s="18" t="s">
        <v>152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84</v>
      </c>
      <c r="BK298" s="232">
        <f>ROUND(I298*H298,2)</f>
        <v>0</v>
      </c>
      <c r="BL298" s="18" t="s">
        <v>239</v>
      </c>
      <c r="BM298" s="231" t="s">
        <v>766</v>
      </c>
    </row>
    <row r="299" spans="1:51" s="13" customFormat="1" ht="12">
      <c r="A299" s="13"/>
      <c r="B299" s="233"/>
      <c r="C299" s="234"/>
      <c r="D299" s="235" t="s">
        <v>161</v>
      </c>
      <c r="E299" s="234"/>
      <c r="F299" s="237" t="s">
        <v>767</v>
      </c>
      <c r="G299" s="234"/>
      <c r="H299" s="238">
        <v>12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161</v>
      </c>
      <c r="AU299" s="244" t="s">
        <v>86</v>
      </c>
      <c r="AV299" s="13" t="s">
        <v>86</v>
      </c>
      <c r="AW299" s="13" t="s">
        <v>4</v>
      </c>
      <c r="AX299" s="13" t="s">
        <v>84</v>
      </c>
      <c r="AY299" s="244" t="s">
        <v>152</v>
      </c>
    </row>
    <row r="300" spans="1:65" s="2" customFormat="1" ht="24.15" customHeight="1">
      <c r="A300" s="39"/>
      <c r="B300" s="40"/>
      <c r="C300" s="220" t="s">
        <v>479</v>
      </c>
      <c r="D300" s="220" t="s">
        <v>154</v>
      </c>
      <c r="E300" s="221" t="s">
        <v>768</v>
      </c>
      <c r="F300" s="222" t="s">
        <v>769</v>
      </c>
      <c r="G300" s="223" t="s">
        <v>770</v>
      </c>
      <c r="H300" s="292"/>
      <c r="I300" s="225"/>
      <c r="J300" s="226">
        <f>ROUND(I300*H300,2)</f>
        <v>0</v>
      </c>
      <c r="K300" s="222" t="s">
        <v>158</v>
      </c>
      <c r="L300" s="45"/>
      <c r="M300" s="227" t="s">
        <v>1</v>
      </c>
      <c r="N300" s="228" t="s">
        <v>41</v>
      </c>
      <c r="O300" s="92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1" t="s">
        <v>239</v>
      </c>
      <c r="AT300" s="231" t="s">
        <v>154</v>
      </c>
      <c r="AU300" s="231" t="s">
        <v>86</v>
      </c>
      <c r="AY300" s="18" t="s">
        <v>152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8" t="s">
        <v>84</v>
      </c>
      <c r="BK300" s="232">
        <f>ROUND(I300*H300,2)</f>
        <v>0</v>
      </c>
      <c r="BL300" s="18" t="s">
        <v>239</v>
      </c>
      <c r="BM300" s="231" t="s">
        <v>771</v>
      </c>
    </row>
    <row r="301" spans="1:63" s="12" customFormat="1" ht="25.9" customHeight="1">
      <c r="A301" s="12"/>
      <c r="B301" s="204"/>
      <c r="C301" s="205"/>
      <c r="D301" s="206" t="s">
        <v>75</v>
      </c>
      <c r="E301" s="207" t="s">
        <v>503</v>
      </c>
      <c r="F301" s="207" t="s">
        <v>97</v>
      </c>
      <c r="G301" s="205"/>
      <c r="H301" s="205"/>
      <c r="I301" s="208"/>
      <c r="J301" s="209">
        <f>BK301</f>
        <v>0</v>
      </c>
      <c r="K301" s="205"/>
      <c r="L301" s="210"/>
      <c r="M301" s="211"/>
      <c r="N301" s="212"/>
      <c r="O301" s="212"/>
      <c r="P301" s="213">
        <f>P302</f>
        <v>0</v>
      </c>
      <c r="Q301" s="212"/>
      <c r="R301" s="213">
        <f>R302</f>
        <v>0</v>
      </c>
      <c r="S301" s="212"/>
      <c r="T301" s="214">
        <f>T302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5" t="s">
        <v>178</v>
      </c>
      <c r="AT301" s="216" t="s">
        <v>75</v>
      </c>
      <c r="AU301" s="216" t="s">
        <v>76</v>
      </c>
      <c r="AY301" s="215" t="s">
        <v>152</v>
      </c>
      <c r="BK301" s="217">
        <f>BK302</f>
        <v>0</v>
      </c>
    </row>
    <row r="302" spans="1:63" s="12" customFormat="1" ht="22.8" customHeight="1">
      <c r="A302" s="12"/>
      <c r="B302" s="204"/>
      <c r="C302" s="205"/>
      <c r="D302" s="206" t="s">
        <v>75</v>
      </c>
      <c r="E302" s="218" t="s">
        <v>504</v>
      </c>
      <c r="F302" s="218" t="s">
        <v>505</v>
      </c>
      <c r="G302" s="205"/>
      <c r="H302" s="205"/>
      <c r="I302" s="208"/>
      <c r="J302" s="219">
        <f>BK302</f>
        <v>0</v>
      </c>
      <c r="K302" s="205"/>
      <c r="L302" s="210"/>
      <c r="M302" s="211"/>
      <c r="N302" s="212"/>
      <c r="O302" s="212"/>
      <c r="P302" s="213">
        <f>SUM(P303:P304)</f>
        <v>0</v>
      </c>
      <c r="Q302" s="212"/>
      <c r="R302" s="213">
        <f>SUM(R303:R304)</f>
        <v>0</v>
      </c>
      <c r="S302" s="212"/>
      <c r="T302" s="214">
        <f>SUM(T303:T304)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5" t="s">
        <v>178</v>
      </c>
      <c r="AT302" s="216" t="s">
        <v>75</v>
      </c>
      <c r="AU302" s="216" t="s">
        <v>84</v>
      </c>
      <c r="AY302" s="215" t="s">
        <v>152</v>
      </c>
      <c r="BK302" s="217">
        <f>SUM(BK303:BK304)</f>
        <v>0</v>
      </c>
    </row>
    <row r="303" spans="1:65" s="2" customFormat="1" ht="14.4" customHeight="1">
      <c r="A303" s="39"/>
      <c r="B303" s="40"/>
      <c r="C303" s="220" t="s">
        <v>483</v>
      </c>
      <c r="D303" s="220" t="s">
        <v>154</v>
      </c>
      <c r="E303" s="221" t="s">
        <v>507</v>
      </c>
      <c r="F303" s="222" t="s">
        <v>508</v>
      </c>
      <c r="G303" s="223" t="s">
        <v>509</v>
      </c>
      <c r="H303" s="224">
        <v>1</v>
      </c>
      <c r="I303" s="225"/>
      <c r="J303" s="226">
        <f>ROUND(I303*H303,2)</f>
        <v>0</v>
      </c>
      <c r="K303" s="222" t="s">
        <v>158</v>
      </c>
      <c r="L303" s="45"/>
      <c r="M303" s="227" t="s">
        <v>1</v>
      </c>
      <c r="N303" s="228" t="s">
        <v>41</v>
      </c>
      <c r="O303" s="92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1" t="s">
        <v>510</v>
      </c>
      <c r="AT303" s="231" t="s">
        <v>154</v>
      </c>
      <c r="AU303" s="231" t="s">
        <v>86</v>
      </c>
      <c r="AY303" s="18" t="s">
        <v>152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8" t="s">
        <v>84</v>
      </c>
      <c r="BK303" s="232">
        <f>ROUND(I303*H303,2)</f>
        <v>0</v>
      </c>
      <c r="BL303" s="18" t="s">
        <v>510</v>
      </c>
      <c r="BM303" s="231" t="s">
        <v>772</v>
      </c>
    </row>
    <row r="304" spans="1:65" s="2" customFormat="1" ht="14.4" customHeight="1">
      <c r="A304" s="39"/>
      <c r="B304" s="40"/>
      <c r="C304" s="220" t="s">
        <v>489</v>
      </c>
      <c r="D304" s="220" t="s">
        <v>154</v>
      </c>
      <c r="E304" s="221" t="s">
        <v>513</v>
      </c>
      <c r="F304" s="222" t="s">
        <v>514</v>
      </c>
      <c r="G304" s="223" t="s">
        <v>509</v>
      </c>
      <c r="H304" s="224">
        <v>1</v>
      </c>
      <c r="I304" s="225"/>
      <c r="J304" s="226">
        <f>ROUND(I304*H304,2)</f>
        <v>0</v>
      </c>
      <c r="K304" s="222" t="s">
        <v>158</v>
      </c>
      <c r="L304" s="45"/>
      <c r="M304" s="276" t="s">
        <v>1</v>
      </c>
      <c r="N304" s="277" t="s">
        <v>41</v>
      </c>
      <c r="O304" s="278"/>
      <c r="P304" s="279">
        <f>O304*H304</f>
        <v>0</v>
      </c>
      <c r="Q304" s="279">
        <v>0</v>
      </c>
      <c r="R304" s="279">
        <f>Q304*H304</f>
        <v>0</v>
      </c>
      <c r="S304" s="279">
        <v>0</v>
      </c>
      <c r="T304" s="28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1" t="s">
        <v>510</v>
      </c>
      <c r="AT304" s="231" t="s">
        <v>154</v>
      </c>
      <c r="AU304" s="231" t="s">
        <v>86</v>
      </c>
      <c r="AY304" s="18" t="s">
        <v>152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8" t="s">
        <v>84</v>
      </c>
      <c r="BK304" s="232">
        <f>ROUND(I304*H304,2)</f>
        <v>0</v>
      </c>
      <c r="BL304" s="18" t="s">
        <v>510</v>
      </c>
      <c r="BM304" s="231" t="s">
        <v>773</v>
      </c>
    </row>
    <row r="305" spans="1:31" s="2" customFormat="1" ht="6.95" customHeight="1">
      <c r="A305" s="39"/>
      <c r="B305" s="67"/>
      <c r="C305" s="68"/>
      <c r="D305" s="68"/>
      <c r="E305" s="68"/>
      <c r="F305" s="68"/>
      <c r="G305" s="68"/>
      <c r="H305" s="68"/>
      <c r="I305" s="68"/>
      <c r="J305" s="68"/>
      <c r="K305" s="68"/>
      <c r="L305" s="45"/>
      <c r="M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</row>
  </sheetData>
  <sheetProtection password="CC35" sheet="1" objects="1" scenarios="1" formatColumns="0" formatRows="0" autoFilter="0"/>
  <autoFilter ref="C126:K30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103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Parkoviště Dlouhá 8-14,II.etapa Nový Jičín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774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30. 6. 2020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ROUND((SUM(BE124:BE176)),2)</f>
        <v>0</v>
      </c>
      <c r="G33" s="39"/>
      <c r="H33" s="39"/>
      <c r="I33" s="157">
        <v>0.21</v>
      </c>
      <c r="J33" s="156">
        <f>ROUND(((SUM(BE124:BE176))*I33),2)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ROUND((SUM(BF124:BF176)),2)</f>
        <v>0</v>
      </c>
      <c r="G34" s="39"/>
      <c r="H34" s="39"/>
      <c r="I34" s="157">
        <v>0.15</v>
      </c>
      <c r="J34" s="156">
        <f>ROUND(((SUM(BF124:BF176))*I34),2)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ROUND((SUM(BG124:BG176)),2)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ROUND((SUM(BH124:BH176)),2)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ROUND((SUM(BI124:BI176)),2)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Parkoviště Dlouhá 8-14,II.etapa Nový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IO 03 Elektroinstalace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Nový Jičín - Dolní Předměstí</v>
      </c>
      <c r="G89" s="41"/>
      <c r="H89" s="41"/>
      <c r="I89" s="33" t="s">
        <v>22</v>
      </c>
      <c r="J89" s="80" t="str">
        <f>IF(J12="","",J12)</f>
        <v>30. 6. 2020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Nový Jičín</v>
      </c>
      <c r="G91" s="41"/>
      <c r="H91" s="41"/>
      <c r="I91" s="33" t="s">
        <v>30</v>
      </c>
      <c r="J91" s="37" t="str">
        <f>E21</f>
        <v>Staveník Petr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Fajfrová Irena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121</v>
      </c>
      <c r="D94" s="178"/>
      <c r="E94" s="178"/>
      <c r="F94" s="178"/>
      <c r="G94" s="178"/>
      <c r="H94" s="178"/>
      <c r="I94" s="178"/>
      <c r="J94" s="179" t="s">
        <v>122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123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124</v>
      </c>
    </row>
    <row r="97" spans="1:31" s="9" customFormat="1" ht="24.95" customHeight="1">
      <c r="A97" s="9"/>
      <c r="B97" s="181"/>
      <c r="C97" s="182"/>
      <c r="D97" s="183" t="s">
        <v>533</v>
      </c>
      <c r="E97" s="184"/>
      <c r="F97" s="184"/>
      <c r="G97" s="184"/>
      <c r="H97" s="184"/>
      <c r="I97" s="184"/>
      <c r="J97" s="185">
        <f>J125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775</v>
      </c>
      <c r="E98" s="190"/>
      <c r="F98" s="190"/>
      <c r="G98" s="190"/>
      <c r="H98" s="190"/>
      <c r="I98" s="190"/>
      <c r="J98" s="191">
        <f>J126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1"/>
      <c r="C99" s="182"/>
      <c r="D99" s="183" t="s">
        <v>776</v>
      </c>
      <c r="E99" s="184"/>
      <c r="F99" s="184"/>
      <c r="G99" s="184"/>
      <c r="H99" s="184"/>
      <c r="I99" s="184"/>
      <c r="J99" s="185">
        <f>J138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7"/>
      <c r="C100" s="188"/>
      <c r="D100" s="189" t="s">
        <v>777</v>
      </c>
      <c r="E100" s="190"/>
      <c r="F100" s="190"/>
      <c r="G100" s="190"/>
      <c r="H100" s="190"/>
      <c r="I100" s="190"/>
      <c r="J100" s="191">
        <f>J139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778</v>
      </c>
      <c r="E101" s="190"/>
      <c r="F101" s="190"/>
      <c r="G101" s="190"/>
      <c r="H101" s="190"/>
      <c r="I101" s="190"/>
      <c r="J101" s="191">
        <f>J151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1"/>
      <c r="C102" s="182"/>
      <c r="D102" s="183" t="s">
        <v>779</v>
      </c>
      <c r="E102" s="184"/>
      <c r="F102" s="184"/>
      <c r="G102" s="184"/>
      <c r="H102" s="184"/>
      <c r="I102" s="184"/>
      <c r="J102" s="185">
        <f>J168</f>
        <v>0</v>
      </c>
      <c r="K102" s="182"/>
      <c r="L102" s="18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1"/>
      <c r="C103" s="182"/>
      <c r="D103" s="183" t="s">
        <v>134</v>
      </c>
      <c r="E103" s="184"/>
      <c r="F103" s="184"/>
      <c r="G103" s="184"/>
      <c r="H103" s="184"/>
      <c r="I103" s="184"/>
      <c r="J103" s="185">
        <f>J174</f>
        <v>0</v>
      </c>
      <c r="K103" s="182"/>
      <c r="L103" s="18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7"/>
      <c r="C104" s="188"/>
      <c r="D104" s="189" t="s">
        <v>780</v>
      </c>
      <c r="E104" s="190"/>
      <c r="F104" s="190"/>
      <c r="G104" s="190"/>
      <c r="H104" s="190"/>
      <c r="I104" s="190"/>
      <c r="J104" s="191">
        <f>J175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137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6" t="str">
        <f>E7</f>
        <v>Parkoviště Dlouhá 8-14,II.etapa Nový Jičín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112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03 - IO 03 Elektroinstalace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Nový Jičín - Dolní Předměstí</v>
      </c>
      <c r="G118" s="41"/>
      <c r="H118" s="41"/>
      <c r="I118" s="33" t="s">
        <v>22</v>
      </c>
      <c r="J118" s="80" t="str">
        <f>IF(J12="","",J12)</f>
        <v>30. 6. 2020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Město Nový Jičín</v>
      </c>
      <c r="G120" s="41"/>
      <c r="H120" s="41"/>
      <c r="I120" s="33" t="s">
        <v>30</v>
      </c>
      <c r="J120" s="37" t="str">
        <f>E21</f>
        <v>Staveník Petr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Fajfrová Irena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3"/>
      <c r="B123" s="194"/>
      <c r="C123" s="195" t="s">
        <v>138</v>
      </c>
      <c r="D123" s="196" t="s">
        <v>61</v>
      </c>
      <c r="E123" s="196" t="s">
        <v>57</v>
      </c>
      <c r="F123" s="196" t="s">
        <v>58</v>
      </c>
      <c r="G123" s="196" t="s">
        <v>139</v>
      </c>
      <c r="H123" s="196" t="s">
        <v>140</v>
      </c>
      <c r="I123" s="196" t="s">
        <v>141</v>
      </c>
      <c r="J123" s="196" t="s">
        <v>122</v>
      </c>
      <c r="K123" s="197" t="s">
        <v>142</v>
      </c>
      <c r="L123" s="198"/>
      <c r="M123" s="101" t="s">
        <v>1</v>
      </c>
      <c r="N123" s="102" t="s">
        <v>40</v>
      </c>
      <c r="O123" s="102" t="s">
        <v>143</v>
      </c>
      <c r="P123" s="102" t="s">
        <v>144</v>
      </c>
      <c r="Q123" s="102" t="s">
        <v>145</v>
      </c>
      <c r="R123" s="102" t="s">
        <v>146</v>
      </c>
      <c r="S123" s="102" t="s">
        <v>147</v>
      </c>
      <c r="T123" s="103" t="s">
        <v>148</v>
      </c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</row>
    <row r="124" spans="1:63" s="2" customFormat="1" ht="22.8" customHeight="1">
      <c r="A124" s="39"/>
      <c r="B124" s="40"/>
      <c r="C124" s="108" t="s">
        <v>149</v>
      </c>
      <c r="D124" s="41"/>
      <c r="E124" s="41"/>
      <c r="F124" s="41"/>
      <c r="G124" s="41"/>
      <c r="H124" s="41"/>
      <c r="I124" s="41"/>
      <c r="J124" s="199">
        <f>BK124</f>
        <v>0</v>
      </c>
      <c r="K124" s="41"/>
      <c r="L124" s="45"/>
      <c r="M124" s="104"/>
      <c r="N124" s="200"/>
      <c r="O124" s="105"/>
      <c r="P124" s="201">
        <f>P125+P138+P168+P174</f>
        <v>0</v>
      </c>
      <c r="Q124" s="105"/>
      <c r="R124" s="201">
        <f>R125+R138+R168+R174</f>
        <v>32.954636</v>
      </c>
      <c r="S124" s="105"/>
      <c r="T124" s="202">
        <f>T125+T138+T168+T174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124</v>
      </c>
      <c r="BK124" s="203">
        <f>BK125+BK138+BK168+BK174</f>
        <v>0</v>
      </c>
    </row>
    <row r="125" spans="1:63" s="12" customFormat="1" ht="25.9" customHeight="1">
      <c r="A125" s="12"/>
      <c r="B125" s="204"/>
      <c r="C125" s="205"/>
      <c r="D125" s="206" t="s">
        <v>75</v>
      </c>
      <c r="E125" s="207" t="s">
        <v>747</v>
      </c>
      <c r="F125" s="207" t="s">
        <v>748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P126</f>
        <v>0</v>
      </c>
      <c r="Q125" s="212"/>
      <c r="R125" s="213">
        <f>R126</f>
        <v>0.09306</v>
      </c>
      <c r="S125" s="212"/>
      <c r="T125" s="21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86</v>
      </c>
      <c r="AT125" s="216" t="s">
        <v>75</v>
      </c>
      <c r="AU125" s="216" t="s">
        <v>76</v>
      </c>
      <c r="AY125" s="215" t="s">
        <v>152</v>
      </c>
      <c r="BK125" s="217">
        <f>BK126</f>
        <v>0</v>
      </c>
    </row>
    <row r="126" spans="1:63" s="12" customFormat="1" ht="22.8" customHeight="1">
      <c r="A126" s="12"/>
      <c r="B126" s="204"/>
      <c r="C126" s="205"/>
      <c r="D126" s="206" t="s">
        <v>75</v>
      </c>
      <c r="E126" s="218" t="s">
        <v>781</v>
      </c>
      <c r="F126" s="218" t="s">
        <v>782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SUM(P127:P137)</f>
        <v>0</v>
      </c>
      <c r="Q126" s="212"/>
      <c r="R126" s="213">
        <f>SUM(R127:R137)</f>
        <v>0.09306</v>
      </c>
      <c r="S126" s="212"/>
      <c r="T126" s="214">
        <f>SUM(T127:T137)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86</v>
      </c>
      <c r="AT126" s="216" t="s">
        <v>75</v>
      </c>
      <c r="AU126" s="216" t="s">
        <v>84</v>
      </c>
      <c r="AY126" s="215" t="s">
        <v>152</v>
      </c>
      <c r="BK126" s="217">
        <f>SUM(BK127:BK137)</f>
        <v>0</v>
      </c>
    </row>
    <row r="127" spans="1:65" s="2" customFormat="1" ht="24.15" customHeight="1">
      <c r="A127" s="39"/>
      <c r="B127" s="40"/>
      <c r="C127" s="220" t="s">
        <v>84</v>
      </c>
      <c r="D127" s="220" t="s">
        <v>154</v>
      </c>
      <c r="E127" s="221" t="s">
        <v>783</v>
      </c>
      <c r="F127" s="222" t="s">
        <v>784</v>
      </c>
      <c r="G127" s="223" t="s">
        <v>171</v>
      </c>
      <c r="H127" s="224">
        <v>161</v>
      </c>
      <c r="I127" s="225"/>
      <c r="J127" s="226">
        <f>ROUND(I127*H127,2)</f>
        <v>0</v>
      </c>
      <c r="K127" s="222" t="s">
        <v>158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239</v>
      </c>
      <c r="AT127" s="231" t="s">
        <v>154</v>
      </c>
      <c r="AU127" s="231" t="s">
        <v>86</v>
      </c>
      <c r="AY127" s="18" t="s">
        <v>152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239</v>
      </c>
      <c r="BM127" s="231" t="s">
        <v>785</v>
      </c>
    </row>
    <row r="128" spans="1:51" s="13" customFormat="1" ht="12">
      <c r="A128" s="13"/>
      <c r="B128" s="233"/>
      <c r="C128" s="234"/>
      <c r="D128" s="235" t="s">
        <v>161</v>
      </c>
      <c r="E128" s="236" t="s">
        <v>1</v>
      </c>
      <c r="F128" s="237" t="s">
        <v>786</v>
      </c>
      <c r="G128" s="234"/>
      <c r="H128" s="238">
        <v>161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161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152</v>
      </c>
    </row>
    <row r="129" spans="1:65" s="2" customFormat="1" ht="14.4" customHeight="1">
      <c r="A129" s="39"/>
      <c r="B129" s="40"/>
      <c r="C129" s="266" t="s">
        <v>86</v>
      </c>
      <c r="D129" s="266" t="s">
        <v>257</v>
      </c>
      <c r="E129" s="267" t="s">
        <v>787</v>
      </c>
      <c r="F129" s="268" t="s">
        <v>788</v>
      </c>
      <c r="G129" s="269" t="s">
        <v>171</v>
      </c>
      <c r="H129" s="270">
        <v>140</v>
      </c>
      <c r="I129" s="271"/>
      <c r="J129" s="272">
        <f>ROUND(I129*H129,2)</f>
        <v>0</v>
      </c>
      <c r="K129" s="268" t="s">
        <v>158</v>
      </c>
      <c r="L129" s="273"/>
      <c r="M129" s="274" t="s">
        <v>1</v>
      </c>
      <c r="N129" s="275" t="s">
        <v>41</v>
      </c>
      <c r="O129" s="92"/>
      <c r="P129" s="229">
        <f>O129*H129</f>
        <v>0</v>
      </c>
      <c r="Q129" s="229">
        <v>0.00035</v>
      </c>
      <c r="R129" s="229">
        <f>Q129*H129</f>
        <v>0.049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318</v>
      </c>
      <c r="AT129" s="231" t="s">
        <v>257</v>
      </c>
      <c r="AU129" s="231" t="s">
        <v>86</v>
      </c>
      <c r="AY129" s="18" t="s">
        <v>152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239</v>
      </c>
      <c r="BM129" s="231" t="s">
        <v>789</v>
      </c>
    </row>
    <row r="130" spans="1:65" s="2" customFormat="1" ht="14.4" customHeight="1">
      <c r="A130" s="39"/>
      <c r="B130" s="40"/>
      <c r="C130" s="266" t="s">
        <v>168</v>
      </c>
      <c r="D130" s="266" t="s">
        <v>257</v>
      </c>
      <c r="E130" s="267" t="s">
        <v>790</v>
      </c>
      <c r="F130" s="268" t="s">
        <v>791</v>
      </c>
      <c r="G130" s="269" t="s">
        <v>171</v>
      </c>
      <c r="H130" s="270">
        <v>21</v>
      </c>
      <c r="I130" s="271"/>
      <c r="J130" s="272">
        <f>ROUND(I130*H130,2)</f>
        <v>0</v>
      </c>
      <c r="K130" s="268" t="s">
        <v>158</v>
      </c>
      <c r="L130" s="273"/>
      <c r="M130" s="274" t="s">
        <v>1</v>
      </c>
      <c r="N130" s="275" t="s">
        <v>41</v>
      </c>
      <c r="O130" s="92"/>
      <c r="P130" s="229">
        <f>O130*H130</f>
        <v>0</v>
      </c>
      <c r="Q130" s="229">
        <v>0.00012</v>
      </c>
      <c r="R130" s="229">
        <f>Q130*H130</f>
        <v>0.00252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318</v>
      </c>
      <c r="AT130" s="231" t="s">
        <v>257</v>
      </c>
      <c r="AU130" s="231" t="s">
        <v>86</v>
      </c>
      <c r="AY130" s="18" t="s">
        <v>152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239</v>
      </c>
      <c r="BM130" s="231" t="s">
        <v>792</v>
      </c>
    </row>
    <row r="131" spans="1:65" s="2" customFormat="1" ht="24.15" customHeight="1">
      <c r="A131" s="39"/>
      <c r="B131" s="40"/>
      <c r="C131" s="220" t="s">
        <v>159</v>
      </c>
      <c r="D131" s="220" t="s">
        <v>154</v>
      </c>
      <c r="E131" s="221" t="s">
        <v>793</v>
      </c>
      <c r="F131" s="222" t="s">
        <v>794</v>
      </c>
      <c r="G131" s="223" t="s">
        <v>171</v>
      </c>
      <c r="H131" s="224">
        <v>67</v>
      </c>
      <c r="I131" s="225"/>
      <c r="J131" s="226">
        <f>ROUND(I131*H131,2)</f>
        <v>0</v>
      </c>
      <c r="K131" s="222" t="s">
        <v>158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239</v>
      </c>
      <c r="AT131" s="231" t="s">
        <v>154</v>
      </c>
      <c r="AU131" s="231" t="s">
        <v>86</v>
      </c>
      <c r="AY131" s="18" t="s">
        <v>152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239</v>
      </c>
      <c r="BM131" s="231" t="s">
        <v>795</v>
      </c>
    </row>
    <row r="132" spans="1:65" s="2" customFormat="1" ht="14.4" customHeight="1">
      <c r="A132" s="39"/>
      <c r="B132" s="40"/>
      <c r="C132" s="266" t="s">
        <v>178</v>
      </c>
      <c r="D132" s="266" t="s">
        <v>257</v>
      </c>
      <c r="E132" s="267" t="s">
        <v>796</v>
      </c>
      <c r="F132" s="268" t="s">
        <v>797</v>
      </c>
      <c r="G132" s="269" t="s">
        <v>798</v>
      </c>
      <c r="H132" s="270">
        <v>41.54</v>
      </c>
      <c r="I132" s="271"/>
      <c r="J132" s="272">
        <f>ROUND(I132*H132,2)</f>
        <v>0</v>
      </c>
      <c r="K132" s="268" t="s">
        <v>158</v>
      </c>
      <c r="L132" s="273"/>
      <c r="M132" s="274" t="s">
        <v>1</v>
      </c>
      <c r="N132" s="275" t="s">
        <v>41</v>
      </c>
      <c r="O132" s="92"/>
      <c r="P132" s="229">
        <f>O132*H132</f>
        <v>0</v>
      </c>
      <c r="Q132" s="229">
        <v>0.001</v>
      </c>
      <c r="R132" s="229">
        <f>Q132*H132</f>
        <v>0.04154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318</v>
      </c>
      <c r="AT132" s="231" t="s">
        <v>257</v>
      </c>
      <c r="AU132" s="231" t="s">
        <v>86</v>
      </c>
      <c r="AY132" s="18" t="s">
        <v>152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239</v>
      </c>
      <c r="BM132" s="231" t="s">
        <v>799</v>
      </c>
    </row>
    <row r="133" spans="1:51" s="13" customFormat="1" ht="12">
      <c r="A133" s="13"/>
      <c r="B133" s="233"/>
      <c r="C133" s="234"/>
      <c r="D133" s="235" t="s">
        <v>161</v>
      </c>
      <c r="E133" s="236" t="s">
        <v>1</v>
      </c>
      <c r="F133" s="237" t="s">
        <v>800</v>
      </c>
      <c r="G133" s="234"/>
      <c r="H133" s="238">
        <v>41.54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161</v>
      </c>
      <c r="AU133" s="244" t="s">
        <v>86</v>
      </c>
      <c r="AV133" s="13" t="s">
        <v>86</v>
      </c>
      <c r="AW133" s="13" t="s">
        <v>32</v>
      </c>
      <c r="AX133" s="13" t="s">
        <v>84</v>
      </c>
      <c r="AY133" s="244" t="s">
        <v>152</v>
      </c>
    </row>
    <row r="134" spans="1:65" s="2" customFormat="1" ht="14.4" customHeight="1">
      <c r="A134" s="39"/>
      <c r="B134" s="40"/>
      <c r="C134" s="220" t="s">
        <v>185</v>
      </c>
      <c r="D134" s="220" t="s">
        <v>154</v>
      </c>
      <c r="E134" s="221" t="s">
        <v>801</v>
      </c>
      <c r="F134" s="222" t="s">
        <v>802</v>
      </c>
      <c r="G134" s="223" t="s">
        <v>369</v>
      </c>
      <c r="H134" s="224">
        <v>9</v>
      </c>
      <c r="I134" s="225"/>
      <c r="J134" s="226">
        <f>ROUND(I134*H134,2)</f>
        <v>0</v>
      </c>
      <c r="K134" s="222" t="s">
        <v>158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239</v>
      </c>
      <c r="AT134" s="231" t="s">
        <v>154</v>
      </c>
      <c r="AU134" s="231" t="s">
        <v>86</v>
      </c>
      <c r="AY134" s="18" t="s">
        <v>152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239</v>
      </c>
      <c r="BM134" s="231" t="s">
        <v>803</v>
      </c>
    </row>
    <row r="135" spans="1:51" s="13" customFormat="1" ht="12">
      <c r="A135" s="13"/>
      <c r="B135" s="233"/>
      <c r="C135" s="234"/>
      <c r="D135" s="235" t="s">
        <v>161</v>
      </c>
      <c r="E135" s="236" t="s">
        <v>1</v>
      </c>
      <c r="F135" s="237" t="s">
        <v>804</v>
      </c>
      <c r="G135" s="234"/>
      <c r="H135" s="238">
        <v>9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161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152</v>
      </c>
    </row>
    <row r="136" spans="1:65" s="2" customFormat="1" ht="14.4" customHeight="1">
      <c r="A136" s="39"/>
      <c r="B136" s="40"/>
      <c r="C136" s="266" t="s">
        <v>191</v>
      </c>
      <c r="D136" s="266" t="s">
        <v>257</v>
      </c>
      <c r="E136" s="267" t="s">
        <v>805</v>
      </c>
      <c r="F136" s="268" t="s">
        <v>806</v>
      </c>
      <c r="G136" s="269" t="s">
        <v>369</v>
      </c>
      <c r="H136" s="270">
        <v>3</v>
      </c>
      <c r="I136" s="271"/>
      <c r="J136" s="272">
        <f>ROUND(I136*H136,2)</f>
        <v>0</v>
      </c>
      <c r="K136" s="268" t="s">
        <v>1</v>
      </c>
      <c r="L136" s="273"/>
      <c r="M136" s="274" t="s">
        <v>1</v>
      </c>
      <c r="N136" s="275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318</v>
      </c>
      <c r="AT136" s="231" t="s">
        <v>257</v>
      </c>
      <c r="AU136" s="231" t="s">
        <v>86</v>
      </c>
      <c r="AY136" s="18" t="s">
        <v>152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239</v>
      </c>
      <c r="BM136" s="231" t="s">
        <v>807</v>
      </c>
    </row>
    <row r="137" spans="1:65" s="2" customFormat="1" ht="14.4" customHeight="1">
      <c r="A137" s="39"/>
      <c r="B137" s="40"/>
      <c r="C137" s="266" t="s">
        <v>197</v>
      </c>
      <c r="D137" s="266" t="s">
        <v>257</v>
      </c>
      <c r="E137" s="267" t="s">
        <v>808</v>
      </c>
      <c r="F137" s="268" t="s">
        <v>809</v>
      </c>
      <c r="G137" s="269" t="s">
        <v>369</v>
      </c>
      <c r="H137" s="270">
        <v>6</v>
      </c>
      <c r="I137" s="271"/>
      <c r="J137" s="272">
        <f>ROUND(I137*H137,2)</f>
        <v>0</v>
      </c>
      <c r="K137" s="268" t="s">
        <v>1</v>
      </c>
      <c r="L137" s="273"/>
      <c r="M137" s="274" t="s">
        <v>1</v>
      </c>
      <c r="N137" s="275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318</v>
      </c>
      <c r="AT137" s="231" t="s">
        <v>257</v>
      </c>
      <c r="AU137" s="231" t="s">
        <v>86</v>
      </c>
      <c r="AY137" s="18" t="s">
        <v>152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239</v>
      </c>
      <c r="BM137" s="231" t="s">
        <v>810</v>
      </c>
    </row>
    <row r="138" spans="1:63" s="12" customFormat="1" ht="25.9" customHeight="1">
      <c r="A138" s="12"/>
      <c r="B138" s="204"/>
      <c r="C138" s="205"/>
      <c r="D138" s="206" t="s">
        <v>75</v>
      </c>
      <c r="E138" s="207" t="s">
        <v>257</v>
      </c>
      <c r="F138" s="207" t="s">
        <v>811</v>
      </c>
      <c r="G138" s="205"/>
      <c r="H138" s="205"/>
      <c r="I138" s="208"/>
      <c r="J138" s="209">
        <f>BK138</f>
        <v>0</v>
      </c>
      <c r="K138" s="205"/>
      <c r="L138" s="210"/>
      <c r="M138" s="211"/>
      <c r="N138" s="212"/>
      <c r="O138" s="212"/>
      <c r="P138" s="213">
        <f>P139+P151</f>
        <v>0</v>
      </c>
      <c r="Q138" s="212"/>
      <c r="R138" s="213">
        <f>R139+R151</f>
        <v>32.861576</v>
      </c>
      <c r="S138" s="212"/>
      <c r="T138" s="214">
        <f>T139+T151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168</v>
      </c>
      <c r="AT138" s="216" t="s">
        <v>75</v>
      </c>
      <c r="AU138" s="216" t="s">
        <v>76</v>
      </c>
      <c r="AY138" s="215" t="s">
        <v>152</v>
      </c>
      <c r="BK138" s="217">
        <f>BK139+BK151</f>
        <v>0</v>
      </c>
    </row>
    <row r="139" spans="1:63" s="12" customFormat="1" ht="22.8" customHeight="1">
      <c r="A139" s="12"/>
      <c r="B139" s="204"/>
      <c r="C139" s="205"/>
      <c r="D139" s="206" t="s">
        <v>75</v>
      </c>
      <c r="E139" s="218" t="s">
        <v>812</v>
      </c>
      <c r="F139" s="218" t="s">
        <v>813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SUM(P140:P150)</f>
        <v>0</v>
      </c>
      <c r="Q139" s="212"/>
      <c r="R139" s="213">
        <f>SUM(R140:R150)</f>
        <v>0.23195999999999997</v>
      </c>
      <c r="S139" s="212"/>
      <c r="T139" s="214">
        <f>SUM(T140:T150)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168</v>
      </c>
      <c r="AT139" s="216" t="s">
        <v>75</v>
      </c>
      <c r="AU139" s="216" t="s">
        <v>84</v>
      </c>
      <c r="AY139" s="215" t="s">
        <v>152</v>
      </c>
      <c r="BK139" s="217">
        <f>SUM(BK140:BK150)</f>
        <v>0</v>
      </c>
    </row>
    <row r="140" spans="1:65" s="2" customFormat="1" ht="14.4" customHeight="1">
      <c r="A140" s="39"/>
      <c r="B140" s="40"/>
      <c r="C140" s="220" t="s">
        <v>203</v>
      </c>
      <c r="D140" s="220" t="s">
        <v>154</v>
      </c>
      <c r="E140" s="221" t="s">
        <v>814</v>
      </c>
      <c r="F140" s="222" t="s">
        <v>815</v>
      </c>
      <c r="G140" s="223" t="s">
        <v>369</v>
      </c>
      <c r="H140" s="224">
        <v>6</v>
      </c>
      <c r="I140" s="225"/>
      <c r="J140" s="226">
        <f>ROUND(I140*H140,2)</f>
        <v>0</v>
      </c>
      <c r="K140" s="222" t="s">
        <v>158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470</v>
      </c>
      <c r="AT140" s="231" t="s">
        <v>154</v>
      </c>
      <c r="AU140" s="231" t="s">
        <v>86</v>
      </c>
      <c r="AY140" s="18" t="s">
        <v>152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470</v>
      </c>
      <c r="BM140" s="231" t="s">
        <v>816</v>
      </c>
    </row>
    <row r="141" spans="1:65" s="2" customFormat="1" ht="24.15" customHeight="1">
      <c r="A141" s="39"/>
      <c r="B141" s="40"/>
      <c r="C141" s="220" t="s">
        <v>208</v>
      </c>
      <c r="D141" s="220" t="s">
        <v>154</v>
      </c>
      <c r="E141" s="221" t="s">
        <v>817</v>
      </c>
      <c r="F141" s="222" t="s">
        <v>818</v>
      </c>
      <c r="G141" s="223" t="s">
        <v>369</v>
      </c>
      <c r="H141" s="224">
        <v>3</v>
      </c>
      <c r="I141" s="225"/>
      <c r="J141" s="226">
        <f>ROUND(I141*H141,2)</f>
        <v>0</v>
      </c>
      <c r="K141" s="222" t="s">
        <v>158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470</v>
      </c>
      <c r="AT141" s="231" t="s">
        <v>154</v>
      </c>
      <c r="AU141" s="231" t="s">
        <v>86</v>
      </c>
      <c r="AY141" s="18" t="s">
        <v>152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470</v>
      </c>
      <c r="BM141" s="231" t="s">
        <v>819</v>
      </c>
    </row>
    <row r="142" spans="1:65" s="2" customFormat="1" ht="14.4" customHeight="1">
      <c r="A142" s="39"/>
      <c r="B142" s="40"/>
      <c r="C142" s="266" t="s">
        <v>212</v>
      </c>
      <c r="D142" s="266" t="s">
        <v>257</v>
      </c>
      <c r="E142" s="267" t="s">
        <v>820</v>
      </c>
      <c r="F142" s="268" t="s">
        <v>821</v>
      </c>
      <c r="G142" s="269" t="s">
        <v>369</v>
      </c>
      <c r="H142" s="270">
        <v>3</v>
      </c>
      <c r="I142" s="271"/>
      <c r="J142" s="272">
        <f>ROUND(I142*H142,2)</f>
        <v>0</v>
      </c>
      <c r="K142" s="268" t="s">
        <v>1</v>
      </c>
      <c r="L142" s="273"/>
      <c r="M142" s="274" t="s">
        <v>1</v>
      </c>
      <c r="N142" s="275" t="s">
        <v>41</v>
      </c>
      <c r="O142" s="92"/>
      <c r="P142" s="229">
        <f>O142*H142</f>
        <v>0</v>
      </c>
      <c r="Q142" s="229">
        <v>0.077</v>
      </c>
      <c r="R142" s="229">
        <f>Q142*H142</f>
        <v>0.23099999999999998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822</v>
      </c>
      <c r="AT142" s="231" t="s">
        <v>257</v>
      </c>
      <c r="AU142" s="231" t="s">
        <v>86</v>
      </c>
      <c r="AY142" s="18" t="s">
        <v>152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470</v>
      </c>
      <c r="BM142" s="231" t="s">
        <v>823</v>
      </c>
    </row>
    <row r="143" spans="1:65" s="2" customFormat="1" ht="24.15" customHeight="1">
      <c r="A143" s="39"/>
      <c r="B143" s="40"/>
      <c r="C143" s="220" t="s">
        <v>217</v>
      </c>
      <c r="D143" s="220" t="s">
        <v>154</v>
      </c>
      <c r="E143" s="221" t="s">
        <v>824</v>
      </c>
      <c r="F143" s="222" t="s">
        <v>825</v>
      </c>
      <c r="G143" s="223" t="s">
        <v>369</v>
      </c>
      <c r="H143" s="224">
        <v>3</v>
      </c>
      <c r="I143" s="225"/>
      <c r="J143" s="226">
        <f>ROUND(I143*H143,2)</f>
        <v>0</v>
      </c>
      <c r="K143" s="222" t="s">
        <v>158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470</v>
      </c>
      <c r="AT143" s="231" t="s">
        <v>154</v>
      </c>
      <c r="AU143" s="231" t="s">
        <v>86</v>
      </c>
      <c r="AY143" s="18" t="s">
        <v>152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470</v>
      </c>
      <c r="BM143" s="231" t="s">
        <v>826</v>
      </c>
    </row>
    <row r="144" spans="1:65" s="2" customFormat="1" ht="14.4" customHeight="1">
      <c r="A144" s="39"/>
      <c r="B144" s="40"/>
      <c r="C144" s="266" t="s">
        <v>221</v>
      </c>
      <c r="D144" s="266" t="s">
        <v>257</v>
      </c>
      <c r="E144" s="267" t="s">
        <v>827</v>
      </c>
      <c r="F144" s="268" t="s">
        <v>828</v>
      </c>
      <c r="G144" s="269" t="s">
        <v>369</v>
      </c>
      <c r="H144" s="270">
        <v>3</v>
      </c>
      <c r="I144" s="271"/>
      <c r="J144" s="272">
        <f>ROUND(I144*H144,2)</f>
        <v>0</v>
      </c>
      <c r="K144" s="268" t="s">
        <v>1</v>
      </c>
      <c r="L144" s="273"/>
      <c r="M144" s="274" t="s">
        <v>1</v>
      </c>
      <c r="N144" s="275" t="s">
        <v>41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822</v>
      </c>
      <c r="AT144" s="231" t="s">
        <v>257</v>
      </c>
      <c r="AU144" s="231" t="s">
        <v>86</v>
      </c>
      <c r="AY144" s="18" t="s">
        <v>152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470</v>
      </c>
      <c r="BM144" s="231" t="s">
        <v>829</v>
      </c>
    </row>
    <row r="145" spans="1:65" s="2" customFormat="1" ht="14.4" customHeight="1">
      <c r="A145" s="39"/>
      <c r="B145" s="40"/>
      <c r="C145" s="220" t="s">
        <v>227</v>
      </c>
      <c r="D145" s="220" t="s">
        <v>154</v>
      </c>
      <c r="E145" s="221" t="s">
        <v>830</v>
      </c>
      <c r="F145" s="222" t="s">
        <v>831</v>
      </c>
      <c r="G145" s="223" t="s">
        <v>369</v>
      </c>
      <c r="H145" s="224">
        <v>3</v>
      </c>
      <c r="I145" s="225"/>
      <c r="J145" s="226">
        <f>ROUND(I145*H145,2)</f>
        <v>0</v>
      </c>
      <c r="K145" s="222" t="s">
        <v>1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470</v>
      </c>
      <c r="AT145" s="231" t="s">
        <v>154</v>
      </c>
      <c r="AU145" s="231" t="s">
        <v>86</v>
      </c>
      <c r="AY145" s="18" t="s">
        <v>152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470</v>
      </c>
      <c r="BM145" s="231" t="s">
        <v>832</v>
      </c>
    </row>
    <row r="146" spans="1:65" s="2" customFormat="1" ht="14.4" customHeight="1">
      <c r="A146" s="39"/>
      <c r="B146" s="40"/>
      <c r="C146" s="266" t="s">
        <v>8</v>
      </c>
      <c r="D146" s="266" t="s">
        <v>257</v>
      </c>
      <c r="E146" s="267" t="s">
        <v>833</v>
      </c>
      <c r="F146" s="268" t="s">
        <v>834</v>
      </c>
      <c r="G146" s="269" t="s">
        <v>369</v>
      </c>
      <c r="H146" s="270">
        <v>3</v>
      </c>
      <c r="I146" s="271"/>
      <c r="J146" s="272">
        <f>ROUND(I146*H146,2)</f>
        <v>0</v>
      </c>
      <c r="K146" s="268" t="s">
        <v>1</v>
      </c>
      <c r="L146" s="273"/>
      <c r="M146" s="274" t="s">
        <v>1</v>
      </c>
      <c r="N146" s="275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822</v>
      </c>
      <c r="AT146" s="231" t="s">
        <v>257</v>
      </c>
      <c r="AU146" s="231" t="s">
        <v>86</v>
      </c>
      <c r="AY146" s="18" t="s">
        <v>152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470</v>
      </c>
      <c r="BM146" s="231" t="s">
        <v>835</v>
      </c>
    </row>
    <row r="147" spans="1:65" s="2" customFormat="1" ht="14.4" customHeight="1">
      <c r="A147" s="39"/>
      <c r="B147" s="40"/>
      <c r="C147" s="220" t="s">
        <v>239</v>
      </c>
      <c r="D147" s="220" t="s">
        <v>154</v>
      </c>
      <c r="E147" s="221" t="s">
        <v>836</v>
      </c>
      <c r="F147" s="222" t="s">
        <v>837</v>
      </c>
      <c r="G147" s="223" t="s">
        <v>369</v>
      </c>
      <c r="H147" s="224">
        <v>3</v>
      </c>
      <c r="I147" s="225"/>
      <c r="J147" s="226">
        <f>ROUND(I147*H147,2)</f>
        <v>0</v>
      </c>
      <c r="K147" s="222" t="s">
        <v>158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470</v>
      </c>
      <c r="AT147" s="231" t="s">
        <v>154</v>
      </c>
      <c r="AU147" s="231" t="s">
        <v>86</v>
      </c>
      <c r="AY147" s="18" t="s">
        <v>152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470</v>
      </c>
      <c r="BM147" s="231" t="s">
        <v>838</v>
      </c>
    </row>
    <row r="148" spans="1:65" s="2" customFormat="1" ht="14.4" customHeight="1">
      <c r="A148" s="39"/>
      <c r="B148" s="40"/>
      <c r="C148" s="266" t="s">
        <v>245</v>
      </c>
      <c r="D148" s="266" t="s">
        <v>257</v>
      </c>
      <c r="E148" s="267" t="s">
        <v>839</v>
      </c>
      <c r="F148" s="268" t="s">
        <v>840</v>
      </c>
      <c r="G148" s="269" t="s">
        <v>369</v>
      </c>
      <c r="H148" s="270">
        <v>3</v>
      </c>
      <c r="I148" s="271"/>
      <c r="J148" s="272">
        <f>ROUND(I148*H148,2)</f>
        <v>0</v>
      </c>
      <c r="K148" s="268" t="s">
        <v>1</v>
      </c>
      <c r="L148" s="273"/>
      <c r="M148" s="274" t="s">
        <v>1</v>
      </c>
      <c r="N148" s="275" t="s">
        <v>41</v>
      </c>
      <c r="O148" s="92"/>
      <c r="P148" s="229">
        <f>O148*H148</f>
        <v>0</v>
      </c>
      <c r="Q148" s="229">
        <v>0.00032</v>
      </c>
      <c r="R148" s="229">
        <f>Q148*H148</f>
        <v>0.0009600000000000001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822</v>
      </c>
      <c r="AT148" s="231" t="s">
        <v>257</v>
      </c>
      <c r="AU148" s="231" t="s">
        <v>86</v>
      </c>
      <c r="AY148" s="18" t="s">
        <v>152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470</v>
      </c>
      <c r="BM148" s="231" t="s">
        <v>841</v>
      </c>
    </row>
    <row r="149" spans="1:65" s="2" customFormat="1" ht="14.4" customHeight="1">
      <c r="A149" s="39"/>
      <c r="B149" s="40"/>
      <c r="C149" s="220" t="s">
        <v>249</v>
      </c>
      <c r="D149" s="220" t="s">
        <v>154</v>
      </c>
      <c r="E149" s="221" t="s">
        <v>842</v>
      </c>
      <c r="F149" s="222" t="s">
        <v>843</v>
      </c>
      <c r="G149" s="223" t="s">
        <v>369</v>
      </c>
      <c r="H149" s="224">
        <v>1</v>
      </c>
      <c r="I149" s="225"/>
      <c r="J149" s="226">
        <f>ROUND(I149*H149,2)</f>
        <v>0</v>
      </c>
      <c r="K149" s="222" t="s">
        <v>1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470</v>
      </c>
      <c r="AT149" s="231" t="s">
        <v>154</v>
      </c>
      <c r="AU149" s="231" t="s">
        <v>86</v>
      </c>
      <c r="AY149" s="18" t="s">
        <v>152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470</v>
      </c>
      <c r="BM149" s="231" t="s">
        <v>844</v>
      </c>
    </row>
    <row r="150" spans="1:65" s="2" customFormat="1" ht="14.4" customHeight="1">
      <c r="A150" s="39"/>
      <c r="B150" s="40"/>
      <c r="C150" s="220" t="s">
        <v>256</v>
      </c>
      <c r="D150" s="220" t="s">
        <v>154</v>
      </c>
      <c r="E150" s="221" t="s">
        <v>845</v>
      </c>
      <c r="F150" s="222" t="s">
        <v>846</v>
      </c>
      <c r="G150" s="223" t="s">
        <v>770</v>
      </c>
      <c r="H150" s="292"/>
      <c r="I150" s="225"/>
      <c r="J150" s="226">
        <f>ROUND(I150*H150,2)</f>
        <v>0</v>
      </c>
      <c r="K150" s="222" t="s">
        <v>1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470</v>
      </c>
      <c r="AT150" s="231" t="s">
        <v>154</v>
      </c>
      <c r="AU150" s="231" t="s">
        <v>86</v>
      </c>
      <c r="AY150" s="18" t="s">
        <v>152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470</v>
      </c>
      <c r="BM150" s="231" t="s">
        <v>847</v>
      </c>
    </row>
    <row r="151" spans="1:63" s="12" customFormat="1" ht="22.8" customHeight="1">
      <c r="A151" s="12"/>
      <c r="B151" s="204"/>
      <c r="C151" s="205"/>
      <c r="D151" s="206" t="s">
        <v>75</v>
      </c>
      <c r="E151" s="218" t="s">
        <v>848</v>
      </c>
      <c r="F151" s="218" t="s">
        <v>849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SUM(P152:P167)</f>
        <v>0</v>
      </c>
      <c r="Q151" s="212"/>
      <c r="R151" s="213">
        <f>SUM(R152:R167)</f>
        <v>32.629616</v>
      </c>
      <c r="S151" s="212"/>
      <c r="T151" s="214">
        <f>SUM(T152:T167)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168</v>
      </c>
      <c r="AT151" s="216" t="s">
        <v>75</v>
      </c>
      <c r="AU151" s="216" t="s">
        <v>84</v>
      </c>
      <c r="AY151" s="215" t="s">
        <v>152</v>
      </c>
      <c r="BK151" s="217">
        <f>SUM(BK152:BK167)</f>
        <v>0</v>
      </c>
    </row>
    <row r="152" spans="1:65" s="2" customFormat="1" ht="24.15" customHeight="1">
      <c r="A152" s="39"/>
      <c r="B152" s="40"/>
      <c r="C152" s="220" t="s">
        <v>262</v>
      </c>
      <c r="D152" s="220" t="s">
        <v>154</v>
      </c>
      <c r="E152" s="221" t="s">
        <v>850</v>
      </c>
      <c r="F152" s="222" t="s">
        <v>851</v>
      </c>
      <c r="G152" s="223" t="s">
        <v>852</v>
      </c>
      <c r="H152" s="224">
        <v>0.12</v>
      </c>
      <c r="I152" s="225"/>
      <c r="J152" s="226">
        <f>ROUND(I152*H152,2)</f>
        <v>0</v>
      </c>
      <c r="K152" s="222" t="s">
        <v>158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0.0088</v>
      </c>
      <c r="R152" s="229">
        <f>Q152*H152</f>
        <v>0.001056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470</v>
      </c>
      <c r="AT152" s="231" t="s">
        <v>154</v>
      </c>
      <c r="AU152" s="231" t="s">
        <v>86</v>
      </c>
      <c r="AY152" s="18" t="s">
        <v>152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470</v>
      </c>
      <c r="BM152" s="231" t="s">
        <v>853</v>
      </c>
    </row>
    <row r="153" spans="1:65" s="2" customFormat="1" ht="14.4" customHeight="1">
      <c r="A153" s="39"/>
      <c r="B153" s="40"/>
      <c r="C153" s="220" t="s">
        <v>7</v>
      </c>
      <c r="D153" s="220" t="s">
        <v>154</v>
      </c>
      <c r="E153" s="221" t="s">
        <v>854</v>
      </c>
      <c r="F153" s="222" t="s">
        <v>855</v>
      </c>
      <c r="G153" s="223" t="s">
        <v>369</v>
      </c>
      <c r="H153" s="224">
        <v>1</v>
      </c>
      <c r="I153" s="225"/>
      <c r="J153" s="226">
        <f>ROUND(I153*H153,2)</f>
        <v>0</v>
      </c>
      <c r="K153" s="222" t="s">
        <v>1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0.0099</v>
      </c>
      <c r="R153" s="229">
        <f>Q153*H153</f>
        <v>0.0099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470</v>
      </c>
      <c r="AT153" s="231" t="s">
        <v>154</v>
      </c>
      <c r="AU153" s="231" t="s">
        <v>86</v>
      </c>
      <c r="AY153" s="18" t="s">
        <v>152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470</v>
      </c>
      <c r="BM153" s="231" t="s">
        <v>856</v>
      </c>
    </row>
    <row r="154" spans="1:65" s="2" customFormat="1" ht="24.15" customHeight="1">
      <c r="A154" s="39"/>
      <c r="B154" s="40"/>
      <c r="C154" s="220" t="s">
        <v>271</v>
      </c>
      <c r="D154" s="220" t="s">
        <v>154</v>
      </c>
      <c r="E154" s="221" t="s">
        <v>857</v>
      </c>
      <c r="F154" s="222" t="s">
        <v>858</v>
      </c>
      <c r="G154" s="223" t="s">
        <v>157</v>
      </c>
      <c r="H154" s="224">
        <v>4</v>
      </c>
      <c r="I154" s="225"/>
      <c r="J154" s="226">
        <f>ROUND(I154*H154,2)</f>
        <v>0</v>
      </c>
      <c r="K154" s="222" t="s">
        <v>158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470</v>
      </c>
      <c r="AT154" s="231" t="s">
        <v>154</v>
      </c>
      <c r="AU154" s="231" t="s">
        <v>86</v>
      </c>
      <c r="AY154" s="18" t="s">
        <v>152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470</v>
      </c>
      <c r="BM154" s="231" t="s">
        <v>859</v>
      </c>
    </row>
    <row r="155" spans="1:65" s="2" customFormat="1" ht="24.15" customHeight="1">
      <c r="A155" s="39"/>
      <c r="B155" s="40"/>
      <c r="C155" s="220" t="s">
        <v>276</v>
      </c>
      <c r="D155" s="220" t="s">
        <v>154</v>
      </c>
      <c r="E155" s="221" t="s">
        <v>860</v>
      </c>
      <c r="F155" s="222" t="s">
        <v>861</v>
      </c>
      <c r="G155" s="223" t="s">
        <v>157</v>
      </c>
      <c r="H155" s="224">
        <v>4</v>
      </c>
      <c r="I155" s="225"/>
      <c r="J155" s="226">
        <f>ROUND(I155*H155,2)</f>
        <v>0</v>
      </c>
      <c r="K155" s="222" t="s">
        <v>158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470</v>
      </c>
      <c r="AT155" s="231" t="s">
        <v>154</v>
      </c>
      <c r="AU155" s="231" t="s">
        <v>86</v>
      </c>
      <c r="AY155" s="18" t="s">
        <v>152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470</v>
      </c>
      <c r="BM155" s="231" t="s">
        <v>862</v>
      </c>
    </row>
    <row r="156" spans="1:65" s="2" customFormat="1" ht="24.15" customHeight="1">
      <c r="A156" s="39"/>
      <c r="B156" s="40"/>
      <c r="C156" s="220" t="s">
        <v>280</v>
      </c>
      <c r="D156" s="220" t="s">
        <v>154</v>
      </c>
      <c r="E156" s="221" t="s">
        <v>863</v>
      </c>
      <c r="F156" s="222" t="s">
        <v>864</v>
      </c>
      <c r="G156" s="223" t="s">
        <v>171</v>
      </c>
      <c r="H156" s="224">
        <v>8</v>
      </c>
      <c r="I156" s="225"/>
      <c r="J156" s="226">
        <f>ROUND(I156*H156,2)</f>
        <v>0</v>
      </c>
      <c r="K156" s="222" t="s">
        <v>158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470</v>
      </c>
      <c r="AT156" s="231" t="s">
        <v>154</v>
      </c>
      <c r="AU156" s="231" t="s">
        <v>86</v>
      </c>
      <c r="AY156" s="18" t="s">
        <v>152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470</v>
      </c>
      <c r="BM156" s="231" t="s">
        <v>865</v>
      </c>
    </row>
    <row r="157" spans="1:65" s="2" customFormat="1" ht="14.4" customHeight="1">
      <c r="A157" s="39"/>
      <c r="B157" s="40"/>
      <c r="C157" s="220" t="s">
        <v>285</v>
      </c>
      <c r="D157" s="220" t="s">
        <v>154</v>
      </c>
      <c r="E157" s="221" t="s">
        <v>866</v>
      </c>
      <c r="F157" s="222" t="s">
        <v>867</v>
      </c>
      <c r="G157" s="223" t="s">
        <v>369</v>
      </c>
      <c r="H157" s="224">
        <v>3</v>
      </c>
      <c r="I157" s="225"/>
      <c r="J157" s="226">
        <f>ROUND(I157*H157,2)</f>
        <v>0</v>
      </c>
      <c r="K157" s="222" t="s">
        <v>1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2.45329</v>
      </c>
      <c r="R157" s="229">
        <f>Q157*H157</f>
        <v>7.35987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470</v>
      </c>
      <c r="AT157" s="231" t="s">
        <v>154</v>
      </c>
      <c r="AU157" s="231" t="s">
        <v>86</v>
      </c>
      <c r="AY157" s="18" t="s">
        <v>152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470</v>
      </c>
      <c r="BM157" s="231" t="s">
        <v>868</v>
      </c>
    </row>
    <row r="158" spans="1:65" s="2" customFormat="1" ht="24.15" customHeight="1">
      <c r="A158" s="39"/>
      <c r="B158" s="40"/>
      <c r="C158" s="220" t="s">
        <v>291</v>
      </c>
      <c r="D158" s="220" t="s">
        <v>154</v>
      </c>
      <c r="E158" s="221" t="s">
        <v>869</v>
      </c>
      <c r="F158" s="222" t="s">
        <v>870</v>
      </c>
      <c r="G158" s="223" t="s">
        <v>171</v>
      </c>
      <c r="H158" s="224">
        <v>120</v>
      </c>
      <c r="I158" s="225"/>
      <c r="J158" s="226">
        <f>ROUND(I158*H158,2)</f>
        <v>0</v>
      </c>
      <c r="K158" s="222" t="s">
        <v>158</v>
      </c>
      <c r="L158" s="45"/>
      <c r="M158" s="227" t="s">
        <v>1</v>
      </c>
      <c r="N158" s="228" t="s">
        <v>41</v>
      </c>
      <c r="O158" s="92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470</v>
      </c>
      <c r="AT158" s="231" t="s">
        <v>154</v>
      </c>
      <c r="AU158" s="231" t="s">
        <v>86</v>
      </c>
      <c r="AY158" s="18" t="s">
        <v>152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470</v>
      </c>
      <c r="BM158" s="231" t="s">
        <v>871</v>
      </c>
    </row>
    <row r="159" spans="1:65" s="2" customFormat="1" ht="24.15" customHeight="1">
      <c r="A159" s="39"/>
      <c r="B159" s="40"/>
      <c r="C159" s="220" t="s">
        <v>295</v>
      </c>
      <c r="D159" s="220" t="s">
        <v>154</v>
      </c>
      <c r="E159" s="221" t="s">
        <v>872</v>
      </c>
      <c r="F159" s="222" t="s">
        <v>873</v>
      </c>
      <c r="G159" s="223" t="s">
        <v>171</v>
      </c>
      <c r="H159" s="224">
        <v>120</v>
      </c>
      <c r="I159" s="225"/>
      <c r="J159" s="226">
        <f>ROUND(I159*H159,2)</f>
        <v>0</v>
      </c>
      <c r="K159" s="222" t="s">
        <v>158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0.203</v>
      </c>
      <c r="R159" s="229">
        <f>Q159*H159</f>
        <v>24.360000000000003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470</v>
      </c>
      <c r="AT159" s="231" t="s">
        <v>154</v>
      </c>
      <c r="AU159" s="231" t="s">
        <v>86</v>
      </c>
      <c r="AY159" s="18" t="s">
        <v>152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470</v>
      </c>
      <c r="BM159" s="231" t="s">
        <v>874</v>
      </c>
    </row>
    <row r="160" spans="1:65" s="2" customFormat="1" ht="14.4" customHeight="1">
      <c r="A160" s="39"/>
      <c r="B160" s="40"/>
      <c r="C160" s="220" t="s">
        <v>300</v>
      </c>
      <c r="D160" s="220" t="s">
        <v>154</v>
      </c>
      <c r="E160" s="221" t="s">
        <v>875</v>
      </c>
      <c r="F160" s="222" t="s">
        <v>876</v>
      </c>
      <c r="G160" s="223" t="s">
        <v>171</v>
      </c>
      <c r="H160" s="224">
        <v>127</v>
      </c>
      <c r="I160" s="225"/>
      <c r="J160" s="226">
        <f>ROUND(I160*H160,2)</f>
        <v>0</v>
      </c>
      <c r="K160" s="222" t="s">
        <v>158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7E-05</v>
      </c>
      <c r="R160" s="229">
        <f>Q160*H160</f>
        <v>0.008889999999999999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470</v>
      </c>
      <c r="AT160" s="231" t="s">
        <v>154</v>
      </c>
      <c r="AU160" s="231" t="s">
        <v>86</v>
      </c>
      <c r="AY160" s="18" t="s">
        <v>152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470</v>
      </c>
      <c r="BM160" s="231" t="s">
        <v>877</v>
      </c>
    </row>
    <row r="161" spans="1:65" s="2" customFormat="1" ht="24.15" customHeight="1">
      <c r="A161" s="39"/>
      <c r="B161" s="40"/>
      <c r="C161" s="220" t="s">
        <v>304</v>
      </c>
      <c r="D161" s="220" t="s">
        <v>154</v>
      </c>
      <c r="E161" s="221" t="s">
        <v>878</v>
      </c>
      <c r="F161" s="222" t="s">
        <v>879</v>
      </c>
      <c r="G161" s="223" t="s">
        <v>171</v>
      </c>
      <c r="H161" s="224">
        <v>130</v>
      </c>
      <c r="I161" s="225"/>
      <c r="J161" s="226">
        <f>ROUND(I161*H161,2)</f>
        <v>0</v>
      </c>
      <c r="K161" s="222" t="s">
        <v>158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470</v>
      </c>
      <c r="AT161" s="231" t="s">
        <v>154</v>
      </c>
      <c r="AU161" s="231" t="s">
        <v>86</v>
      </c>
      <c r="AY161" s="18" t="s">
        <v>152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470</v>
      </c>
      <c r="BM161" s="231" t="s">
        <v>880</v>
      </c>
    </row>
    <row r="162" spans="1:65" s="2" customFormat="1" ht="14.4" customHeight="1">
      <c r="A162" s="39"/>
      <c r="B162" s="40"/>
      <c r="C162" s="266" t="s">
        <v>308</v>
      </c>
      <c r="D162" s="266" t="s">
        <v>257</v>
      </c>
      <c r="E162" s="267" t="s">
        <v>881</v>
      </c>
      <c r="F162" s="268" t="s">
        <v>882</v>
      </c>
      <c r="G162" s="269" t="s">
        <v>171</v>
      </c>
      <c r="H162" s="270">
        <v>130</v>
      </c>
      <c r="I162" s="271"/>
      <c r="J162" s="272">
        <f>ROUND(I162*H162,2)</f>
        <v>0</v>
      </c>
      <c r="K162" s="268" t="s">
        <v>158</v>
      </c>
      <c r="L162" s="273"/>
      <c r="M162" s="274" t="s">
        <v>1</v>
      </c>
      <c r="N162" s="275" t="s">
        <v>41</v>
      </c>
      <c r="O162" s="92"/>
      <c r="P162" s="229">
        <f>O162*H162</f>
        <v>0</v>
      </c>
      <c r="Q162" s="229">
        <v>0.00017</v>
      </c>
      <c r="R162" s="229">
        <f>Q162*H162</f>
        <v>0.0221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883</v>
      </c>
      <c r="AT162" s="231" t="s">
        <v>257</v>
      </c>
      <c r="AU162" s="231" t="s">
        <v>86</v>
      </c>
      <c r="AY162" s="18" t="s">
        <v>152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883</v>
      </c>
      <c r="BM162" s="231" t="s">
        <v>884</v>
      </c>
    </row>
    <row r="163" spans="1:65" s="2" customFormat="1" ht="24.15" customHeight="1">
      <c r="A163" s="39"/>
      <c r="B163" s="40"/>
      <c r="C163" s="220" t="s">
        <v>313</v>
      </c>
      <c r="D163" s="220" t="s">
        <v>154</v>
      </c>
      <c r="E163" s="221" t="s">
        <v>885</v>
      </c>
      <c r="F163" s="222" t="s">
        <v>886</v>
      </c>
      <c r="G163" s="223" t="s">
        <v>171</v>
      </c>
      <c r="H163" s="224">
        <v>120</v>
      </c>
      <c r="I163" s="225"/>
      <c r="J163" s="226">
        <f>ROUND(I163*H163,2)</f>
        <v>0</v>
      </c>
      <c r="K163" s="222" t="s">
        <v>158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470</v>
      </c>
      <c r="AT163" s="231" t="s">
        <v>154</v>
      </c>
      <c r="AU163" s="231" t="s">
        <v>86</v>
      </c>
      <c r="AY163" s="18" t="s">
        <v>152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470</v>
      </c>
      <c r="BM163" s="231" t="s">
        <v>887</v>
      </c>
    </row>
    <row r="164" spans="1:65" s="2" customFormat="1" ht="14.4" customHeight="1">
      <c r="A164" s="39"/>
      <c r="B164" s="40"/>
      <c r="C164" s="220" t="s">
        <v>318</v>
      </c>
      <c r="D164" s="220" t="s">
        <v>154</v>
      </c>
      <c r="E164" s="221" t="s">
        <v>888</v>
      </c>
      <c r="F164" s="222" t="s">
        <v>889</v>
      </c>
      <c r="G164" s="223" t="s">
        <v>181</v>
      </c>
      <c r="H164" s="224">
        <v>3</v>
      </c>
      <c r="I164" s="225"/>
      <c r="J164" s="226">
        <f>ROUND(I164*H164,2)</f>
        <v>0</v>
      </c>
      <c r="K164" s="222" t="s">
        <v>158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470</v>
      </c>
      <c r="AT164" s="231" t="s">
        <v>154</v>
      </c>
      <c r="AU164" s="231" t="s">
        <v>86</v>
      </c>
      <c r="AY164" s="18" t="s">
        <v>152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470</v>
      </c>
      <c r="BM164" s="231" t="s">
        <v>890</v>
      </c>
    </row>
    <row r="165" spans="1:65" s="2" customFormat="1" ht="24.15" customHeight="1">
      <c r="A165" s="39"/>
      <c r="B165" s="40"/>
      <c r="C165" s="220" t="s">
        <v>322</v>
      </c>
      <c r="D165" s="220" t="s">
        <v>154</v>
      </c>
      <c r="E165" s="221" t="s">
        <v>891</v>
      </c>
      <c r="F165" s="222" t="s">
        <v>892</v>
      </c>
      <c r="G165" s="223" t="s">
        <v>181</v>
      </c>
      <c r="H165" s="224">
        <v>19</v>
      </c>
      <c r="I165" s="225"/>
      <c r="J165" s="226">
        <f>ROUND(I165*H165,2)</f>
        <v>0</v>
      </c>
      <c r="K165" s="222" t="s">
        <v>158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470</v>
      </c>
      <c r="AT165" s="231" t="s">
        <v>154</v>
      </c>
      <c r="AU165" s="231" t="s">
        <v>86</v>
      </c>
      <c r="AY165" s="18" t="s">
        <v>152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470</v>
      </c>
      <c r="BM165" s="231" t="s">
        <v>893</v>
      </c>
    </row>
    <row r="166" spans="1:65" s="2" customFormat="1" ht="24.15" customHeight="1">
      <c r="A166" s="39"/>
      <c r="B166" s="40"/>
      <c r="C166" s="220" t="s">
        <v>327</v>
      </c>
      <c r="D166" s="220" t="s">
        <v>154</v>
      </c>
      <c r="E166" s="221" t="s">
        <v>894</v>
      </c>
      <c r="F166" s="222" t="s">
        <v>895</v>
      </c>
      <c r="G166" s="223" t="s">
        <v>157</v>
      </c>
      <c r="H166" s="224">
        <v>4</v>
      </c>
      <c r="I166" s="225"/>
      <c r="J166" s="226">
        <f>ROUND(I166*H166,2)</f>
        <v>0</v>
      </c>
      <c r="K166" s="222" t="s">
        <v>1</v>
      </c>
      <c r="L166" s="45"/>
      <c r="M166" s="227" t="s">
        <v>1</v>
      </c>
      <c r="N166" s="228" t="s">
        <v>41</v>
      </c>
      <c r="O166" s="92"/>
      <c r="P166" s="229">
        <f>O166*H166</f>
        <v>0</v>
      </c>
      <c r="Q166" s="229">
        <v>0.06503</v>
      </c>
      <c r="R166" s="229">
        <f>Q166*H166</f>
        <v>0.26012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470</v>
      </c>
      <c r="AT166" s="231" t="s">
        <v>154</v>
      </c>
      <c r="AU166" s="231" t="s">
        <v>86</v>
      </c>
      <c r="AY166" s="18" t="s">
        <v>152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2">
        <f>ROUND(I166*H166,2)</f>
        <v>0</v>
      </c>
      <c r="BL166" s="18" t="s">
        <v>470</v>
      </c>
      <c r="BM166" s="231" t="s">
        <v>896</v>
      </c>
    </row>
    <row r="167" spans="1:65" s="2" customFormat="1" ht="24.15" customHeight="1">
      <c r="A167" s="39"/>
      <c r="B167" s="40"/>
      <c r="C167" s="220" t="s">
        <v>331</v>
      </c>
      <c r="D167" s="220" t="s">
        <v>154</v>
      </c>
      <c r="E167" s="221" t="s">
        <v>897</v>
      </c>
      <c r="F167" s="222" t="s">
        <v>898</v>
      </c>
      <c r="G167" s="223" t="s">
        <v>157</v>
      </c>
      <c r="H167" s="224">
        <v>4</v>
      </c>
      <c r="I167" s="225"/>
      <c r="J167" s="226">
        <f>ROUND(I167*H167,2)</f>
        <v>0</v>
      </c>
      <c r="K167" s="222" t="s">
        <v>158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0.15192</v>
      </c>
      <c r="R167" s="229">
        <f>Q167*H167</f>
        <v>0.60768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470</v>
      </c>
      <c r="AT167" s="231" t="s">
        <v>154</v>
      </c>
      <c r="AU167" s="231" t="s">
        <v>86</v>
      </c>
      <c r="AY167" s="18" t="s">
        <v>152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470</v>
      </c>
      <c r="BM167" s="231" t="s">
        <v>899</v>
      </c>
    </row>
    <row r="168" spans="1:63" s="12" customFormat="1" ht="25.9" customHeight="1">
      <c r="A168" s="12"/>
      <c r="B168" s="204"/>
      <c r="C168" s="205"/>
      <c r="D168" s="206" t="s">
        <v>75</v>
      </c>
      <c r="E168" s="207" t="s">
        <v>900</v>
      </c>
      <c r="F168" s="207" t="s">
        <v>901</v>
      </c>
      <c r="G168" s="205"/>
      <c r="H168" s="205"/>
      <c r="I168" s="208"/>
      <c r="J168" s="209">
        <f>BK168</f>
        <v>0</v>
      </c>
      <c r="K168" s="205"/>
      <c r="L168" s="210"/>
      <c r="M168" s="211"/>
      <c r="N168" s="212"/>
      <c r="O168" s="212"/>
      <c r="P168" s="213">
        <f>SUM(P169:P173)</f>
        <v>0</v>
      </c>
      <c r="Q168" s="212"/>
      <c r="R168" s="213">
        <f>SUM(R169:R173)</f>
        <v>0</v>
      </c>
      <c r="S168" s="212"/>
      <c r="T168" s="214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159</v>
      </c>
      <c r="AT168" s="216" t="s">
        <v>75</v>
      </c>
      <c r="AU168" s="216" t="s">
        <v>76</v>
      </c>
      <c r="AY168" s="215" t="s">
        <v>152</v>
      </c>
      <c r="BK168" s="217">
        <f>SUM(BK169:BK173)</f>
        <v>0</v>
      </c>
    </row>
    <row r="169" spans="1:65" s="2" customFormat="1" ht="24.15" customHeight="1">
      <c r="A169" s="39"/>
      <c r="B169" s="40"/>
      <c r="C169" s="220" t="s">
        <v>335</v>
      </c>
      <c r="D169" s="220" t="s">
        <v>154</v>
      </c>
      <c r="E169" s="221" t="s">
        <v>902</v>
      </c>
      <c r="F169" s="222" t="s">
        <v>903</v>
      </c>
      <c r="G169" s="223" t="s">
        <v>904</v>
      </c>
      <c r="H169" s="224">
        <v>4</v>
      </c>
      <c r="I169" s="225"/>
      <c r="J169" s="226">
        <f>ROUND(I169*H169,2)</f>
        <v>0</v>
      </c>
      <c r="K169" s="222" t="s">
        <v>1</v>
      </c>
      <c r="L169" s="45"/>
      <c r="M169" s="227" t="s">
        <v>1</v>
      </c>
      <c r="N169" s="228" t="s">
        <v>41</v>
      </c>
      <c r="O169" s="9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905</v>
      </c>
      <c r="AT169" s="231" t="s">
        <v>154</v>
      </c>
      <c r="AU169" s="231" t="s">
        <v>84</v>
      </c>
      <c r="AY169" s="18" t="s">
        <v>152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2">
        <f>ROUND(I169*H169,2)</f>
        <v>0</v>
      </c>
      <c r="BL169" s="18" t="s">
        <v>905</v>
      </c>
      <c r="BM169" s="231" t="s">
        <v>906</v>
      </c>
    </row>
    <row r="170" spans="1:65" s="2" customFormat="1" ht="24.15" customHeight="1">
      <c r="A170" s="39"/>
      <c r="B170" s="40"/>
      <c r="C170" s="220" t="s">
        <v>340</v>
      </c>
      <c r="D170" s="220" t="s">
        <v>154</v>
      </c>
      <c r="E170" s="221" t="s">
        <v>907</v>
      </c>
      <c r="F170" s="222" t="s">
        <v>908</v>
      </c>
      <c r="G170" s="223" t="s">
        <v>904</v>
      </c>
      <c r="H170" s="224">
        <v>2</v>
      </c>
      <c r="I170" s="225"/>
      <c r="J170" s="226">
        <f>ROUND(I170*H170,2)</f>
        <v>0</v>
      </c>
      <c r="K170" s="222" t="s">
        <v>1</v>
      </c>
      <c r="L170" s="45"/>
      <c r="M170" s="227" t="s">
        <v>1</v>
      </c>
      <c r="N170" s="228" t="s">
        <v>41</v>
      </c>
      <c r="O170" s="92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905</v>
      </c>
      <c r="AT170" s="231" t="s">
        <v>154</v>
      </c>
      <c r="AU170" s="231" t="s">
        <v>84</v>
      </c>
      <c r="AY170" s="18" t="s">
        <v>152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905</v>
      </c>
      <c r="BM170" s="231" t="s">
        <v>909</v>
      </c>
    </row>
    <row r="171" spans="1:65" s="2" customFormat="1" ht="14.4" customHeight="1">
      <c r="A171" s="39"/>
      <c r="B171" s="40"/>
      <c r="C171" s="220" t="s">
        <v>344</v>
      </c>
      <c r="D171" s="220" t="s">
        <v>154</v>
      </c>
      <c r="E171" s="221" t="s">
        <v>910</v>
      </c>
      <c r="F171" s="222" t="s">
        <v>911</v>
      </c>
      <c r="G171" s="223" t="s">
        <v>904</v>
      </c>
      <c r="H171" s="224">
        <v>2</v>
      </c>
      <c r="I171" s="225"/>
      <c r="J171" s="226">
        <f>ROUND(I171*H171,2)</f>
        <v>0</v>
      </c>
      <c r="K171" s="222" t="s">
        <v>1</v>
      </c>
      <c r="L171" s="45"/>
      <c r="M171" s="227" t="s">
        <v>1</v>
      </c>
      <c r="N171" s="228" t="s">
        <v>41</v>
      </c>
      <c r="O171" s="92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905</v>
      </c>
      <c r="AT171" s="231" t="s">
        <v>154</v>
      </c>
      <c r="AU171" s="231" t="s">
        <v>84</v>
      </c>
      <c r="AY171" s="18" t="s">
        <v>152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905</v>
      </c>
      <c r="BM171" s="231" t="s">
        <v>912</v>
      </c>
    </row>
    <row r="172" spans="1:65" s="2" customFormat="1" ht="14.4" customHeight="1">
      <c r="A172" s="39"/>
      <c r="B172" s="40"/>
      <c r="C172" s="220" t="s">
        <v>349</v>
      </c>
      <c r="D172" s="220" t="s">
        <v>154</v>
      </c>
      <c r="E172" s="221" t="s">
        <v>913</v>
      </c>
      <c r="F172" s="222" t="s">
        <v>914</v>
      </c>
      <c r="G172" s="223" t="s">
        <v>904</v>
      </c>
      <c r="H172" s="224">
        <v>3</v>
      </c>
      <c r="I172" s="225"/>
      <c r="J172" s="226">
        <f>ROUND(I172*H172,2)</f>
        <v>0</v>
      </c>
      <c r="K172" s="222" t="s">
        <v>158</v>
      </c>
      <c r="L172" s="45"/>
      <c r="M172" s="227" t="s">
        <v>1</v>
      </c>
      <c r="N172" s="228" t="s">
        <v>41</v>
      </c>
      <c r="O172" s="92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1" t="s">
        <v>905</v>
      </c>
      <c r="AT172" s="231" t="s">
        <v>154</v>
      </c>
      <c r="AU172" s="231" t="s">
        <v>84</v>
      </c>
      <c r="AY172" s="18" t="s">
        <v>152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84</v>
      </c>
      <c r="BK172" s="232">
        <f>ROUND(I172*H172,2)</f>
        <v>0</v>
      </c>
      <c r="BL172" s="18" t="s">
        <v>905</v>
      </c>
      <c r="BM172" s="231" t="s">
        <v>915</v>
      </c>
    </row>
    <row r="173" spans="1:65" s="2" customFormat="1" ht="24.15" customHeight="1">
      <c r="A173" s="39"/>
      <c r="B173" s="40"/>
      <c r="C173" s="220" t="s">
        <v>354</v>
      </c>
      <c r="D173" s="220" t="s">
        <v>154</v>
      </c>
      <c r="E173" s="221" t="s">
        <v>916</v>
      </c>
      <c r="F173" s="222" t="s">
        <v>917</v>
      </c>
      <c r="G173" s="223" t="s">
        <v>904</v>
      </c>
      <c r="H173" s="224">
        <v>8</v>
      </c>
      <c r="I173" s="225"/>
      <c r="J173" s="226">
        <f>ROUND(I173*H173,2)</f>
        <v>0</v>
      </c>
      <c r="K173" s="222" t="s">
        <v>158</v>
      </c>
      <c r="L173" s="45"/>
      <c r="M173" s="227" t="s">
        <v>1</v>
      </c>
      <c r="N173" s="228" t="s">
        <v>41</v>
      </c>
      <c r="O173" s="92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1" t="s">
        <v>905</v>
      </c>
      <c r="AT173" s="231" t="s">
        <v>154</v>
      </c>
      <c r="AU173" s="231" t="s">
        <v>84</v>
      </c>
      <c r="AY173" s="18" t="s">
        <v>152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84</v>
      </c>
      <c r="BK173" s="232">
        <f>ROUND(I173*H173,2)</f>
        <v>0</v>
      </c>
      <c r="BL173" s="18" t="s">
        <v>905</v>
      </c>
      <c r="BM173" s="231" t="s">
        <v>918</v>
      </c>
    </row>
    <row r="174" spans="1:63" s="12" customFormat="1" ht="25.9" customHeight="1">
      <c r="A174" s="12"/>
      <c r="B174" s="204"/>
      <c r="C174" s="205"/>
      <c r="D174" s="206" t="s">
        <v>75</v>
      </c>
      <c r="E174" s="207" t="s">
        <v>503</v>
      </c>
      <c r="F174" s="207" t="s">
        <v>97</v>
      </c>
      <c r="G174" s="205"/>
      <c r="H174" s="205"/>
      <c r="I174" s="208"/>
      <c r="J174" s="209">
        <f>BK174</f>
        <v>0</v>
      </c>
      <c r="K174" s="205"/>
      <c r="L174" s="210"/>
      <c r="M174" s="211"/>
      <c r="N174" s="212"/>
      <c r="O174" s="212"/>
      <c r="P174" s="213">
        <f>P175</f>
        <v>0</v>
      </c>
      <c r="Q174" s="212"/>
      <c r="R174" s="213">
        <f>R175</f>
        <v>0</v>
      </c>
      <c r="S174" s="212"/>
      <c r="T174" s="214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178</v>
      </c>
      <c r="AT174" s="216" t="s">
        <v>75</v>
      </c>
      <c r="AU174" s="216" t="s">
        <v>76</v>
      </c>
      <c r="AY174" s="215" t="s">
        <v>152</v>
      </c>
      <c r="BK174" s="217">
        <f>BK175</f>
        <v>0</v>
      </c>
    </row>
    <row r="175" spans="1:63" s="12" customFormat="1" ht="22.8" customHeight="1">
      <c r="A175" s="12"/>
      <c r="B175" s="204"/>
      <c r="C175" s="205"/>
      <c r="D175" s="206" t="s">
        <v>75</v>
      </c>
      <c r="E175" s="218" t="s">
        <v>919</v>
      </c>
      <c r="F175" s="218" t="s">
        <v>920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P176</f>
        <v>0</v>
      </c>
      <c r="Q175" s="212"/>
      <c r="R175" s="213">
        <f>R176</f>
        <v>0</v>
      </c>
      <c r="S175" s="212"/>
      <c r="T175" s="214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5" t="s">
        <v>178</v>
      </c>
      <c r="AT175" s="216" t="s">
        <v>75</v>
      </c>
      <c r="AU175" s="216" t="s">
        <v>84</v>
      </c>
      <c r="AY175" s="215" t="s">
        <v>152</v>
      </c>
      <c r="BK175" s="217">
        <f>BK176</f>
        <v>0</v>
      </c>
    </row>
    <row r="176" spans="1:65" s="2" customFormat="1" ht="14.4" customHeight="1">
      <c r="A176" s="39"/>
      <c r="B176" s="40"/>
      <c r="C176" s="220" t="s">
        <v>361</v>
      </c>
      <c r="D176" s="220" t="s">
        <v>154</v>
      </c>
      <c r="E176" s="221" t="s">
        <v>921</v>
      </c>
      <c r="F176" s="222" t="s">
        <v>922</v>
      </c>
      <c r="G176" s="223" t="s">
        <v>904</v>
      </c>
      <c r="H176" s="224">
        <v>2</v>
      </c>
      <c r="I176" s="225"/>
      <c r="J176" s="226">
        <f>ROUND(I176*H176,2)</f>
        <v>0</v>
      </c>
      <c r="K176" s="222" t="s">
        <v>158</v>
      </c>
      <c r="L176" s="45"/>
      <c r="M176" s="276" t="s">
        <v>1</v>
      </c>
      <c r="N176" s="277" t="s">
        <v>41</v>
      </c>
      <c r="O176" s="278"/>
      <c r="P176" s="279">
        <f>O176*H176</f>
        <v>0</v>
      </c>
      <c r="Q176" s="279">
        <v>0</v>
      </c>
      <c r="R176" s="279">
        <f>Q176*H176</f>
        <v>0</v>
      </c>
      <c r="S176" s="279">
        <v>0</v>
      </c>
      <c r="T176" s="28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1" t="s">
        <v>510</v>
      </c>
      <c r="AT176" s="231" t="s">
        <v>154</v>
      </c>
      <c r="AU176" s="231" t="s">
        <v>86</v>
      </c>
      <c r="AY176" s="18" t="s">
        <v>152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84</v>
      </c>
      <c r="BK176" s="232">
        <f>ROUND(I176*H176,2)</f>
        <v>0</v>
      </c>
      <c r="BL176" s="18" t="s">
        <v>510</v>
      </c>
      <c r="BM176" s="231" t="s">
        <v>923</v>
      </c>
    </row>
    <row r="177" spans="1:31" s="2" customFormat="1" ht="6.95" customHeight="1">
      <c r="A177" s="39"/>
      <c r="B177" s="67"/>
      <c r="C177" s="68"/>
      <c r="D177" s="68"/>
      <c r="E177" s="68"/>
      <c r="F177" s="68"/>
      <c r="G177" s="68"/>
      <c r="H177" s="68"/>
      <c r="I177" s="68"/>
      <c r="J177" s="68"/>
      <c r="K177" s="68"/>
      <c r="L177" s="45"/>
      <c r="M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</sheetData>
  <sheetProtection password="CC35" sheet="1" objects="1" scenarios="1" formatColumns="0" formatRows="0" autoFilter="0"/>
  <autoFilter ref="C123:K1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103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Parkoviště Dlouhá 8-14,II.etapa Nový Jičín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924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30. 6. 2020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ROUND((SUM(BE121:BE179)),2)</f>
        <v>0</v>
      </c>
      <c r="G33" s="39"/>
      <c r="H33" s="39"/>
      <c r="I33" s="157">
        <v>0.21</v>
      </c>
      <c r="J33" s="156">
        <f>ROUND(((SUM(BE121:BE179))*I33),2)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ROUND((SUM(BF121:BF179)),2)</f>
        <v>0</v>
      </c>
      <c r="G34" s="39"/>
      <c r="H34" s="39"/>
      <c r="I34" s="157">
        <v>0.15</v>
      </c>
      <c r="J34" s="156">
        <f>ROUND(((SUM(BF121:BF179))*I34),2)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ROUND((SUM(BG121:BG179)),2)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ROUND((SUM(BH121:BH179)),2)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ROUND((SUM(BI121:BI179)),2)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Parkoviště Dlouhá 8-14,II.etapa Nový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04 - IO 04 Sadové úpravy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Nový Jičín - Dolní Předměstí</v>
      </c>
      <c r="G89" s="41"/>
      <c r="H89" s="41"/>
      <c r="I89" s="33" t="s">
        <v>22</v>
      </c>
      <c r="J89" s="80" t="str">
        <f>IF(J12="","",J12)</f>
        <v>30. 6. 2020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Nový Jičín</v>
      </c>
      <c r="G91" s="41"/>
      <c r="H91" s="41"/>
      <c r="I91" s="33" t="s">
        <v>30</v>
      </c>
      <c r="J91" s="37" t="str">
        <f>E21</f>
        <v>Staveník Petr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Fajfrová Irena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121</v>
      </c>
      <c r="D94" s="178"/>
      <c r="E94" s="178"/>
      <c r="F94" s="178"/>
      <c r="G94" s="178"/>
      <c r="H94" s="178"/>
      <c r="I94" s="178"/>
      <c r="J94" s="179" t="s">
        <v>122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123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124</v>
      </c>
    </row>
    <row r="97" spans="1:31" s="9" customFormat="1" ht="24.95" customHeight="1">
      <c r="A97" s="9"/>
      <c r="B97" s="181"/>
      <c r="C97" s="182"/>
      <c r="D97" s="183" t="s">
        <v>125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126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925</v>
      </c>
      <c r="E99" s="190"/>
      <c r="F99" s="190"/>
      <c r="G99" s="190"/>
      <c r="H99" s="190"/>
      <c r="I99" s="190"/>
      <c r="J99" s="191">
        <f>J144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926</v>
      </c>
      <c r="E100" s="190"/>
      <c r="F100" s="190"/>
      <c r="G100" s="190"/>
      <c r="H100" s="190"/>
      <c r="I100" s="190"/>
      <c r="J100" s="191">
        <f>J177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133</v>
      </c>
      <c r="E101" s="190"/>
      <c r="F101" s="190"/>
      <c r="G101" s="190"/>
      <c r="H101" s="190"/>
      <c r="I101" s="190"/>
      <c r="J101" s="191">
        <f>J178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137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Parkoviště Dlouhá 8-14,II.etapa Nový Jičín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112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04 - IO 04 Sadové úpravy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Nový Jičín - Dolní Předměstí</v>
      </c>
      <c r="G115" s="41"/>
      <c r="H115" s="41"/>
      <c r="I115" s="33" t="s">
        <v>22</v>
      </c>
      <c r="J115" s="80" t="str">
        <f>IF(J12="","",J12)</f>
        <v>30. 6. 2020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Město Nový Jičín</v>
      </c>
      <c r="G117" s="41"/>
      <c r="H117" s="41"/>
      <c r="I117" s="33" t="s">
        <v>30</v>
      </c>
      <c r="J117" s="37" t="str">
        <f>E21</f>
        <v>Staveník Petr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Fajfrová Irena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138</v>
      </c>
      <c r="D120" s="196" t="s">
        <v>61</v>
      </c>
      <c r="E120" s="196" t="s">
        <v>57</v>
      </c>
      <c r="F120" s="196" t="s">
        <v>58</v>
      </c>
      <c r="G120" s="196" t="s">
        <v>139</v>
      </c>
      <c r="H120" s="196" t="s">
        <v>140</v>
      </c>
      <c r="I120" s="196" t="s">
        <v>141</v>
      </c>
      <c r="J120" s="196" t="s">
        <v>122</v>
      </c>
      <c r="K120" s="197" t="s">
        <v>142</v>
      </c>
      <c r="L120" s="198"/>
      <c r="M120" s="101" t="s">
        <v>1</v>
      </c>
      <c r="N120" s="102" t="s">
        <v>40</v>
      </c>
      <c r="O120" s="102" t="s">
        <v>143</v>
      </c>
      <c r="P120" s="102" t="s">
        <v>144</v>
      </c>
      <c r="Q120" s="102" t="s">
        <v>145</v>
      </c>
      <c r="R120" s="102" t="s">
        <v>146</v>
      </c>
      <c r="S120" s="102" t="s">
        <v>147</v>
      </c>
      <c r="T120" s="103" t="s">
        <v>148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149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8.591303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124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150</v>
      </c>
      <c r="F122" s="207" t="s">
        <v>151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P123+P144+P177+P178</f>
        <v>0</v>
      </c>
      <c r="Q122" s="212"/>
      <c r="R122" s="213">
        <f>R123+R144+R177+R178</f>
        <v>8.591303</v>
      </c>
      <c r="S122" s="212"/>
      <c r="T122" s="214">
        <f>T123+T144+T177+T178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152</v>
      </c>
      <c r="BK122" s="217">
        <f>BK123+BK144+BK177+BK178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153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SUM(P124:P143)</f>
        <v>0</v>
      </c>
      <c r="Q123" s="212"/>
      <c r="R123" s="213">
        <f>SUM(R124:R143)</f>
        <v>0.190423</v>
      </c>
      <c r="S123" s="212"/>
      <c r="T123" s="214">
        <f>SUM(T124:T143)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152</v>
      </c>
      <c r="BK123" s="217">
        <f>SUM(BK124:BK143)</f>
        <v>0</v>
      </c>
    </row>
    <row r="124" spans="1:65" s="2" customFormat="1" ht="24.15" customHeight="1">
      <c r="A124" s="39"/>
      <c r="B124" s="40"/>
      <c r="C124" s="220" t="s">
        <v>84</v>
      </c>
      <c r="D124" s="220" t="s">
        <v>154</v>
      </c>
      <c r="E124" s="221" t="s">
        <v>222</v>
      </c>
      <c r="F124" s="222" t="s">
        <v>223</v>
      </c>
      <c r="G124" s="223" t="s">
        <v>181</v>
      </c>
      <c r="H124" s="224">
        <v>147.28</v>
      </c>
      <c r="I124" s="225"/>
      <c r="J124" s="226">
        <f>ROUND(I124*H124,2)</f>
        <v>0</v>
      </c>
      <c r="K124" s="222" t="s">
        <v>158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159</v>
      </c>
      <c r="AT124" s="231" t="s">
        <v>154</v>
      </c>
      <c r="AU124" s="231" t="s">
        <v>86</v>
      </c>
      <c r="AY124" s="18" t="s">
        <v>152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159</v>
      </c>
      <c r="BM124" s="231" t="s">
        <v>927</v>
      </c>
    </row>
    <row r="125" spans="1:51" s="15" customFormat="1" ht="12">
      <c r="A125" s="15"/>
      <c r="B125" s="256"/>
      <c r="C125" s="257"/>
      <c r="D125" s="235" t="s">
        <v>161</v>
      </c>
      <c r="E125" s="258" t="s">
        <v>1</v>
      </c>
      <c r="F125" s="259" t="s">
        <v>928</v>
      </c>
      <c r="G125" s="257"/>
      <c r="H125" s="258" t="s">
        <v>1</v>
      </c>
      <c r="I125" s="260"/>
      <c r="J125" s="257"/>
      <c r="K125" s="257"/>
      <c r="L125" s="261"/>
      <c r="M125" s="262"/>
      <c r="N125" s="263"/>
      <c r="O125" s="263"/>
      <c r="P125" s="263"/>
      <c r="Q125" s="263"/>
      <c r="R125" s="263"/>
      <c r="S125" s="263"/>
      <c r="T125" s="26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5" t="s">
        <v>161</v>
      </c>
      <c r="AU125" s="265" t="s">
        <v>86</v>
      </c>
      <c r="AV125" s="15" t="s">
        <v>84</v>
      </c>
      <c r="AW125" s="15" t="s">
        <v>32</v>
      </c>
      <c r="AX125" s="15" t="s">
        <v>76</v>
      </c>
      <c r="AY125" s="265" t="s">
        <v>152</v>
      </c>
    </row>
    <row r="126" spans="1:51" s="13" customFormat="1" ht="12">
      <c r="A126" s="13"/>
      <c r="B126" s="233"/>
      <c r="C126" s="234"/>
      <c r="D126" s="235" t="s">
        <v>161</v>
      </c>
      <c r="E126" s="236" t="s">
        <v>1</v>
      </c>
      <c r="F126" s="237" t="s">
        <v>929</v>
      </c>
      <c r="G126" s="234"/>
      <c r="H126" s="238">
        <v>147.28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161</v>
      </c>
      <c r="AU126" s="244" t="s">
        <v>86</v>
      </c>
      <c r="AV126" s="13" t="s">
        <v>86</v>
      </c>
      <c r="AW126" s="13" t="s">
        <v>32</v>
      </c>
      <c r="AX126" s="13" t="s">
        <v>84</v>
      </c>
      <c r="AY126" s="244" t="s">
        <v>152</v>
      </c>
    </row>
    <row r="127" spans="1:65" s="2" customFormat="1" ht="24.15" customHeight="1">
      <c r="A127" s="39"/>
      <c r="B127" s="40"/>
      <c r="C127" s="220" t="s">
        <v>86</v>
      </c>
      <c r="D127" s="220" t="s">
        <v>154</v>
      </c>
      <c r="E127" s="221" t="s">
        <v>600</v>
      </c>
      <c r="F127" s="222" t="s">
        <v>601</v>
      </c>
      <c r="G127" s="223" t="s">
        <v>181</v>
      </c>
      <c r="H127" s="224">
        <v>147.28</v>
      </c>
      <c r="I127" s="225"/>
      <c r="J127" s="226">
        <f>ROUND(I127*H127,2)</f>
        <v>0</v>
      </c>
      <c r="K127" s="222" t="s">
        <v>158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159</v>
      </c>
      <c r="AT127" s="231" t="s">
        <v>154</v>
      </c>
      <c r="AU127" s="231" t="s">
        <v>86</v>
      </c>
      <c r="AY127" s="18" t="s">
        <v>152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159</v>
      </c>
      <c r="BM127" s="231" t="s">
        <v>930</v>
      </c>
    </row>
    <row r="128" spans="1:65" s="2" customFormat="1" ht="24.15" customHeight="1">
      <c r="A128" s="39"/>
      <c r="B128" s="40"/>
      <c r="C128" s="220" t="s">
        <v>168</v>
      </c>
      <c r="D128" s="220" t="s">
        <v>154</v>
      </c>
      <c r="E128" s="221" t="s">
        <v>931</v>
      </c>
      <c r="F128" s="222" t="s">
        <v>932</v>
      </c>
      <c r="G128" s="223" t="s">
        <v>157</v>
      </c>
      <c r="H128" s="224">
        <v>736.4</v>
      </c>
      <c r="I128" s="225"/>
      <c r="J128" s="226">
        <f>ROUND(I128*H128,2)</f>
        <v>0</v>
      </c>
      <c r="K128" s="222" t="s">
        <v>158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159</v>
      </c>
      <c r="AT128" s="231" t="s">
        <v>154</v>
      </c>
      <c r="AU128" s="231" t="s">
        <v>86</v>
      </c>
      <c r="AY128" s="18" t="s">
        <v>152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159</v>
      </c>
      <c r="BM128" s="231" t="s">
        <v>933</v>
      </c>
    </row>
    <row r="129" spans="1:51" s="13" customFormat="1" ht="12">
      <c r="A129" s="13"/>
      <c r="B129" s="233"/>
      <c r="C129" s="234"/>
      <c r="D129" s="235" t="s">
        <v>161</v>
      </c>
      <c r="E129" s="236" t="s">
        <v>1</v>
      </c>
      <c r="F129" s="237" t="s">
        <v>934</v>
      </c>
      <c r="G129" s="234"/>
      <c r="H129" s="238">
        <v>736.4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161</v>
      </c>
      <c r="AU129" s="244" t="s">
        <v>86</v>
      </c>
      <c r="AV129" s="13" t="s">
        <v>86</v>
      </c>
      <c r="AW129" s="13" t="s">
        <v>32</v>
      </c>
      <c r="AX129" s="13" t="s">
        <v>84</v>
      </c>
      <c r="AY129" s="244" t="s">
        <v>152</v>
      </c>
    </row>
    <row r="130" spans="1:65" s="2" customFormat="1" ht="24.15" customHeight="1">
      <c r="A130" s="39"/>
      <c r="B130" s="40"/>
      <c r="C130" s="220" t="s">
        <v>159</v>
      </c>
      <c r="D130" s="220" t="s">
        <v>154</v>
      </c>
      <c r="E130" s="221" t="s">
        <v>935</v>
      </c>
      <c r="F130" s="222" t="s">
        <v>936</v>
      </c>
      <c r="G130" s="223" t="s">
        <v>157</v>
      </c>
      <c r="H130" s="224">
        <v>736.4</v>
      </c>
      <c r="I130" s="225"/>
      <c r="J130" s="226">
        <f>ROUND(I130*H130,2)</f>
        <v>0</v>
      </c>
      <c r="K130" s="222" t="s">
        <v>158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159</v>
      </c>
      <c r="AT130" s="231" t="s">
        <v>154</v>
      </c>
      <c r="AU130" s="231" t="s">
        <v>86</v>
      </c>
      <c r="AY130" s="18" t="s">
        <v>152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159</v>
      </c>
      <c r="BM130" s="231" t="s">
        <v>937</v>
      </c>
    </row>
    <row r="131" spans="1:51" s="13" customFormat="1" ht="12">
      <c r="A131" s="13"/>
      <c r="B131" s="233"/>
      <c r="C131" s="234"/>
      <c r="D131" s="235" t="s">
        <v>161</v>
      </c>
      <c r="E131" s="236" t="s">
        <v>1</v>
      </c>
      <c r="F131" s="237" t="s">
        <v>934</v>
      </c>
      <c r="G131" s="234"/>
      <c r="H131" s="238">
        <v>736.4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161</v>
      </c>
      <c r="AU131" s="244" t="s">
        <v>86</v>
      </c>
      <c r="AV131" s="13" t="s">
        <v>86</v>
      </c>
      <c r="AW131" s="13" t="s">
        <v>32</v>
      </c>
      <c r="AX131" s="13" t="s">
        <v>84</v>
      </c>
      <c r="AY131" s="244" t="s">
        <v>152</v>
      </c>
    </row>
    <row r="132" spans="1:65" s="2" customFormat="1" ht="14.4" customHeight="1">
      <c r="A132" s="39"/>
      <c r="B132" s="40"/>
      <c r="C132" s="266" t="s">
        <v>178</v>
      </c>
      <c r="D132" s="266" t="s">
        <v>257</v>
      </c>
      <c r="E132" s="267" t="s">
        <v>938</v>
      </c>
      <c r="F132" s="268" t="s">
        <v>939</v>
      </c>
      <c r="G132" s="269" t="s">
        <v>798</v>
      </c>
      <c r="H132" s="270">
        <v>22.423</v>
      </c>
      <c r="I132" s="271"/>
      <c r="J132" s="272">
        <f>ROUND(I132*H132,2)</f>
        <v>0</v>
      </c>
      <c r="K132" s="268" t="s">
        <v>158</v>
      </c>
      <c r="L132" s="273"/>
      <c r="M132" s="274" t="s">
        <v>1</v>
      </c>
      <c r="N132" s="275" t="s">
        <v>41</v>
      </c>
      <c r="O132" s="92"/>
      <c r="P132" s="229">
        <f>O132*H132</f>
        <v>0</v>
      </c>
      <c r="Q132" s="229">
        <v>0.001</v>
      </c>
      <c r="R132" s="229">
        <f>Q132*H132</f>
        <v>0.022423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197</v>
      </c>
      <c r="AT132" s="231" t="s">
        <v>257</v>
      </c>
      <c r="AU132" s="231" t="s">
        <v>86</v>
      </c>
      <c r="AY132" s="18" t="s">
        <v>152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159</v>
      </c>
      <c r="BM132" s="231" t="s">
        <v>940</v>
      </c>
    </row>
    <row r="133" spans="1:51" s="13" customFormat="1" ht="12">
      <c r="A133" s="13"/>
      <c r="B133" s="233"/>
      <c r="C133" s="234"/>
      <c r="D133" s="235" t="s">
        <v>161</v>
      </c>
      <c r="E133" s="236" t="s">
        <v>1</v>
      </c>
      <c r="F133" s="237" t="s">
        <v>941</v>
      </c>
      <c r="G133" s="234"/>
      <c r="H133" s="238">
        <v>22.423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161</v>
      </c>
      <c r="AU133" s="244" t="s">
        <v>86</v>
      </c>
      <c r="AV133" s="13" t="s">
        <v>86</v>
      </c>
      <c r="AW133" s="13" t="s">
        <v>32</v>
      </c>
      <c r="AX133" s="13" t="s">
        <v>84</v>
      </c>
      <c r="AY133" s="244" t="s">
        <v>152</v>
      </c>
    </row>
    <row r="134" spans="1:65" s="2" customFormat="1" ht="24.15" customHeight="1">
      <c r="A134" s="39"/>
      <c r="B134" s="40"/>
      <c r="C134" s="220" t="s">
        <v>185</v>
      </c>
      <c r="D134" s="220" t="s">
        <v>154</v>
      </c>
      <c r="E134" s="221" t="s">
        <v>942</v>
      </c>
      <c r="F134" s="222" t="s">
        <v>943</v>
      </c>
      <c r="G134" s="223" t="s">
        <v>369</v>
      </c>
      <c r="H134" s="224">
        <v>4</v>
      </c>
      <c r="I134" s="225"/>
      <c r="J134" s="226">
        <f>ROUND(I134*H134,2)</f>
        <v>0</v>
      </c>
      <c r="K134" s="222" t="s">
        <v>158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159</v>
      </c>
      <c r="AT134" s="231" t="s">
        <v>154</v>
      </c>
      <c r="AU134" s="231" t="s">
        <v>86</v>
      </c>
      <c r="AY134" s="18" t="s">
        <v>152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159</v>
      </c>
      <c r="BM134" s="231" t="s">
        <v>944</v>
      </c>
    </row>
    <row r="135" spans="1:65" s="2" customFormat="1" ht="14.4" customHeight="1">
      <c r="A135" s="39"/>
      <c r="B135" s="40"/>
      <c r="C135" s="266" t="s">
        <v>191</v>
      </c>
      <c r="D135" s="266" t="s">
        <v>257</v>
      </c>
      <c r="E135" s="267" t="s">
        <v>945</v>
      </c>
      <c r="F135" s="268" t="s">
        <v>946</v>
      </c>
      <c r="G135" s="269" t="s">
        <v>181</v>
      </c>
      <c r="H135" s="270">
        <v>0.8</v>
      </c>
      <c r="I135" s="271"/>
      <c r="J135" s="272">
        <f>ROUND(I135*H135,2)</f>
        <v>0</v>
      </c>
      <c r="K135" s="268" t="s">
        <v>158</v>
      </c>
      <c r="L135" s="273"/>
      <c r="M135" s="274" t="s">
        <v>1</v>
      </c>
      <c r="N135" s="275" t="s">
        <v>41</v>
      </c>
      <c r="O135" s="92"/>
      <c r="P135" s="229">
        <f>O135*H135</f>
        <v>0</v>
      </c>
      <c r="Q135" s="229">
        <v>0.21</v>
      </c>
      <c r="R135" s="229">
        <f>Q135*H135</f>
        <v>0.168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197</v>
      </c>
      <c r="AT135" s="231" t="s">
        <v>257</v>
      </c>
      <c r="AU135" s="231" t="s">
        <v>86</v>
      </c>
      <c r="AY135" s="18" t="s">
        <v>152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159</v>
      </c>
      <c r="BM135" s="231" t="s">
        <v>947</v>
      </c>
    </row>
    <row r="136" spans="1:51" s="13" customFormat="1" ht="12">
      <c r="A136" s="13"/>
      <c r="B136" s="233"/>
      <c r="C136" s="234"/>
      <c r="D136" s="235" t="s">
        <v>161</v>
      </c>
      <c r="E136" s="234"/>
      <c r="F136" s="237" t="s">
        <v>948</v>
      </c>
      <c r="G136" s="234"/>
      <c r="H136" s="238">
        <v>0.8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161</v>
      </c>
      <c r="AU136" s="244" t="s">
        <v>86</v>
      </c>
      <c r="AV136" s="13" t="s">
        <v>86</v>
      </c>
      <c r="AW136" s="13" t="s">
        <v>4</v>
      </c>
      <c r="AX136" s="13" t="s">
        <v>84</v>
      </c>
      <c r="AY136" s="244" t="s">
        <v>152</v>
      </c>
    </row>
    <row r="137" spans="1:65" s="2" customFormat="1" ht="14.4" customHeight="1">
      <c r="A137" s="39"/>
      <c r="B137" s="40"/>
      <c r="C137" s="220" t="s">
        <v>197</v>
      </c>
      <c r="D137" s="220" t="s">
        <v>154</v>
      </c>
      <c r="E137" s="221" t="s">
        <v>949</v>
      </c>
      <c r="F137" s="222" t="s">
        <v>950</v>
      </c>
      <c r="G137" s="223" t="s">
        <v>157</v>
      </c>
      <c r="H137" s="224">
        <v>736.4</v>
      </c>
      <c r="I137" s="225"/>
      <c r="J137" s="226">
        <f>ROUND(I137*H137,2)</f>
        <v>0</v>
      </c>
      <c r="K137" s="222" t="s">
        <v>158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159</v>
      </c>
      <c r="AT137" s="231" t="s">
        <v>154</v>
      </c>
      <c r="AU137" s="231" t="s">
        <v>86</v>
      </c>
      <c r="AY137" s="18" t="s">
        <v>152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159</v>
      </c>
      <c r="BM137" s="231" t="s">
        <v>951</v>
      </c>
    </row>
    <row r="138" spans="1:65" s="2" customFormat="1" ht="14.4" customHeight="1">
      <c r="A138" s="39"/>
      <c r="B138" s="40"/>
      <c r="C138" s="220" t="s">
        <v>203</v>
      </c>
      <c r="D138" s="220" t="s">
        <v>154</v>
      </c>
      <c r="E138" s="221" t="s">
        <v>952</v>
      </c>
      <c r="F138" s="222" t="s">
        <v>953</v>
      </c>
      <c r="G138" s="223" t="s">
        <v>157</v>
      </c>
      <c r="H138" s="224">
        <v>736.4</v>
      </c>
      <c r="I138" s="225"/>
      <c r="J138" s="226">
        <f>ROUND(I138*H138,2)</f>
        <v>0</v>
      </c>
      <c r="K138" s="222" t="s">
        <v>158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159</v>
      </c>
      <c r="AT138" s="231" t="s">
        <v>154</v>
      </c>
      <c r="AU138" s="231" t="s">
        <v>86</v>
      </c>
      <c r="AY138" s="18" t="s">
        <v>152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159</v>
      </c>
      <c r="BM138" s="231" t="s">
        <v>954</v>
      </c>
    </row>
    <row r="139" spans="1:51" s="13" customFormat="1" ht="12">
      <c r="A139" s="13"/>
      <c r="B139" s="233"/>
      <c r="C139" s="234"/>
      <c r="D139" s="235" t="s">
        <v>161</v>
      </c>
      <c r="E139" s="236" t="s">
        <v>1</v>
      </c>
      <c r="F139" s="237" t="s">
        <v>934</v>
      </c>
      <c r="G139" s="234"/>
      <c r="H139" s="238">
        <v>736.4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161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152</v>
      </c>
    </row>
    <row r="140" spans="1:65" s="2" customFormat="1" ht="14.4" customHeight="1">
      <c r="A140" s="39"/>
      <c r="B140" s="40"/>
      <c r="C140" s="220" t="s">
        <v>208</v>
      </c>
      <c r="D140" s="220" t="s">
        <v>154</v>
      </c>
      <c r="E140" s="221" t="s">
        <v>955</v>
      </c>
      <c r="F140" s="222" t="s">
        <v>956</v>
      </c>
      <c r="G140" s="223" t="s">
        <v>157</v>
      </c>
      <c r="H140" s="224">
        <v>736.4</v>
      </c>
      <c r="I140" s="225"/>
      <c r="J140" s="226">
        <f>ROUND(I140*H140,2)</f>
        <v>0</v>
      </c>
      <c r="K140" s="222" t="s">
        <v>158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159</v>
      </c>
      <c r="AT140" s="231" t="s">
        <v>154</v>
      </c>
      <c r="AU140" s="231" t="s">
        <v>86</v>
      </c>
      <c r="AY140" s="18" t="s">
        <v>152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159</v>
      </c>
      <c r="BM140" s="231" t="s">
        <v>957</v>
      </c>
    </row>
    <row r="141" spans="1:65" s="2" customFormat="1" ht="24.15" customHeight="1">
      <c r="A141" s="39"/>
      <c r="B141" s="40"/>
      <c r="C141" s="220" t="s">
        <v>212</v>
      </c>
      <c r="D141" s="220" t="s">
        <v>154</v>
      </c>
      <c r="E141" s="221" t="s">
        <v>958</v>
      </c>
      <c r="F141" s="222" t="s">
        <v>959</v>
      </c>
      <c r="G141" s="223" t="s">
        <v>157</v>
      </c>
      <c r="H141" s="224">
        <v>2945.6</v>
      </c>
      <c r="I141" s="225"/>
      <c r="J141" s="226">
        <f>ROUND(I141*H141,2)</f>
        <v>0</v>
      </c>
      <c r="K141" s="222" t="s">
        <v>158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159</v>
      </c>
      <c r="AT141" s="231" t="s">
        <v>154</v>
      </c>
      <c r="AU141" s="231" t="s">
        <v>86</v>
      </c>
      <c r="AY141" s="18" t="s">
        <v>152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159</v>
      </c>
      <c r="BM141" s="231" t="s">
        <v>960</v>
      </c>
    </row>
    <row r="142" spans="1:51" s="13" customFormat="1" ht="12">
      <c r="A142" s="13"/>
      <c r="B142" s="233"/>
      <c r="C142" s="234"/>
      <c r="D142" s="235" t="s">
        <v>161</v>
      </c>
      <c r="E142" s="236" t="s">
        <v>1</v>
      </c>
      <c r="F142" s="237" t="s">
        <v>961</v>
      </c>
      <c r="G142" s="234"/>
      <c r="H142" s="238">
        <v>2945.6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161</v>
      </c>
      <c r="AU142" s="244" t="s">
        <v>86</v>
      </c>
      <c r="AV142" s="13" t="s">
        <v>86</v>
      </c>
      <c r="AW142" s="13" t="s">
        <v>32</v>
      </c>
      <c r="AX142" s="13" t="s">
        <v>84</v>
      </c>
      <c r="AY142" s="244" t="s">
        <v>152</v>
      </c>
    </row>
    <row r="143" spans="1:65" s="2" customFormat="1" ht="24.15" customHeight="1">
      <c r="A143" s="39"/>
      <c r="B143" s="40"/>
      <c r="C143" s="220" t="s">
        <v>217</v>
      </c>
      <c r="D143" s="220" t="s">
        <v>154</v>
      </c>
      <c r="E143" s="221" t="s">
        <v>962</v>
      </c>
      <c r="F143" s="222" t="s">
        <v>963</v>
      </c>
      <c r="G143" s="223" t="s">
        <v>157</v>
      </c>
      <c r="H143" s="224">
        <v>736.4</v>
      </c>
      <c r="I143" s="225"/>
      <c r="J143" s="226">
        <f>ROUND(I143*H143,2)</f>
        <v>0</v>
      </c>
      <c r="K143" s="222" t="s">
        <v>158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159</v>
      </c>
      <c r="AT143" s="231" t="s">
        <v>154</v>
      </c>
      <c r="AU143" s="231" t="s">
        <v>86</v>
      </c>
      <c r="AY143" s="18" t="s">
        <v>152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159</v>
      </c>
      <c r="BM143" s="231" t="s">
        <v>964</v>
      </c>
    </row>
    <row r="144" spans="1:63" s="12" customFormat="1" ht="22.8" customHeight="1">
      <c r="A144" s="12"/>
      <c r="B144" s="204"/>
      <c r="C144" s="205"/>
      <c r="D144" s="206" t="s">
        <v>75</v>
      </c>
      <c r="E144" s="218" t="s">
        <v>965</v>
      </c>
      <c r="F144" s="218" t="s">
        <v>966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SUM(P145:P176)</f>
        <v>0</v>
      </c>
      <c r="Q144" s="212"/>
      <c r="R144" s="213">
        <f>SUM(R145:R176)</f>
        <v>8.400879999999999</v>
      </c>
      <c r="S144" s="212"/>
      <c r="T144" s="214">
        <f>SUM(T145:T176)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84</v>
      </c>
      <c r="AT144" s="216" t="s">
        <v>75</v>
      </c>
      <c r="AU144" s="216" t="s">
        <v>84</v>
      </c>
      <c r="AY144" s="215" t="s">
        <v>152</v>
      </c>
      <c r="BK144" s="217">
        <f>SUM(BK145:BK176)</f>
        <v>0</v>
      </c>
    </row>
    <row r="145" spans="1:65" s="2" customFormat="1" ht="24.15" customHeight="1">
      <c r="A145" s="39"/>
      <c r="B145" s="40"/>
      <c r="C145" s="220" t="s">
        <v>221</v>
      </c>
      <c r="D145" s="220" t="s">
        <v>154</v>
      </c>
      <c r="E145" s="221" t="s">
        <v>942</v>
      </c>
      <c r="F145" s="222" t="s">
        <v>943</v>
      </c>
      <c r="G145" s="223" t="s">
        <v>369</v>
      </c>
      <c r="H145" s="224">
        <v>18</v>
      </c>
      <c r="I145" s="225"/>
      <c r="J145" s="226">
        <f>ROUND(I145*H145,2)</f>
        <v>0</v>
      </c>
      <c r="K145" s="222" t="s">
        <v>158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159</v>
      </c>
      <c r="AT145" s="231" t="s">
        <v>154</v>
      </c>
      <c r="AU145" s="231" t="s">
        <v>86</v>
      </c>
      <c r="AY145" s="18" t="s">
        <v>152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159</v>
      </c>
      <c r="BM145" s="231" t="s">
        <v>967</v>
      </c>
    </row>
    <row r="146" spans="1:51" s="13" customFormat="1" ht="12">
      <c r="A146" s="13"/>
      <c r="B146" s="233"/>
      <c r="C146" s="234"/>
      <c r="D146" s="235" t="s">
        <v>161</v>
      </c>
      <c r="E146" s="236" t="s">
        <v>1</v>
      </c>
      <c r="F146" s="237" t="s">
        <v>968</v>
      </c>
      <c r="G146" s="234"/>
      <c r="H146" s="238">
        <v>18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161</v>
      </c>
      <c r="AU146" s="244" t="s">
        <v>86</v>
      </c>
      <c r="AV146" s="13" t="s">
        <v>86</v>
      </c>
      <c r="AW146" s="13" t="s">
        <v>32</v>
      </c>
      <c r="AX146" s="13" t="s">
        <v>84</v>
      </c>
      <c r="AY146" s="244" t="s">
        <v>152</v>
      </c>
    </row>
    <row r="147" spans="1:65" s="2" customFormat="1" ht="14.4" customHeight="1">
      <c r="A147" s="39"/>
      <c r="B147" s="40"/>
      <c r="C147" s="266" t="s">
        <v>227</v>
      </c>
      <c r="D147" s="266" t="s">
        <v>257</v>
      </c>
      <c r="E147" s="267" t="s">
        <v>969</v>
      </c>
      <c r="F147" s="268" t="s">
        <v>970</v>
      </c>
      <c r="G147" s="269" t="s">
        <v>181</v>
      </c>
      <c r="H147" s="270">
        <v>9.27</v>
      </c>
      <c r="I147" s="271"/>
      <c r="J147" s="272">
        <f>ROUND(I147*H147,2)</f>
        <v>0</v>
      </c>
      <c r="K147" s="268" t="s">
        <v>158</v>
      </c>
      <c r="L147" s="273"/>
      <c r="M147" s="274" t="s">
        <v>1</v>
      </c>
      <c r="N147" s="275" t="s">
        <v>41</v>
      </c>
      <c r="O147" s="92"/>
      <c r="P147" s="229">
        <f>O147*H147</f>
        <v>0</v>
      </c>
      <c r="Q147" s="229">
        <v>0.22</v>
      </c>
      <c r="R147" s="229">
        <f>Q147*H147</f>
        <v>2.0394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197</v>
      </c>
      <c r="AT147" s="231" t="s">
        <v>257</v>
      </c>
      <c r="AU147" s="231" t="s">
        <v>86</v>
      </c>
      <c r="AY147" s="18" t="s">
        <v>152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159</v>
      </c>
      <c r="BM147" s="231" t="s">
        <v>971</v>
      </c>
    </row>
    <row r="148" spans="1:51" s="13" customFormat="1" ht="12">
      <c r="A148" s="13"/>
      <c r="B148" s="233"/>
      <c r="C148" s="234"/>
      <c r="D148" s="235" t="s">
        <v>161</v>
      </c>
      <c r="E148" s="236" t="s">
        <v>1</v>
      </c>
      <c r="F148" s="237" t="s">
        <v>972</v>
      </c>
      <c r="G148" s="234"/>
      <c r="H148" s="238">
        <v>9.27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161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152</v>
      </c>
    </row>
    <row r="149" spans="1:65" s="2" customFormat="1" ht="24.15" customHeight="1">
      <c r="A149" s="39"/>
      <c r="B149" s="40"/>
      <c r="C149" s="220" t="s">
        <v>8</v>
      </c>
      <c r="D149" s="220" t="s">
        <v>154</v>
      </c>
      <c r="E149" s="221" t="s">
        <v>973</v>
      </c>
      <c r="F149" s="222" t="s">
        <v>974</v>
      </c>
      <c r="G149" s="223" t="s">
        <v>369</v>
      </c>
      <c r="H149" s="224">
        <v>18</v>
      </c>
      <c r="I149" s="225"/>
      <c r="J149" s="226">
        <f>ROUND(I149*H149,2)</f>
        <v>0</v>
      </c>
      <c r="K149" s="222" t="s">
        <v>158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159</v>
      </c>
      <c r="AT149" s="231" t="s">
        <v>154</v>
      </c>
      <c r="AU149" s="231" t="s">
        <v>86</v>
      </c>
      <c r="AY149" s="18" t="s">
        <v>152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159</v>
      </c>
      <c r="BM149" s="231" t="s">
        <v>975</v>
      </c>
    </row>
    <row r="150" spans="1:65" s="2" customFormat="1" ht="14.4" customHeight="1">
      <c r="A150" s="39"/>
      <c r="B150" s="40"/>
      <c r="C150" s="266" t="s">
        <v>239</v>
      </c>
      <c r="D150" s="266" t="s">
        <v>257</v>
      </c>
      <c r="E150" s="267" t="s">
        <v>976</v>
      </c>
      <c r="F150" s="268" t="s">
        <v>977</v>
      </c>
      <c r="G150" s="269" t="s">
        <v>369</v>
      </c>
      <c r="H150" s="270">
        <v>6</v>
      </c>
      <c r="I150" s="271"/>
      <c r="J150" s="272">
        <f>ROUND(I150*H150,2)</f>
        <v>0</v>
      </c>
      <c r="K150" s="268" t="s">
        <v>1</v>
      </c>
      <c r="L150" s="273"/>
      <c r="M150" s="274" t="s">
        <v>1</v>
      </c>
      <c r="N150" s="275" t="s">
        <v>41</v>
      </c>
      <c r="O150" s="92"/>
      <c r="P150" s="229">
        <f>O150*H150</f>
        <v>0</v>
      </c>
      <c r="Q150" s="229">
        <v>0.027</v>
      </c>
      <c r="R150" s="229">
        <f>Q150*H150</f>
        <v>0.162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197</v>
      </c>
      <c r="AT150" s="231" t="s">
        <v>257</v>
      </c>
      <c r="AU150" s="231" t="s">
        <v>86</v>
      </c>
      <c r="AY150" s="18" t="s">
        <v>152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159</v>
      </c>
      <c r="BM150" s="231" t="s">
        <v>978</v>
      </c>
    </row>
    <row r="151" spans="1:65" s="2" customFormat="1" ht="14.4" customHeight="1">
      <c r="A151" s="39"/>
      <c r="B151" s="40"/>
      <c r="C151" s="266" t="s">
        <v>245</v>
      </c>
      <c r="D151" s="266" t="s">
        <v>257</v>
      </c>
      <c r="E151" s="267" t="s">
        <v>979</v>
      </c>
      <c r="F151" s="268" t="s">
        <v>980</v>
      </c>
      <c r="G151" s="269" t="s">
        <v>369</v>
      </c>
      <c r="H151" s="270">
        <v>12</v>
      </c>
      <c r="I151" s="271"/>
      <c r="J151" s="272">
        <f>ROUND(I151*H151,2)</f>
        <v>0</v>
      </c>
      <c r="K151" s="268" t="s">
        <v>1</v>
      </c>
      <c r="L151" s="273"/>
      <c r="M151" s="274" t="s">
        <v>1</v>
      </c>
      <c r="N151" s="275" t="s">
        <v>41</v>
      </c>
      <c r="O151" s="92"/>
      <c r="P151" s="229">
        <f>O151*H151</f>
        <v>0</v>
      </c>
      <c r="Q151" s="229">
        <v>0.027</v>
      </c>
      <c r="R151" s="229">
        <f>Q151*H151</f>
        <v>0.324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197</v>
      </c>
      <c r="AT151" s="231" t="s">
        <v>257</v>
      </c>
      <c r="AU151" s="231" t="s">
        <v>86</v>
      </c>
      <c r="AY151" s="18" t="s">
        <v>152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159</v>
      </c>
      <c r="BM151" s="231" t="s">
        <v>981</v>
      </c>
    </row>
    <row r="152" spans="1:65" s="2" customFormat="1" ht="24.15" customHeight="1">
      <c r="A152" s="39"/>
      <c r="B152" s="40"/>
      <c r="C152" s="220" t="s">
        <v>249</v>
      </c>
      <c r="D152" s="220" t="s">
        <v>154</v>
      </c>
      <c r="E152" s="221" t="s">
        <v>982</v>
      </c>
      <c r="F152" s="222" t="s">
        <v>983</v>
      </c>
      <c r="G152" s="223" t="s">
        <v>369</v>
      </c>
      <c r="H152" s="224">
        <v>18</v>
      </c>
      <c r="I152" s="225"/>
      <c r="J152" s="226">
        <f>ROUND(I152*H152,2)</f>
        <v>0</v>
      </c>
      <c r="K152" s="222" t="s">
        <v>158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6E-05</v>
      </c>
      <c r="R152" s="229">
        <f>Q152*H152</f>
        <v>0.00108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159</v>
      </c>
      <c r="AT152" s="231" t="s">
        <v>154</v>
      </c>
      <c r="AU152" s="231" t="s">
        <v>86</v>
      </c>
      <c r="AY152" s="18" t="s">
        <v>152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159</v>
      </c>
      <c r="BM152" s="231" t="s">
        <v>984</v>
      </c>
    </row>
    <row r="153" spans="1:65" s="2" customFormat="1" ht="24.15" customHeight="1">
      <c r="A153" s="39"/>
      <c r="B153" s="40"/>
      <c r="C153" s="266" t="s">
        <v>256</v>
      </c>
      <c r="D153" s="266" t="s">
        <v>257</v>
      </c>
      <c r="E153" s="267" t="s">
        <v>985</v>
      </c>
      <c r="F153" s="268" t="s">
        <v>986</v>
      </c>
      <c r="G153" s="269" t="s">
        <v>369</v>
      </c>
      <c r="H153" s="270">
        <v>54.54</v>
      </c>
      <c r="I153" s="271"/>
      <c r="J153" s="272">
        <f>ROUND(I153*H153,2)</f>
        <v>0</v>
      </c>
      <c r="K153" s="268" t="s">
        <v>158</v>
      </c>
      <c r="L153" s="273"/>
      <c r="M153" s="274" t="s">
        <v>1</v>
      </c>
      <c r="N153" s="275" t="s">
        <v>41</v>
      </c>
      <c r="O153" s="92"/>
      <c r="P153" s="229">
        <f>O153*H153</f>
        <v>0</v>
      </c>
      <c r="Q153" s="229">
        <v>0.003</v>
      </c>
      <c r="R153" s="229">
        <f>Q153*H153</f>
        <v>0.16362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197</v>
      </c>
      <c r="AT153" s="231" t="s">
        <v>257</v>
      </c>
      <c r="AU153" s="231" t="s">
        <v>86</v>
      </c>
      <c r="AY153" s="18" t="s">
        <v>152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159</v>
      </c>
      <c r="BM153" s="231" t="s">
        <v>987</v>
      </c>
    </row>
    <row r="154" spans="1:51" s="13" customFormat="1" ht="12">
      <c r="A154" s="13"/>
      <c r="B154" s="233"/>
      <c r="C154" s="234"/>
      <c r="D154" s="235" t="s">
        <v>161</v>
      </c>
      <c r="E154" s="236" t="s">
        <v>1</v>
      </c>
      <c r="F154" s="237" t="s">
        <v>988</v>
      </c>
      <c r="G154" s="234"/>
      <c r="H154" s="238">
        <v>54.54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161</v>
      </c>
      <c r="AU154" s="244" t="s">
        <v>86</v>
      </c>
      <c r="AV154" s="13" t="s">
        <v>86</v>
      </c>
      <c r="AW154" s="13" t="s">
        <v>32</v>
      </c>
      <c r="AX154" s="13" t="s">
        <v>84</v>
      </c>
      <c r="AY154" s="244" t="s">
        <v>152</v>
      </c>
    </row>
    <row r="155" spans="1:65" s="2" customFormat="1" ht="24.15" customHeight="1">
      <c r="A155" s="39"/>
      <c r="B155" s="40"/>
      <c r="C155" s="266" t="s">
        <v>262</v>
      </c>
      <c r="D155" s="266" t="s">
        <v>257</v>
      </c>
      <c r="E155" s="267" t="s">
        <v>989</v>
      </c>
      <c r="F155" s="268" t="s">
        <v>990</v>
      </c>
      <c r="G155" s="269" t="s">
        <v>369</v>
      </c>
      <c r="H155" s="270">
        <v>54.54</v>
      </c>
      <c r="I155" s="271"/>
      <c r="J155" s="272">
        <f>ROUND(I155*H155,2)</f>
        <v>0</v>
      </c>
      <c r="K155" s="268" t="s">
        <v>1</v>
      </c>
      <c r="L155" s="273"/>
      <c r="M155" s="274" t="s">
        <v>1</v>
      </c>
      <c r="N155" s="275" t="s">
        <v>41</v>
      </c>
      <c r="O155" s="92"/>
      <c r="P155" s="229">
        <f>O155*H155</f>
        <v>0</v>
      </c>
      <c r="Q155" s="229">
        <v>0.003</v>
      </c>
      <c r="R155" s="229">
        <f>Q155*H155</f>
        <v>0.16362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197</v>
      </c>
      <c r="AT155" s="231" t="s">
        <v>257</v>
      </c>
      <c r="AU155" s="231" t="s">
        <v>86</v>
      </c>
      <c r="AY155" s="18" t="s">
        <v>152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159</v>
      </c>
      <c r="BM155" s="231" t="s">
        <v>991</v>
      </c>
    </row>
    <row r="156" spans="1:65" s="2" customFormat="1" ht="24.15" customHeight="1">
      <c r="A156" s="39"/>
      <c r="B156" s="40"/>
      <c r="C156" s="220" t="s">
        <v>7</v>
      </c>
      <c r="D156" s="220" t="s">
        <v>154</v>
      </c>
      <c r="E156" s="221" t="s">
        <v>992</v>
      </c>
      <c r="F156" s="222" t="s">
        <v>993</v>
      </c>
      <c r="G156" s="223" t="s">
        <v>369</v>
      </c>
      <c r="H156" s="224">
        <v>4</v>
      </c>
      <c r="I156" s="225"/>
      <c r="J156" s="226">
        <f>ROUND(I156*H156,2)</f>
        <v>0</v>
      </c>
      <c r="K156" s="222" t="s">
        <v>158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159</v>
      </c>
      <c r="AT156" s="231" t="s">
        <v>154</v>
      </c>
      <c r="AU156" s="231" t="s">
        <v>86</v>
      </c>
      <c r="AY156" s="18" t="s">
        <v>152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159</v>
      </c>
      <c r="BM156" s="231" t="s">
        <v>994</v>
      </c>
    </row>
    <row r="157" spans="1:65" s="2" customFormat="1" ht="24.15" customHeight="1">
      <c r="A157" s="39"/>
      <c r="B157" s="40"/>
      <c r="C157" s="220" t="s">
        <v>271</v>
      </c>
      <c r="D157" s="220" t="s">
        <v>154</v>
      </c>
      <c r="E157" s="221" t="s">
        <v>995</v>
      </c>
      <c r="F157" s="222" t="s">
        <v>996</v>
      </c>
      <c r="G157" s="223" t="s">
        <v>157</v>
      </c>
      <c r="H157" s="224">
        <v>44</v>
      </c>
      <c r="I157" s="225"/>
      <c r="J157" s="226">
        <f>ROUND(I157*H157,2)</f>
        <v>0</v>
      </c>
      <c r="K157" s="222" t="s">
        <v>158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0.00036</v>
      </c>
      <c r="R157" s="229">
        <f>Q157*H157</f>
        <v>0.01584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159</v>
      </c>
      <c r="AT157" s="231" t="s">
        <v>154</v>
      </c>
      <c r="AU157" s="231" t="s">
        <v>86</v>
      </c>
      <c r="AY157" s="18" t="s">
        <v>152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159</v>
      </c>
      <c r="BM157" s="231" t="s">
        <v>997</v>
      </c>
    </row>
    <row r="158" spans="1:51" s="13" customFormat="1" ht="12">
      <c r="A158" s="13"/>
      <c r="B158" s="233"/>
      <c r="C158" s="234"/>
      <c r="D158" s="235" t="s">
        <v>161</v>
      </c>
      <c r="E158" s="236" t="s">
        <v>1</v>
      </c>
      <c r="F158" s="237" t="s">
        <v>998</v>
      </c>
      <c r="G158" s="234"/>
      <c r="H158" s="238">
        <v>44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161</v>
      </c>
      <c r="AU158" s="244" t="s">
        <v>86</v>
      </c>
      <c r="AV158" s="13" t="s">
        <v>86</v>
      </c>
      <c r="AW158" s="13" t="s">
        <v>32</v>
      </c>
      <c r="AX158" s="13" t="s">
        <v>84</v>
      </c>
      <c r="AY158" s="244" t="s">
        <v>152</v>
      </c>
    </row>
    <row r="159" spans="1:65" s="2" customFormat="1" ht="14.4" customHeight="1">
      <c r="A159" s="39"/>
      <c r="B159" s="40"/>
      <c r="C159" s="266" t="s">
        <v>276</v>
      </c>
      <c r="D159" s="266" t="s">
        <v>257</v>
      </c>
      <c r="E159" s="267" t="s">
        <v>999</v>
      </c>
      <c r="F159" s="268" t="s">
        <v>1000</v>
      </c>
      <c r="G159" s="269" t="s">
        <v>171</v>
      </c>
      <c r="H159" s="270">
        <v>88</v>
      </c>
      <c r="I159" s="271"/>
      <c r="J159" s="272">
        <f>ROUND(I159*H159,2)</f>
        <v>0</v>
      </c>
      <c r="K159" s="268" t="s">
        <v>1</v>
      </c>
      <c r="L159" s="273"/>
      <c r="M159" s="274" t="s">
        <v>1</v>
      </c>
      <c r="N159" s="275" t="s">
        <v>41</v>
      </c>
      <c r="O159" s="92"/>
      <c r="P159" s="229">
        <f>O159*H159</f>
        <v>0</v>
      </c>
      <c r="Q159" s="229">
        <v>1E-05</v>
      </c>
      <c r="R159" s="229">
        <f>Q159*H159</f>
        <v>0.00088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197</v>
      </c>
      <c r="AT159" s="231" t="s">
        <v>257</v>
      </c>
      <c r="AU159" s="231" t="s">
        <v>86</v>
      </c>
      <c r="AY159" s="18" t="s">
        <v>152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159</v>
      </c>
      <c r="BM159" s="231" t="s">
        <v>1001</v>
      </c>
    </row>
    <row r="160" spans="1:65" s="2" customFormat="1" ht="14.4" customHeight="1">
      <c r="A160" s="39"/>
      <c r="B160" s="40"/>
      <c r="C160" s="266" t="s">
        <v>280</v>
      </c>
      <c r="D160" s="266" t="s">
        <v>257</v>
      </c>
      <c r="E160" s="267" t="s">
        <v>1002</v>
      </c>
      <c r="F160" s="268" t="s">
        <v>1003</v>
      </c>
      <c r="G160" s="269" t="s">
        <v>171</v>
      </c>
      <c r="H160" s="270">
        <v>44</v>
      </c>
      <c r="I160" s="271"/>
      <c r="J160" s="272">
        <f>ROUND(I160*H160,2)</f>
        <v>0</v>
      </c>
      <c r="K160" s="268" t="s">
        <v>1</v>
      </c>
      <c r="L160" s="273"/>
      <c r="M160" s="274" t="s">
        <v>1</v>
      </c>
      <c r="N160" s="275" t="s">
        <v>41</v>
      </c>
      <c r="O160" s="92"/>
      <c r="P160" s="229">
        <f>O160*H160</f>
        <v>0</v>
      </c>
      <c r="Q160" s="229">
        <v>1E-05</v>
      </c>
      <c r="R160" s="229">
        <f>Q160*H160</f>
        <v>0.00044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197</v>
      </c>
      <c r="AT160" s="231" t="s">
        <v>257</v>
      </c>
      <c r="AU160" s="231" t="s">
        <v>86</v>
      </c>
      <c r="AY160" s="18" t="s">
        <v>152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159</v>
      </c>
      <c r="BM160" s="231" t="s">
        <v>1004</v>
      </c>
    </row>
    <row r="161" spans="1:65" s="2" customFormat="1" ht="24.15" customHeight="1">
      <c r="A161" s="39"/>
      <c r="B161" s="40"/>
      <c r="C161" s="220" t="s">
        <v>285</v>
      </c>
      <c r="D161" s="220" t="s">
        <v>154</v>
      </c>
      <c r="E161" s="221" t="s">
        <v>1005</v>
      </c>
      <c r="F161" s="222" t="s">
        <v>1006</v>
      </c>
      <c r="G161" s="223" t="s">
        <v>369</v>
      </c>
      <c r="H161" s="224">
        <v>4</v>
      </c>
      <c r="I161" s="225"/>
      <c r="J161" s="226">
        <f>ROUND(I161*H161,2)</f>
        <v>0</v>
      </c>
      <c r="K161" s="222" t="s">
        <v>158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0.0009</v>
      </c>
      <c r="R161" s="229">
        <f>Q161*H161</f>
        <v>0.0036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159</v>
      </c>
      <c r="AT161" s="231" t="s">
        <v>154</v>
      </c>
      <c r="AU161" s="231" t="s">
        <v>86</v>
      </c>
      <c r="AY161" s="18" t="s">
        <v>152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159</v>
      </c>
      <c r="BM161" s="231" t="s">
        <v>1007</v>
      </c>
    </row>
    <row r="162" spans="1:65" s="2" customFormat="1" ht="24.15" customHeight="1">
      <c r="A162" s="39"/>
      <c r="B162" s="40"/>
      <c r="C162" s="220" t="s">
        <v>291</v>
      </c>
      <c r="D162" s="220" t="s">
        <v>154</v>
      </c>
      <c r="E162" s="221" t="s">
        <v>1008</v>
      </c>
      <c r="F162" s="222" t="s">
        <v>1009</v>
      </c>
      <c r="G162" s="223" t="s">
        <v>369</v>
      </c>
      <c r="H162" s="224">
        <v>4</v>
      </c>
      <c r="I162" s="225"/>
      <c r="J162" s="226">
        <f>ROUND(I162*H162,2)</f>
        <v>0</v>
      </c>
      <c r="K162" s="222" t="s">
        <v>158</v>
      </c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159</v>
      </c>
      <c r="AT162" s="231" t="s">
        <v>154</v>
      </c>
      <c r="AU162" s="231" t="s">
        <v>86</v>
      </c>
      <c r="AY162" s="18" t="s">
        <v>152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159</v>
      </c>
      <c r="BM162" s="231" t="s">
        <v>1010</v>
      </c>
    </row>
    <row r="163" spans="1:65" s="2" customFormat="1" ht="24.15" customHeight="1">
      <c r="A163" s="39"/>
      <c r="B163" s="40"/>
      <c r="C163" s="220" t="s">
        <v>295</v>
      </c>
      <c r="D163" s="220" t="s">
        <v>154</v>
      </c>
      <c r="E163" s="221" t="s">
        <v>992</v>
      </c>
      <c r="F163" s="222" t="s">
        <v>993</v>
      </c>
      <c r="G163" s="223" t="s">
        <v>369</v>
      </c>
      <c r="H163" s="224">
        <v>4</v>
      </c>
      <c r="I163" s="225"/>
      <c r="J163" s="226">
        <f>ROUND(I163*H163,2)</f>
        <v>0</v>
      </c>
      <c r="K163" s="222" t="s">
        <v>158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159</v>
      </c>
      <c r="AT163" s="231" t="s">
        <v>154</v>
      </c>
      <c r="AU163" s="231" t="s">
        <v>86</v>
      </c>
      <c r="AY163" s="18" t="s">
        <v>152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159</v>
      </c>
      <c r="BM163" s="231" t="s">
        <v>1011</v>
      </c>
    </row>
    <row r="164" spans="1:65" s="2" customFormat="1" ht="24.15" customHeight="1">
      <c r="A164" s="39"/>
      <c r="B164" s="40"/>
      <c r="C164" s="220" t="s">
        <v>300</v>
      </c>
      <c r="D164" s="220" t="s">
        <v>154</v>
      </c>
      <c r="E164" s="221" t="s">
        <v>1012</v>
      </c>
      <c r="F164" s="222" t="s">
        <v>1013</v>
      </c>
      <c r="G164" s="223" t="s">
        <v>369</v>
      </c>
      <c r="H164" s="224">
        <v>22</v>
      </c>
      <c r="I164" s="225"/>
      <c r="J164" s="226">
        <f>ROUND(I164*H164,2)</f>
        <v>0</v>
      </c>
      <c r="K164" s="222" t="s">
        <v>158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159</v>
      </c>
      <c r="AT164" s="231" t="s">
        <v>154</v>
      </c>
      <c r="AU164" s="231" t="s">
        <v>86</v>
      </c>
      <c r="AY164" s="18" t="s">
        <v>152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159</v>
      </c>
      <c r="BM164" s="231" t="s">
        <v>1014</v>
      </c>
    </row>
    <row r="165" spans="1:65" s="2" customFormat="1" ht="24.15" customHeight="1">
      <c r="A165" s="39"/>
      <c r="B165" s="40"/>
      <c r="C165" s="220" t="s">
        <v>304</v>
      </c>
      <c r="D165" s="220" t="s">
        <v>154</v>
      </c>
      <c r="E165" s="221" t="s">
        <v>1015</v>
      </c>
      <c r="F165" s="222" t="s">
        <v>1016</v>
      </c>
      <c r="G165" s="223" t="s">
        <v>157</v>
      </c>
      <c r="H165" s="224">
        <v>88</v>
      </c>
      <c r="I165" s="225"/>
      <c r="J165" s="226">
        <f>ROUND(I165*H165,2)</f>
        <v>0</v>
      </c>
      <c r="K165" s="222" t="s">
        <v>158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159</v>
      </c>
      <c r="AT165" s="231" t="s">
        <v>154</v>
      </c>
      <c r="AU165" s="231" t="s">
        <v>86</v>
      </c>
      <c r="AY165" s="18" t="s">
        <v>152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159</v>
      </c>
      <c r="BM165" s="231" t="s">
        <v>1017</v>
      </c>
    </row>
    <row r="166" spans="1:51" s="13" customFormat="1" ht="12">
      <c r="A166" s="13"/>
      <c r="B166" s="233"/>
      <c r="C166" s="234"/>
      <c r="D166" s="235" t="s">
        <v>161</v>
      </c>
      <c r="E166" s="236" t="s">
        <v>1</v>
      </c>
      <c r="F166" s="237" t="s">
        <v>1018</v>
      </c>
      <c r="G166" s="234"/>
      <c r="H166" s="238">
        <v>88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161</v>
      </c>
      <c r="AU166" s="244" t="s">
        <v>86</v>
      </c>
      <c r="AV166" s="13" t="s">
        <v>86</v>
      </c>
      <c r="AW166" s="13" t="s">
        <v>32</v>
      </c>
      <c r="AX166" s="13" t="s">
        <v>84</v>
      </c>
      <c r="AY166" s="244" t="s">
        <v>152</v>
      </c>
    </row>
    <row r="167" spans="1:65" s="2" customFormat="1" ht="14.4" customHeight="1">
      <c r="A167" s="39"/>
      <c r="B167" s="40"/>
      <c r="C167" s="266" t="s">
        <v>308</v>
      </c>
      <c r="D167" s="266" t="s">
        <v>257</v>
      </c>
      <c r="E167" s="267" t="s">
        <v>1019</v>
      </c>
      <c r="F167" s="268" t="s">
        <v>1020</v>
      </c>
      <c r="G167" s="269" t="s">
        <v>181</v>
      </c>
      <c r="H167" s="270">
        <v>9.064</v>
      </c>
      <c r="I167" s="271"/>
      <c r="J167" s="272">
        <f>ROUND(I167*H167,2)</f>
        <v>0</v>
      </c>
      <c r="K167" s="268" t="s">
        <v>158</v>
      </c>
      <c r="L167" s="273"/>
      <c r="M167" s="274" t="s">
        <v>1</v>
      </c>
      <c r="N167" s="275" t="s">
        <v>41</v>
      </c>
      <c r="O167" s="92"/>
      <c r="P167" s="229">
        <f>O167*H167</f>
        <v>0</v>
      </c>
      <c r="Q167" s="229">
        <v>0.6</v>
      </c>
      <c r="R167" s="229">
        <f>Q167*H167</f>
        <v>5.4384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197</v>
      </c>
      <c r="AT167" s="231" t="s">
        <v>257</v>
      </c>
      <c r="AU167" s="231" t="s">
        <v>86</v>
      </c>
      <c r="AY167" s="18" t="s">
        <v>152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159</v>
      </c>
      <c r="BM167" s="231" t="s">
        <v>1021</v>
      </c>
    </row>
    <row r="168" spans="1:51" s="13" customFormat="1" ht="12">
      <c r="A168" s="13"/>
      <c r="B168" s="233"/>
      <c r="C168" s="234"/>
      <c r="D168" s="235" t="s">
        <v>161</v>
      </c>
      <c r="E168" s="236" t="s">
        <v>1</v>
      </c>
      <c r="F168" s="237" t="s">
        <v>1022</v>
      </c>
      <c r="G168" s="234"/>
      <c r="H168" s="238">
        <v>9.064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161</v>
      </c>
      <c r="AU168" s="244" t="s">
        <v>86</v>
      </c>
      <c r="AV168" s="13" t="s">
        <v>86</v>
      </c>
      <c r="AW168" s="13" t="s">
        <v>32</v>
      </c>
      <c r="AX168" s="13" t="s">
        <v>84</v>
      </c>
      <c r="AY168" s="244" t="s">
        <v>152</v>
      </c>
    </row>
    <row r="169" spans="1:65" s="2" customFormat="1" ht="24.15" customHeight="1">
      <c r="A169" s="39"/>
      <c r="B169" s="40"/>
      <c r="C169" s="220" t="s">
        <v>313</v>
      </c>
      <c r="D169" s="220" t="s">
        <v>154</v>
      </c>
      <c r="E169" s="221" t="s">
        <v>1023</v>
      </c>
      <c r="F169" s="222" t="s">
        <v>1024</v>
      </c>
      <c r="G169" s="223" t="s">
        <v>242</v>
      </c>
      <c r="H169" s="224">
        <v>0.022</v>
      </c>
      <c r="I169" s="225"/>
      <c r="J169" s="226">
        <f>ROUND(I169*H169,2)</f>
        <v>0</v>
      </c>
      <c r="K169" s="222" t="s">
        <v>158</v>
      </c>
      <c r="L169" s="45"/>
      <c r="M169" s="227" t="s">
        <v>1</v>
      </c>
      <c r="N169" s="228" t="s">
        <v>41</v>
      </c>
      <c r="O169" s="9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159</v>
      </c>
      <c r="AT169" s="231" t="s">
        <v>154</v>
      </c>
      <c r="AU169" s="231" t="s">
        <v>86</v>
      </c>
      <c r="AY169" s="18" t="s">
        <v>152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2">
        <f>ROUND(I169*H169,2)</f>
        <v>0</v>
      </c>
      <c r="BL169" s="18" t="s">
        <v>159</v>
      </c>
      <c r="BM169" s="231" t="s">
        <v>1025</v>
      </c>
    </row>
    <row r="170" spans="1:51" s="13" customFormat="1" ht="12">
      <c r="A170" s="13"/>
      <c r="B170" s="233"/>
      <c r="C170" s="234"/>
      <c r="D170" s="235" t="s">
        <v>161</v>
      </c>
      <c r="E170" s="236" t="s">
        <v>1</v>
      </c>
      <c r="F170" s="237" t="s">
        <v>1026</v>
      </c>
      <c r="G170" s="234"/>
      <c r="H170" s="238">
        <v>0.022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161</v>
      </c>
      <c r="AU170" s="244" t="s">
        <v>86</v>
      </c>
      <c r="AV170" s="13" t="s">
        <v>86</v>
      </c>
      <c r="AW170" s="13" t="s">
        <v>32</v>
      </c>
      <c r="AX170" s="13" t="s">
        <v>84</v>
      </c>
      <c r="AY170" s="244" t="s">
        <v>152</v>
      </c>
    </row>
    <row r="171" spans="1:65" s="2" customFormat="1" ht="14.4" customHeight="1">
      <c r="A171" s="39"/>
      <c r="B171" s="40"/>
      <c r="C171" s="266" t="s">
        <v>318</v>
      </c>
      <c r="D171" s="266" t="s">
        <v>257</v>
      </c>
      <c r="E171" s="267" t="s">
        <v>1027</v>
      </c>
      <c r="F171" s="268" t="s">
        <v>1028</v>
      </c>
      <c r="G171" s="269" t="s">
        <v>369</v>
      </c>
      <c r="H171" s="270">
        <v>88</v>
      </c>
      <c r="I171" s="271"/>
      <c r="J171" s="272">
        <f>ROUND(I171*H171,2)</f>
        <v>0</v>
      </c>
      <c r="K171" s="268" t="s">
        <v>1</v>
      </c>
      <c r="L171" s="273"/>
      <c r="M171" s="274" t="s">
        <v>1</v>
      </c>
      <c r="N171" s="275" t="s">
        <v>41</v>
      </c>
      <c r="O171" s="92"/>
      <c r="P171" s="229">
        <f>O171*H171</f>
        <v>0</v>
      </c>
      <c r="Q171" s="229">
        <v>0.001</v>
      </c>
      <c r="R171" s="229">
        <f>Q171*H171</f>
        <v>0.088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197</v>
      </c>
      <c r="AT171" s="231" t="s">
        <v>257</v>
      </c>
      <c r="AU171" s="231" t="s">
        <v>86</v>
      </c>
      <c r="AY171" s="18" t="s">
        <v>152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159</v>
      </c>
      <c r="BM171" s="231" t="s">
        <v>1029</v>
      </c>
    </row>
    <row r="172" spans="1:51" s="13" customFormat="1" ht="12">
      <c r="A172" s="13"/>
      <c r="B172" s="233"/>
      <c r="C172" s="234"/>
      <c r="D172" s="235" t="s">
        <v>161</v>
      </c>
      <c r="E172" s="236" t="s">
        <v>1</v>
      </c>
      <c r="F172" s="237" t="s">
        <v>1030</v>
      </c>
      <c r="G172" s="234"/>
      <c r="H172" s="238">
        <v>88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161</v>
      </c>
      <c r="AU172" s="244" t="s">
        <v>86</v>
      </c>
      <c r="AV172" s="13" t="s">
        <v>86</v>
      </c>
      <c r="AW172" s="13" t="s">
        <v>32</v>
      </c>
      <c r="AX172" s="13" t="s">
        <v>84</v>
      </c>
      <c r="AY172" s="244" t="s">
        <v>152</v>
      </c>
    </row>
    <row r="173" spans="1:65" s="2" customFormat="1" ht="14.4" customHeight="1">
      <c r="A173" s="39"/>
      <c r="B173" s="40"/>
      <c r="C173" s="220" t="s">
        <v>322</v>
      </c>
      <c r="D173" s="220" t="s">
        <v>154</v>
      </c>
      <c r="E173" s="221" t="s">
        <v>1031</v>
      </c>
      <c r="F173" s="222" t="s">
        <v>1032</v>
      </c>
      <c r="G173" s="223" t="s">
        <v>181</v>
      </c>
      <c r="H173" s="224">
        <v>2.2</v>
      </c>
      <c r="I173" s="225"/>
      <c r="J173" s="226">
        <f>ROUND(I173*H173,2)</f>
        <v>0</v>
      </c>
      <c r="K173" s="222" t="s">
        <v>158</v>
      </c>
      <c r="L173" s="45"/>
      <c r="M173" s="227" t="s">
        <v>1</v>
      </c>
      <c r="N173" s="228" t="s">
        <v>41</v>
      </c>
      <c r="O173" s="92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1" t="s">
        <v>159</v>
      </c>
      <c r="AT173" s="231" t="s">
        <v>154</v>
      </c>
      <c r="AU173" s="231" t="s">
        <v>86</v>
      </c>
      <c r="AY173" s="18" t="s">
        <v>152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84</v>
      </c>
      <c r="BK173" s="232">
        <f>ROUND(I173*H173,2)</f>
        <v>0</v>
      </c>
      <c r="BL173" s="18" t="s">
        <v>159</v>
      </c>
      <c r="BM173" s="231" t="s">
        <v>1033</v>
      </c>
    </row>
    <row r="174" spans="1:51" s="13" customFormat="1" ht="12">
      <c r="A174" s="13"/>
      <c r="B174" s="233"/>
      <c r="C174" s="234"/>
      <c r="D174" s="235" t="s">
        <v>161</v>
      </c>
      <c r="E174" s="236" t="s">
        <v>1</v>
      </c>
      <c r="F174" s="237" t="s">
        <v>1034</v>
      </c>
      <c r="G174" s="234"/>
      <c r="H174" s="238">
        <v>2.2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161</v>
      </c>
      <c r="AU174" s="244" t="s">
        <v>86</v>
      </c>
      <c r="AV174" s="13" t="s">
        <v>86</v>
      </c>
      <c r="AW174" s="13" t="s">
        <v>32</v>
      </c>
      <c r="AX174" s="13" t="s">
        <v>84</v>
      </c>
      <c r="AY174" s="244" t="s">
        <v>152</v>
      </c>
    </row>
    <row r="175" spans="1:65" s="2" customFormat="1" ht="14.4" customHeight="1">
      <c r="A175" s="39"/>
      <c r="B175" s="40"/>
      <c r="C175" s="266" t="s">
        <v>327</v>
      </c>
      <c r="D175" s="266" t="s">
        <v>257</v>
      </c>
      <c r="E175" s="267" t="s">
        <v>1035</v>
      </c>
      <c r="F175" s="268" t="s">
        <v>1036</v>
      </c>
      <c r="G175" s="269" t="s">
        <v>181</v>
      </c>
      <c r="H175" s="270">
        <v>2.2</v>
      </c>
      <c r="I175" s="271"/>
      <c r="J175" s="272">
        <f>ROUND(I175*H175,2)</f>
        <v>0</v>
      </c>
      <c r="K175" s="268" t="s">
        <v>158</v>
      </c>
      <c r="L175" s="273"/>
      <c r="M175" s="274" t="s">
        <v>1</v>
      </c>
      <c r="N175" s="275" t="s">
        <v>41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197</v>
      </c>
      <c r="AT175" s="231" t="s">
        <v>257</v>
      </c>
      <c r="AU175" s="231" t="s">
        <v>86</v>
      </c>
      <c r="AY175" s="18" t="s">
        <v>152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159</v>
      </c>
      <c r="BM175" s="231" t="s">
        <v>1037</v>
      </c>
    </row>
    <row r="176" spans="1:65" s="2" customFormat="1" ht="14.4" customHeight="1">
      <c r="A176" s="39"/>
      <c r="B176" s="40"/>
      <c r="C176" s="220" t="s">
        <v>331</v>
      </c>
      <c r="D176" s="220" t="s">
        <v>154</v>
      </c>
      <c r="E176" s="221" t="s">
        <v>1038</v>
      </c>
      <c r="F176" s="222" t="s">
        <v>1039</v>
      </c>
      <c r="G176" s="223" t="s">
        <v>181</v>
      </c>
      <c r="H176" s="224">
        <v>2.2</v>
      </c>
      <c r="I176" s="225"/>
      <c r="J176" s="226">
        <f>ROUND(I176*H176,2)</f>
        <v>0</v>
      </c>
      <c r="K176" s="222" t="s">
        <v>158</v>
      </c>
      <c r="L176" s="45"/>
      <c r="M176" s="227" t="s">
        <v>1</v>
      </c>
      <c r="N176" s="228" t="s">
        <v>41</v>
      </c>
      <c r="O176" s="92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1" t="s">
        <v>159</v>
      </c>
      <c r="AT176" s="231" t="s">
        <v>154</v>
      </c>
      <c r="AU176" s="231" t="s">
        <v>86</v>
      </c>
      <c r="AY176" s="18" t="s">
        <v>152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84</v>
      </c>
      <c r="BK176" s="232">
        <f>ROUND(I176*H176,2)</f>
        <v>0</v>
      </c>
      <c r="BL176" s="18" t="s">
        <v>159</v>
      </c>
      <c r="BM176" s="231" t="s">
        <v>1040</v>
      </c>
    </row>
    <row r="177" spans="1:63" s="12" customFormat="1" ht="22.8" customHeight="1">
      <c r="A177" s="12"/>
      <c r="B177" s="204"/>
      <c r="C177" s="205"/>
      <c r="D177" s="206" t="s">
        <v>75</v>
      </c>
      <c r="E177" s="218" t="s">
        <v>1041</v>
      </c>
      <c r="F177" s="218" t="s">
        <v>1042</v>
      </c>
      <c r="G177" s="205"/>
      <c r="H177" s="205"/>
      <c r="I177" s="208"/>
      <c r="J177" s="219">
        <f>BK177</f>
        <v>0</v>
      </c>
      <c r="K177" s="205"/>
      <c r="L177" s="210"/>
      <c r="M177" s="211"/>
      <c r="N177" s="212"/>
      <c r="O177" s="212"/>
      <c r="P177" s="213">
        <v>0</v>
      </c>
      <c r="Q177" s="212"/>
      <c r="R177" s="213">
        <v>0</v>
      </c>
      <c r="S177" s="212"/>
      <c r="T177" s="214"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5" t="s">
        <v>84</v>
      </c>
      <c r="AT177" s="216" t="s">
        <v>75</v>
      </c>
      <c r="AU177" s="216" t="s">
        <v>84</v>
      </c>
      <c r="AY177" s="215" t="s">
        <v>152</v>
      </c>
      <c r="BK177" s="217">
        <v>0</v>
      </c>
    </row>
    <row r="178" spans="1:63" s="12" customFormat="1" ht="22.8" customHeight="1">
      <c r="A178" s="12"/>
      <c r="B178" s="204"/>
      <c r="C178" s="205"/>
      <c r="D178" s="206" t="s">
        <v>75</v>
      </c>
      <c r="E178" s="218" t="s">
        <v>497</v>
      </c>
      <c r="F178" s="218" t="s">
        <v>498</v>
      </c>
      <c r="G178" s="205"/>
      <c r="H178" s="205"/>
      <c r="I178" s="208"/>
      <c r="J178" s="219">
        <f>BK178</f>
        <v>0</v>
      </c>
      <c r="K178" s="205"/>
      <c r="L178" s="210"/>
      <c r="M178" s="211"/>
      <c r="N178" s="212"/>
      <c r="O178" s="212"/>
      <c r="P178" s="213">
        <f>P179</f>
        <v>0</v>
      </c>
      <c r="Q178" s="212"/>
      <c r="R178" s="213">
        <f>R179</f>
        <v>0</v>
      </c>
      <c r="S178" s="212"/>
      <c r="T178" s="214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5" t="s">
        <v>84</v>
      </c>
      <c r="AT178" s="216" t="s">
        <v>75</v>
      </c>
      <c r="AU178" s="216" t="s">
        <v>84</v>
      </c>
      <c r="AY178" s="215" t="s">
        <v>152</v>
      </c>
      <c r="BK178" s="217">
        <f>BK179</f>
        <v>0</v>
      </c>
    </row>
    <row r="179" spans="1:65" s="2" customFormat="1" ht="24.15" customHeight="1">
      <c r="A179" s="39"/>
      <c r="B179" s="40"/>
      <c r="C179" s="220" t="s">
        <v>335</v>
      </c>
      <c r="D179" s="220" t="s">
        <v>154</v>
      </c>
      <c r="E179" s="221" t="s">
        <v>1043</v>
      </c>
      <c r="F179" s="222" t="s">
        <v>1044</v>
      </c>
      <c r="G179" s="223" t="s">
        <v>242</v>
      </c>
      <c r="H179" s="224">
        <v>8.591</v>
      </c>
      <c r="I179" s="225"/>
      <c r="J179" s="226">
        <f>ROUND(I179*H179,2)</f>
        <v>0</v>
      </c>
      <c r="K179" s="222" t="s">
        <v>158</v>
      </c>
      <c r="L179" s="45"/>
      <c r="M179" s="276" t="s">
        <v>1</v>
      </c>
      <c r="N179" s="277" t="s">
        <v>41</v>
      </c>
      <c r="O179" s="278"/>
      <c r="P179" s="279">
        <f>O179*H179</f>
        <v>0</v>
      </c>
      <c r="Q179" s="279">
        <v>0</v>
      </c>
      <c r="R179" s="279">
        <f>Q179*H179</f>
        <v>0</v>
      </c>
      <c r="S179" s="279">
        <v>0</v>
      </c>
      <c r="T179" s="28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159</v>
      </c>
      <c r="AT179" s="231" t="s">
        <v>154</v>
      </c>
      <c r="AU179" s="231" t="s">
        <v>86</v>
      </c>
      <c r="AY179" s="18" t="s">
        <v>152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84</v>
      </c>
      <c r="BK179" s="232">
        <f>ROUND(I179*H179,2)</f>
        <v>0</v>
      </c>
      <c r="BL179" s="18" t="s">
        <v>159</v>
      </c>
      <c r="BM179" s="231" t="s">
        <v>1045</v>
      </c>
    </row>
    <row r="180" spans="1:31" s="2" customFormat="1" ht="6.95" customHeight="1">
      <c r="A180" s="39"/>
      <c r="B180" s="67"/>
      <c r="C180" s="68"/>
      <c r="D180" s="68"/>
      <c r="E180" s="68"/>
      <c r="F180" s="68"/>
      <c r="G180" s="68"/>
      <c r="H180" s="68"/>
      <c r="I180" s="68"/>
      <c r="J180" s="68"/>
      <c r="K180" s="68"/>
      <c r="L180" s="45"/>
      <c r="M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password="CC35" sheet="1" objects="1" scenarios="1" formatColumns="0" formatRows="0" autoFilter="0"/>
  <autoFilter ref="C120:K17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103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Parkoviště Dlouhá 8-14,II.etapa Nový Jičín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1046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30. 6. 2020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ROUND((SUM(BE121:BE130)),2)</f>
        <v>0</v>
      </c>
      <c r="G33" s="39"/>
      <c r="H33" s="39"/>
      <c r="I33" s="157">
        <v>0.21</v>
      </c>
      <c r="J33" s="156">
        <f>ROUND(((SUM(BE121:BE130))*I33),2)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ROUND((SUM(BF121:BF130)),2)</f>
        <v>0</v>
      </c>
      <c r="G34" s="39"/>
      <c r="H34" s="39"/>
      <c r="I34" s="157">
        <v>0.15</v>
      </c>
      <c r="J34" s="156">
        <f>ROUND(((SUM(BF121:BF130))*I34),2)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ROUND((SUM(BG121:BG130)),2)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ROUND((SUM(BH121:BH130)),2)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ROUND((SUM(BI121:BI130)),2)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120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Parkoviště Dlouhá 8-14,II.etapa Nový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05 -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Nový Jičín - Dolní Předměstí</v>
      </c>
      <c r="G89" s="41"/>
      <c r="H89" s="41"/>
      <c r="I89" s="33" t="s">
        <v>22</v>
      </c>
      <c r="J89" s="80" t="str">
        <f>IF(J12="","",J12)</f>
        <v>30. 6. 2020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Nový Jičín</v>
      </c>
      <c r="G91" s="41"/>
      <c r="H91" s="41"/>
      <c r="I91" s="33" t="s">
        <v>30</v>
      </c>
      <c r="J91" s="37" t="str">
        <f>E21</f>
        <v>Staveník Petr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Fajfrová Irena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121</v>
      </c>
      <c r="D94" s="178"/>
      <c r="E94" s="178"/>
      <c r="F94" s="178"/>
      <c r="G94" s="178"/>
      <c r="H94" s="178"/>
      <c r="I94" s="178"/>
      <c r="J94" s="179" t="s">
        <v>122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123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124</v>
      </c>
    </row>
    <row r="97" spans="1:31" s="9" customFormat="1" ht="24.95" customHeight="1">
      <c r="A97" s="9"/>
      <c r="B97" s="181"/>
      <c r="C97" s="182"/>
      <c r="D97" s="183" t="s">
        <v>134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135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1047</v>
      </c>
      <c r="E99" s="190"/>
      <c r="F99" s="190"/>
      <c r="G99" s="190"/>
      <c r="H99" s="190"/>
      <c r="I99" s="190"/>
      <c r="J99" s="191">
        <f>J125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1048</v>
      </c>
      <c r="E100" s="190"/>
      <c r="F100" s="190"/>
      <c r="G100" s="190"/>
      <c r="H100" s="190"/>
      <c r="I100" s="190"/>
      <c r="J100" s="191">
        <f>J127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780</v>
      </c>
      <c r="E101" s="190"/>
      <c r="F101" s="190"/>
      <c r="G101" s="190"/>
      <c r="H101" s="190"/>
      <c r="I101" s="190"/>
      <c r="J101" s="191">
        <f>J129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137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Parkoviště Dlouhá 8-14,II.etapa Nový Jičín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112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05 - Vedlejší rozpočtové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Nový Jičín - Dolní Předměstí</v>
      </c>
      <c r="G115" s="41"/>
      <c r="H115" s="41"/>
      <c r="I115" s="33" t="s">
        <v>22</v>
      </c>
      <c r="J115" s="80" t="str">
        <f>IF(J12="","",J12)</f>
        <v>30. 6. 2020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Město Nový Jičín</v>
      </c>
      <c r="G117" s="41"/>
      <c r="H117" s="41"/>
      <c r="I117" s="33" t="s">
        <v>30</v>
      </c>
      <c r="J117" s="37" t="str">
        <f>E21</f>
        <v>Staveník Petr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Fajfrová Irena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138</v>
      </c>
      <c r="D120" s="196" t="s">
        <v>61</v>
      </c>
      <c r="E120" s="196" t="s">
        <v>57</v>
      </c>
      <c r="F120" s="196" t="s">
        <v>58</v>
      </c>
      <c r="G120" s="196" t="s">
        <v>139</v>
      </c>
      <c r="H120" s="196" t="s">
        <v>140</v>
      </c>
      <c r="I120" s="196" t="s">
        <v>141</v>
      </c>
      <c r="J120" s="196" t="s">
        <v>122</v>
      </c>
      <c r="K120" s="197" t="s">
        <v>142</v>
      </c>
      <c r="L120" s="198"/>
      <c r="M120" s="101" t="s">
        <v>1</v>
      </c>
      <c r="N120" s="102" t="s">
        <v>40</v>
      </c>
      <c r="O120" s="102" t="s">
        <v>143</v>
      </c>
      <c r="P120" s="102" t="s">
        <v>144</v>
      </c>
      <c r="Q120" s="102" t="s">
        <v>145</v>
      </c>
      <c r="R120" s="102" t="s">
        <v>146</v>
      </c>
      <c r="S120" s="102" t="s">
        <v>147</v>
      </c>
      <c r="T120" s="103" t="s">
        <v>148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149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124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503</v>
      </c>
      <c r="F122" s="207" t="s">
        <v>97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P123+P125+P127+P129</f>
        <v>0</v>
      </c>
      <c r="Q122" s="212"/>
      <c r="R122" s="213">
        <f>R123+R125+R127+R129</f>
        <v>0</v>
      </c>
      <c r="S122" s="212"/>
      <c r="T122" s="214">
        <f>T123+T125+T127+T129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178</v>
      </c>
      <c r="AT122" s="216" t="s">
        <v>75</v>
      </c>
      <c r="AU122" s="216" t="s">
        <v>76</v>
      </c>
      <c r="AY122" s="215" t="s">
        <v>152</v>
      </c>
      <c r="BK122" s="217">
        <f>BK123+BK125+BK127+BK129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504</v>
      </c>
      <c r="F123" s="218" t="s">
        <v>505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P124</f>
        <v>0</v>
      </c>
      <c r="Q123" s="212"/>
      <c r="R123" s="213">
        <f>R124</f>
        <v>0</v>
      </c>
      <c r="S123" s="212"/>
      <c r="T123" s="214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178</v>
      </c>
      <c r="AT123" s="216" t="s">
        <v>75</v>
      </c>
      <c r="AU123" s="216" t="s">
        <v>84</v>
      </c>
      <c r="AY123" s="215" t="s">
        <v>152</v>
      </c>
      <c r="BK123" s="217">
        <f>BK124</f>
        <v>0</v>
      </c>
    </row>
    <row r="124" spans="1:65" s="2" customFormat="1" ht="14.4" customHeight="1">
      <c r="A124" s="39"/>
      <c r="B124" s="40"/>
      <c r="C124" s="220" t="s">
        <v>84</v>
      </c>
      <c r="D124" s="220" t="s">
        <v>154</v>
      </c>
      <c r="E124" s="221" t="s">
        <v>1049</v>
      </c>
      <c r="F124" s="222" t="s">
        <v>1050</v>
      </c>
      <c r="G124" s="223" t="s">
        <v>509</v>
      </c>
      <c r="H124" s="224">
        <v>1</v>
      </c>
      <c r="I124" s="225"/>
      <c r="J124" s="226">
        <f>ROUND(I124*H124,2)</f>
        <v>0</v>
      </c>
      <c r="K124" s="222" t="s">
        <v>158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510</v>
      </c>
      <c r="AT124" s="231" t="s">
        <v>154</v>
      </c>
      <c r="AU124" s="231" t="s">
        <v>86</v>
      </c>
      <c r="AY124" s="18" t="s">
        <v>152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510</v>
      </c>
      <c r="BM124" s="231" t="s">
        <v>1051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1052</v>
      </c>
      <c r="F125" s="218" t="s">
        <v>1053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P126</f>
        <v>0</v>
      </c>
      <c r="Q125" s="212"/>
      <c r="R125" s="213">
        <f>R126</f>
        <v>0</v>
      </c>
      <c r="S125" s="212"/>
      <c r="T125" s="21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178</v>
      </c>
      <c r="AT125" s="216" t="s">
        <v>75</v>
      </c>
      <c r="AU125" s="216" t="s">
        <v>84</v>
      </c>
      <c r="AY125" s="215" t="s">
        <v>152</v>
      </c>
      <c r="BK125" s="217">
        <f>BK126</f>
        <v>0</v>
      </c>
    </row>
    <row r="126" spans="1:65" s="2" customFormat="1" ht="14.4" customHeight="1">
      <c r="A126" s="39"/>
      <c r="B126" s="40"/>
      <c r="C126" s="220" t="s">
        <v>86</v>
      </c>
      <c r="D126" s="220" t="s">
        <v>154</v>
      </c>
      <c r="E126" s="221" t="s">
        <v>1054</v>
      </c>
      <c r="F126" s="222" t="s">
        <v>1053</v>
      </c>
      <c r="G126" s="223" t="s">
        <v>509</v>
      </c>
      <c r="H126" s="224">
        <v>1</v>
      </c>
      <c r="I126" s="225"/>
      <c r="J126" s="226">
        <f>ROUND(I126*H126,2)</f>
        <v>0</v>
      </c>
      <c r="K126" s="222" t="s">
        <v>158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510</v>
      </c>
      <c r="AT126" s="231" t="s">
        <v>154</v>
      </c>
      <c r="AU126" s="231" t="s">
        <v>86</v>
      </c>
      <c r="AY126" s="18" t="s">
        <v>152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510</v>
      </c>
      <c r="BM126" s="231" t="s">
        <v>1055</v>
      </c>
    </row>
    <row r="127" spans="1:63" s="12" customFormat="1" ht="22.8" customHeight="1">
      <c r="A127" s="12"/>
      <c r="B127" s="204"/>
      <c r="C127" s="205"/>
      <c r="D127" s="206" t="s">
        <v>75</v>
      </c>
      <c r="E127" s="218" t="s">
        <v>1056</v>
      </c>
      <c r="F127" s="218" t="s">
        <v>1057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P128</f>
        <v>0</v>
      </c>
      <c r="Q127" s="212"/>
      <c r="R127" s="213">
        <f>R128</f>
        <v>0</v>
      </c>
      <c r="S127" s="212"/>
      <c r="T127" s="214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178</v>
      </c>
      <c r="AT127" s="216" t="s">
        <v>75</v>
      </c>
      <c r="AU127" s="216" t="s">
        <v>84</v>
      </c>
      <c r="AY127" s="215" t="s">
        <v>152</v>
      </c>
      <c r="BK127" s="217">
        <f>BK128</f>
        <v>0</v>
      </c>
    </row>
    <row r="128" spans="1:65" s="2" customFormat="1" ht="14.4" customHeight="1">
      <c r="A128" s="39"/>
      <c r="B128" s="40"/>
      <c r="C128" s="220" t="s">
        <v>168</v>
      </c>
      <c r="D128" s="220" t="s">
        <v>154</v>
      </c>
      <c r="E128" s="221" t="s">
        <v>1058</v>
      </c>
      <c r="F128" s="222" t="s">
        <v>1057</v>
      </c>
      <c r="G128" s="223" t="s">
        <v>509</v>
      </c>
      <c r="H128" s="224">
        <v>1</v>
      </c>
      <c r="I128" s="225"/>
      <c r="J128" s="226">
        <f>ROUND(I128*H128,2)</f>
        <v>0</v>
      </c>
      <c r="K128" s="222" t="s">
        <v>158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510</v>
      </c>
      <c r="AT128" s="231" t="s">
        <v>154</v>
      </c>
      <c r="AU128" s="231" t="s">
        <v>86</v>
      </c>
      <c r="AY128" s="18" t="s">
        <v>152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510</v>
      </c>
      <c r="BM128" s="231" t="s">
        <v>1059</v>
      </c>
    </row>
    <row r="129" spans="1:63" s="12" customFormat="1" ht="22.8" customHeight="1">
      <c r="A129" s="12"/>
      <c r="B129" s="204"/>
      <c r="C129" s="205"/>
      <c r="D129" s="206" t="s">
        <v>75</v>
      </c>
      <c r="E129" s="218" t="s">
        <v>919</v>
      </c>
      <c r="F129" s="218" t="s">
        <v>920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P130</f>
        <v>0</v>
      </c>
      <c r="Q129" s="212"/>
      <c r="R129" s="213">
        <f>R130</f>
        <v>0</v>
      </c>
      <c r="S129" s="212"/>
      <c r="T129" s="214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178</v>
      </c>
      <c r="AT129" s="216" t="s">
        <v>75</v>
      </c>
      <c r="AU129" s="216" t="s">
        <v>84</v>
      </c>
      <c r="AY129" s="215" t="s">
        <v>152</v>
      </c>
      <c r="BK129" s="217">
        <f>BK130</f>
        <v>0</v>
      </c>
    </row>
    <row r="130" spans="1:65" s="2" customFormat="1" ht="37.8" customHeight="1">
      <c r="A130" s="39"/>
      <c r="B130" s="40"/>
      <c r="C130" s="220" t="s">
        <v>159</v>
      </c>
      <c r="D130" s="220" t="s">
        <v>154</v>
      </c>
      <c r="E130" s="221" t="s">
        <v>1060</v>
      </c>
      <c r="F130" s="222" t="s">
        <v>1061</v>
      </c>
      <c r="G130" s="223" t="s">
        <v>509</v>
      </c>
      <c r="H130" s="224">
        <v>1</v>
      </c>
      <c r="I130" s="225"/>
      <c r="J130" s="226">
        <f>ROUND(I130*H130,2)</f>
        <v>0</v>
      </c>
      <c r="K130" s="222" t="s">
        <v>1</v>
      </c>
      <c r="L130" s="45"/>
      <c r="M130" s="276" t="s">
        <v>1</v>
      </c>
      <c r="N130" s="277" t="s">
        <v>41</v>
      </c>
      <c r="O130" s="278"/>
      <c r="P130" s="279">
        <f>O130*H130</f>
        <v>0</v>
      </c>
      <c r="Q130" s="279">
        <v>0</v>
      </c>
      <c r="R130" s="279">
        <f>Q130*H130</f>
        <v>0</v>
      </c>
      <c r="S130" s="279">
        <v>0</v>
      </c>
      <c r="T130" s="28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510</v>
      </c>
      <c r="AT130" s="231" t="s">
        <v>154</v>
      </c>
      <c r="AU130" s="231" t="s">
        <v>86</v>
      </c>
      <c r="AY130" s="18" t="s">
        <v>152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510</v>
      </c>
      <c r="BM130" s="231" t="s">
        <v>1062</v>
      </c>
    </row>
    <row r="131" spans="1:31" s="2" customFormat="1" ht="6.95" customHeight="1">
      <c r="A131" s="39"/>
      <c r="B131" s="67"/>
      <c r="C131" s="68"/>
      <c r="D131" s="68"/>
      <c r="E131" s="68"/>
      <c r="F131" s="68"/>
      <c r="G131" s="68"/>
      <c r="H131" s="68"/>
      <c r="I131" s="68"/>
      <c r="J131" s="68"/>
      <c r="K131" s="68"/>
      <c r="L131" s="45"/>
      <c r="M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</sheetData>
  <sheetProtection password="CC35" sheet="1" objects="1" scenarios="1" formatColumns="0" formatRows="0" autoFilter="0"/>
  <autoFilter ref="C120:K13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1063</v>
      </c>
      <c r="H4" s="21"/>
    </row>
    <row r="5" spans="2:8" s="1" customFormat="1" ht="12" customHeight="1">
      <c r="B5" s="21"/>
      <c r="C5" s="293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294" t="s">
        <v>16</v>
      </c>
      <c r="D6" s="295" t="s">
        <v>17</v>
      </c>
      <c r="E6" s="1"/>
      <c r="F6" s="1"/>
      <c r="H6" s="21"/>
    </row>
    <row r="7" spans="2:8" s="1" customFormat="1" ht="16.5" customHeight="1">
      <c r="B7" s="21"/>
      <c r="C7" s="142" t="s">
        <v>22</v>
      </c>
      <c r="D7" s="146" t="str">
        <f>'Rekapitulace stavby'!AN8</f>
        <v>30. 6. 2020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296"/>
      <c r="C9" s="297" t="s">
        <v>57</v>
      </c>
      <c r="D9" s="298" t="s">
        <v>58</v>
      </c>
      <c r="E9" s="298" t="s">
        <v>139</v>
      </c>
      <c r="F9" s="299" t="s">
        <v>1064</v>
      </c>
      <c r="G9" s="193"/>
      <c r="H9" s="296"/>
    </row>
    <row r="10" spans="1:8" s="2" customFormat="1" ht="26.4" customHeight="1">
      <c r="A10" s="39"/>
      <c r="B10" s="45"/>
      <c r="C10" s="300" t="s">
        <v>1065</v>
      </c>
      <c r="D10" s="300" t="s">
        <v>82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1" t="s">
        <v>99</v>
      </c>
      <c r="D11" s="302" t="s">
        <v>1</v>
      </c>
      <c r="E11" s="303" t="s">
        <v>1</v>
      </c>
      <c r="F11" s="304">
        <v>550.72</v>
      </c>
      <c r="G11" s="39"/>
      <c r="H11" s="45"/>
    </row>
    <row r="12" spans="1:8" s="2" customFormat="1" ht="16.8" customHeight="1">
      <c r="A12" s="39"/>
      <c r="B12" s="45"/>
      <c r="C12" s="305" t="s">
        <v>1</v>
      </c>
      <c r="D12" s="305" t="s">
        <v>183</v>
      </c>
      <c r="E12" s="18" t="s">
        <v>1</v>
      </c>
      <c r="F12" s="306">
        <v>375.72</v>
      </c>
      <c r="G12" s="39"/>
      <c r="H12" s="45"/>
    </row>
    <row r="13" spans="1:8" s="2" customFormat="1" ht="16.8" customHeight="1">
      <c r="A13" s="39"/>
      <c r="B13" s="45"/>
      <c r="C13" s="305" t="s">
        <v>1</v>
      </c>
      <c r="D13" s="305" t="s">
        <v>184</v>
      </c>
      <c r="E13" s="18" t="s">
        <v>1</v>
      </c>
      <c r="F13" s="306">
        <v>175</v>
      </c>
      <c r="G13" s="39"/>
      <c r="H13" s="45"/>
    </row>
    <row r="14" spans="1:8" s="2" customFormat="1" ht="16.8" customHeight="1">
      <c r="A14" s="39"/>
      <c r="B14" s="45"/>
      <c r="C14" s="305" t="s">
        <v>99</v>
      </c>
      <c r="D14" s="305" t="s">
        <v>164</v>
      </c>
      <c r="E14" s="18" t="s">
        <v>1</v>
      </c>
      <c r="F14" s="306">
        <v>550.72</v>
      </c>
      <c r="G14" s="39"/>
      <c r="H14" s="45"/>
    </row>
    <row r="15" spans="1:8" s="2" customFormat="1" ht="16.8" customHeight="1">
      <c r="A15" s="39"/>
      <c r="B15" s="45"/>
      <c r="C15" s="307" t="s">
        <v>1066</v>
      </c>
      <c r="D15" s="39"/>
      <c r="E15" s="39"/>
      <c r="F15" s="39"/>
      <c r="G15" s="39"/>
      <c r="H15" s="45"/>
    </row>
    <row r="16" spans="1:8" s="2" customFormat="1" ht="12">
      <c r="A16" s="39"/>
      <c r="B16" s="45"/>
      <c r="C16" s="305" t="s">
        <v>179</v>
      </c>
      <c r="D16" s="305" t="s">
        <v>180</v>
      </c>
      <c r="E16" s="18" t="s">
        <v>181</v>
      </c>
      <c r="F16" s="306">
        <v>550.72</v>
      </c>
      <c r="G16" s="39"/>
      <c r="H16" s="45"/>
    </row>
    <row r="17" spans="1:8" s="2" customFormat="1" ht="12">
      <c r="A17" s="39"/>
      <c r="B17" s="45"/>
      <c r="C17" s="305" t="s">
        <v>234</v>
      </c>
      <c r="D17" s="305" t="s">
        <v>235</v>
      </c>
      <c r="E17" s="18" t="s">
        <v>181</v>
      </c>
      <c r="F17" s="306">
        <v>589</v>
      </c>
      <c r="G17" s="39"/>
      <c r="H17" s="45"/>
    </row>
    <row r="18" spans="1:8" s="2" customFormat="1" ht="16.8" customHeight="1">
      <c r="A18" s="39"/>
      <c r="B18" s="45"/>
      <c r="C18" s="301" t="s">
        <v>1067</v>
      </c>
      <c r="D18" s="302" t="s">
        <v>1</v>
      </c>
      <c r="E18" s="303" t="s">
        <v>1</v>
      </c>
      <c r="F18" s="304">
        <v>358.266</v>
      </c>
      <c r="G18" s="39"/>
      <c r="H18" s="45"/>
    </row>
    <row r="19" spans="1:8" s="2" customFormat="1" ht="16.8" customHeight="1">
      <c r="A19" s="39"/>
      <c r="B19" s="45"/>
      <c r="C19" s="301" t="s">
        <v>101</v>
      </c>
      <c r="D19" s="302" t="s">
        <v>1</v>
      </c>
      <c r="E19" s="303" t="s">
        <v>1</v>
      </c>
      <c r="F19" s="304">
        <v>589</v>
      </c>
      <c r="G19" s="39"/>
      <c r="H19" s="45"/>
    </row>
    <row r="20" spans="1:8" s="2" customFormat="1" ht="16.8" customHeight="1">
      <c r="A20" s="39"/>
      <c r="B20" s="45"/>
      <c r="C20" s="305" t="s">
        <v>1</v>
      </c>
      <c r="D20" s="305" t="s">
        <v>237</v>
      </c>
      <c r="E20" s="18" t="s">
        <v>1</v>
      </c>
      <c r="F20" s="306">
        <v>0</v>
      </c>
      <c r="G20" s="39"/>
      <c r="H20" s="45"/>
    </row>
    <row r="21" spans="1:8" s="2" customFormat="1" ht="16.8" customHeight="1">
      <c r="A21" s="39"/>
      <c r="B21" s="45"/>
      <c r="C21" s="305" t="s">
        <v>101</v>
      </c>
      <c r="D21" s="305" t="s">
        <v>238</v>
      </c>
      <c r="E21" s="18" t="s">
        <v>1</v>
      </c>
      <c r="F21" s="306">
        <v>589</v>
      </c>
      <c r="G21" s="39"/>
      <c r="H21" s="45"/>
    </row>
    <row r="22" spans="1:8" s="2" customFormat="1" ht="16.8" customHeight="1">
      <c r="A22" s="39"/>
      <c r="B22" s="45"/>
      <c r="C22" s="307" t="s">
        <v>1066</v>
      </c>
      <c r="D22" s="39"/>
      <c r="E22" s="39"/>
      <c r="F22" s="39"/>
      <c r="G22" s="39"/>
      <c r="H22" s="45"/>
    </row>
    <row r="23" spans="1:8" s="2" customFormat="1" ht="12">
      <c r="A23" s="39"/>
      <c r="B23" s="45"/>
      <c r="C23" s="305" t="s">
        <v>234</v>
      </c>
      <c r="D23" s="305" t="s">
        <v>235</v>
      </c>
      <c r="E23" s="18" t="s">
        <v>181</v>
      </c>
      <c r="F23" s="306">
        <v>589</v>
      </c>
      <c r="G23" s="39"/>
      <c r="H23" s="45"/>
    </row>
    <row r="24" spans="1:8" s="2" customFormat="1" ht="12">
      <c r="A24" s="39"/>
      <c r="B24" s="45"/>
      <c r="C24" s="305" t="s">
        <v>240</v>
      </c>
      <c r="D24" s="305" t="s">
        <v>241</v>
      </c>
      <c r="E24" s="18" t="s">
        <v>242</v>
      </c>
      <c r="F24" s="306">
        <v>1178</v>
      </c>
      <c r="G24" s="39"/>
      <c r="H24" s="45"/>
    </row>
    <row r="25" spans="1:8" s="2" customFormat="1" ht="16.8" customHeight="1">
      <c r="A25" s="39"/>
      <c r="B25" s="45"/>
      <c r="C25" s="305" t="s">
        <v>246</v>
      </c>
      <c r="D25" s="305" t="s">
        <v>247</v>
      </c>
      <c r="E25" s="18" t="s">
        <v>181</v>
      </c>
      <c r="F25" s="306">
        <v>589</v>
      </c>
      <c r="G25" s="39"/>
      <c r="H25" s="45"/>
    </row>
    <row r="26" spans="1:8" s="2" customFormat="1" ht="16.8" customHeight="1">
      <c r="A26" s="39"/>
      <c r="B26" s="45"/>
      <c r="C26" s="301" t="s">
        <v>104</v>
      </c>
      <c r="D26" s="302" t="s">
        <v>1</v>
      </c>
      <c r="E26" s="303" t="s">
        <v>1</v>
      </c>
      <c r="F26" s="304">
        <v>2085</v>
      </c>
      <c r="G26" s="39"/>
      <c r="H26" s="45"/>
    </row>
    <row r="27" spans="1:8" s="2" customFormat="1" ht="16.8" customHeight="1">
      <c r="A27" s="39"/>
      <c r="B27" s="45"/>
      <c r="C27" s="305" t="s">
        <v>104</v>
      </c>
      <c r="D27" s="305" t="s">
        <v>105</v>
      </c>
      <c r="E27" s="18" t="s">
        <v>1</v>
      </c>
      <c r="F27" s="306">
        <v>2085</v>
      </c>
      <c r="G27" s="39"/>
      <c r="H27" s="45"/>
    </row>
    <row r="28" spans="1:8" s="2" customFormat="1" ht="16.8" customHeight="1">
      <c r="A28" s="39"/>
      <c r="B28" s="45"/>
      <c r="C28" s="307" t="s">
        <v>1066</v>
      </c>
      <c r="D28" s="39"/>
      <c r="E28" s="39"/>
      <c r="F28" s="39"/>
      <c r="G28" s="39"/>
      <c r="H28" s="45"/>
    </row>
    <row r="29" spans="1:8" s="2" customFormat="1" ht="16.8" customHeight="1">
      <c r="A29" s="39"/>
      <c r="B29" s="45"/>
      <c r="C29" s="305" t="s">
        <v>174</v>
      </c>
      <c r="D29" s="305" t="s">
        <v>175</v>
      </c>
      <c r="E29" s="18" t="s">
        <v>157</v>
      </c>
      <c r="F29" s="306">
        <v>2085</v>
      </c>
      <c r="G29" s="39"/>
      <c r="H29" s="45"/>
    </row>
    <row r="30" spans="1:8" s="2" customFormat="1" ht="12">
      <c r="A30" s="39"/>
      <c r="B30" s="45"/>
      <c r="C30" s="305" t="s">
        <v>228</v>
      </c>
      <c r="D30" s="305" t="s">
        <v>229</v>
      </c>
      <c r="E30" s="18" t="s">
        <v>181</v>
      </c>
      <c r="F30" s="306">
        <v>476.62</v>
      </c>
      <c r="G30" s="39"/>
      <c r="H30" s="45"/>
    </row>
    <row r="31" spans="1:8" s="2" customFormat="1" ht="16.8" customHeight="1">
      <c r="A31" s="39"/>
      <c r="B31" s="45"/>
      <c r="C31" s="301" t="s">
        <v>106</v>
      </c>
      <c r="D31" s="302" t="s">
        <v>1</v>
      </c>
      <c r="E31" s="303" t="s">
        <v>1</v>
      </c>
      <c r="F31" s="304">
        <v>1.674</v>
      </c>
      <c r="G31" s="39"/>
      <c r="H31" s="45"/>
    </row>
    <row r="32" spans="1:8" s="2" customFormat="1" ht="16.8" customHeight="1">
      <c r="A32" s="39"/>
      <c r="B32" s="45"/>
      <c r="C32" s="305" t="s">
        <v>1</v>
      </c>
      <c r="D32" s="305" t="s">
        <v>266</v>
      </c>
      <c r="E32" s="18" t="s">
        <v>1</v>
      </c>
      <c r="F32" s="306">
        <v>1.674</v>
      </c>
      <c r="G32" s="39"/>
      <c r="H32" s="45"/>
    </row>
    <row r="33" spans="1:8" s="2" customFormat="1" ht="16.8" customHeight="1">
      <c r="A33" s="39"/>
      <c r="B33" s="45"/>
      <c r="C33" s="305" t="s">
        <v>106</v>
      </c>
      <c r="D33" s="305" t="s">
        <v>164</v>
      </c>
      <c r="E33" s="18" t="s">
        <v>1</v>
      </c>
      <c r="F33" s="306">
        <v>1.674</v>
      </c>
      <c r="G33" s="39"/>
      <c r="H33" s="45"/>
    </row>
    <row r="34" spans="1:8" s="2" customFormat="1" ht="16.8" customHeight="1">
      <c r="A34" s="39"/>
      <c r="B34" s="45"/>
      <c r="C34" s="307" t="s">
        <v>1066</v>
      </c>
      <c r="D34" s="39"/>
      <c r="E34" s="39"/>
      <c r="F34" s="39"/>
      <c r="G34" s="39"/>
      <c r="H34" s="45"/>
    </row>
    <row r="35" spans="1:8" s="2" customFormat="1" ht="16.8" customHeight="1">
      <c r="A35" s="39"/>
      <c r="B35" s="45"/>
      <c r="C35" s="305" t="s">
        <v>263</v>
      </c>
      <c r="D35" s="305" t="s">
        <v>264</v>
      </c>
      <c r="E35" s="18" t="s">
        <v>181</v>
      </c>
      <c r="F35" s="306">
        <v>1.674</v>
      </c>
      <c r="G35" s="39"/>
      <c r="H35" s="45"/>
    </row>
    <row r="36" spans="1:8" s="2" customFormat="1" ht="16.8" customHeight="1">
      <c r="A36" s="39"/>
      <c r="B36" s="45"/>
      <c r="C36" s="305" t="s">
        <v>250</v>
      </c>
      <c r="D36" s="305" t="s">
        <v>251</v>
      </c>
      <c r="E36" s="18" t="s">
        <v>181</v>
      </c>
      <c r="F36" s="306">
        <v>28.831</v>
      </c>
      <c r="G36" s="39"/>
      <c r="H36" s="45"/>
    </row>
    <row r="37" spans="1:8" s="2" customFormat="1" ht="16.8" customHeight="1">
      <c r="A37" s="39"/>
      <c r="B37" s="45"/>
      <c r="C37" s="301" t="s">
        <v>108</v>
      </c>
      <c r="D37" s="302" t="s">
        <v>1</v>
      </c>
      <c r="E37" s="303" t="s">
        <v>1</v>
      </c>
      <c r="F37" s="304">
        <v>0.372</v>
      </c>
      <c r="G37" s="39"/>
      <c r="H37" s="45"/>
    </row>
    <row r="38" spans="1:8" s="2" customFormat="1" ht="16.8" customHeight="1">
      <c r="A38" s="39"/>
      <c r="B38" s="45"/>
      <c r="C38" s="305" t="s">
        <v>108</v>
      </c>
      <c r="D38" s="305" t="s">
        <v>289</v>
      </c>
      <c r="E38" s="18" t="s">
        <v>1</v>
      </c>
      <c r="F38" s="306">
        <v>0.372</v>
      </c>
      <c r="G38" s="39"/>
      <c r="H38" s="45"/>
    </row>
    <row r="39" spans="1:8" s="2" customFormat="1" ht="16.8" customHeight="1">
      <c r="A39" s="39"/>
      <c r="B39" s="45"/>
      <c r="C39" s="307" t="s">
        <v>1066</v>
      </c>
      <c r="D39" s="39"/>
      <c r="E39" s="39"/>
      <c r="F39" s="39"/>
      <c r="G39" s="39"/>
      <c r="H39" s="45"/>
    </row>
    <row r="40" spans="1:8" s="2" customFormat="1" ht="16.8" customHeight="1">
      <c r="A40" s="39"/>
      <c r="B40" s="45"/>
      <c r="C40" s="305" t="s">
        <v>286</v>
      </c>
      <c r="D40" s="305" t="s">
        <v>287</v>
      </c>
      <c r="E40" s="18" t="s">
        <v>181</v>
      </c>
      <c r="F40" s="306">
        <v>0.372</v>
      </c>
      <c r="G40" s="39"/>
      <c r="H40" s="45"/>
    </row>
    <row r="41" spans="1:8" s="2" customFormat="1" ht="16.8" customHeight="1">
      <c r="A41" s="39"/>
      <c r="B41" s="45"/>
      <c r="C41" s="305" t="s">
        <v>250</v>
      </c>
      <c r="D41" s="305" t="s">
        <v>251</v>
      </c>
      <c r="E41" s="18" t="s">
        <v>181</v>
      </c>
      <c r="F41" s="306">
        <v>28.831</v>
      </c>
      <c r="G41" s="39"/>
      <c r="H41" s="45"/>
    </row>
    <row r="42" spans="1:8" s="2" customFormat="1" ht="16.8" customHeight="1">
      <c r="A42" s="39"/>
      <c r="B42" s="45"/>
      <c r="C42" s="301" t="s">
        <v>110</v>
      </c>
      <c r="D42" s="302" t="s">
        <v>1</v>
      </c>
      <c r="E42" s="303" t="s">
        <v>1</v>
      </c>
      <c r="F42" s="304">
        <v>19.74</v>
      </c>
      <c r="G42" s="39"/>
      <c r="H42" s="45"/>
    </row>
    <row r="43" spans="1:8" s="2" customFormat="1" ht="16.8" customHeight="1">
      <c r="A43" s="39"/>
      <c r="B43" s="45"/>
      <c r="C43" s="305" t="s">
        <v>1</v>
      </c>
      <c r="D43" s="305" t="s">
        <v>189</v>
      </c>
      <c r="E43" s="18" t="s">
        <v>1</v>
      </c>
      <c r="F43" s="306">
        <v>0</v>
      </c>
      <c r="G43" s="39"/>
      <c r="H43" s="45"/>
    </row>
    <row r="44" spans="1:8" s="2" customFormat="1" ht="16.8" customHeight="1">
      <c r="A44" s="39"/>
      <c r="B44" s="45"/>
      <c r="C44" s="305" t="s">
        <v>110</v>
      </c>
      <c r="D44" s="305" t="s">
        <v>190</v>
      </c>
      <c r="E44" s="18" t="s">
        <v>1</v>
      </c>
      <c r="F44" s="306">
        <v>19.74</v>
      </c>
      <c r="G44" s="39"/>
      <c r="H44" s="45"/>
    </row>
    <row r="45" spans="1:8" s="2" customFormat="1" ht="16.8" customHeight="1">
      <c r="A45" s="39"/>
      <c r="B45" s="45"/>
      <c r="C45" s="307" t="s">
        <v>1066</v>
      </c>
      <c r="D45" s="39"/>
      <c r="E45" s="39"/>
      <c r="F45" s="39"/>
      <c r="G45" s="39"/>
      <c r="H45" s="45"/>
    </row>
    <row r="46" spans="1:8" s="2" customFormat="1" ht="12">
      <c r="A46" s="39"/>
      <c r="B46" s="45"/>
      <c r="C46" s="305" t="s">
        <v>186</v>
      </c>
      <c r="D46" s="305" t="s">
        <v>187</v>
      </c>
      <c r="E46" s="18" t="s">
        <v>181</v>
      </c>
      <c r="F46" s="306">
        <v>19.74</v>
      </c>
      <c r="G46" s="39"/>
      <c r="H46" s="45"/>
    </row>
    <row r="47" spans="1:8" s="2" customFormat="1" ht="12">
      <c r="A47" s="39"/>
      <c r="B47" s="45"/>
      <c r="C47" s="305" t="s">
        <v>234</v>
      </c>
      <c r="D47" s="305" t="s">
        <v>235</v>
      </c>
      <c r="E47" s="18" t="s">
        <v>181</v>
      </c>
      <c r="F47" s="306">
        <v>589</v>
      </c>
      <c r="G47" s="39"/>
      <c r="H47" s="45"/>
    </row>
    <row r="48" spans="1:8" s="2" customFormat="1" ht="16.8" customHeight="1">
      <c r="A48" s="39"/>
      <c r="B48" s="45"/>
      <c r="C48" s="305" t="s">
        <v>250</v>
      </c>
      <c r="D48" s="305" t="s">
        <v>251</v>
      </c>
      <c r="E48" s="18" t="s">
        <v>181</v>
      </c>
      <c r="F48" s="306">
        <v>28.831</v>
      </c>
      <c r="G48" s="39"/>
      <c r="H48" s="45"/>
    </row>
    <row r="49" spans="1:8" s="2" customFormat="1" ht="16.8" customHeight="1">
      <c r="A49" s="39"/>
      <c r="B49" s="45"/>
      <c r="C49" s="301" t="s">
        <v>1068</v>
      </c>
      <c r="D49" s="302" t="s">
        <v>1</v>
      </c>
      <c r="E49" s="303" t="s">
        <v>1</v>
      </c>
      <c r="F49" s="304">
        <v>171.146</v>
      </c>
      <c r="G49" s="39"/>
      <c r="H49" s="45"/>
    </row>
    <row r="50" spans="1:8" s="2" customFormat="1" ht="16.8" customHeight="1">
      <c r="A50" s="39"/>
      <c r="B50" s="45"/>
      <c r="C50" s="301" t="s">
        <v>113</v>
      </c>
      <c r="D50" s="302" t="s">
        <v>1</v>
      </c>
      <c r="E50" s="303" t="s">
        <v>1</v>
      </c>
      <c r="F50" s="304">
        <v>5.58</v>
      </c>
      <c r="G50" s="39"/>
      <c r="H50" s="45"/>
    </row>
    <row r="51" spans="1:8" s="2" customFormat="1" ht="16.8" customHeight="1">
      <c r="A51" s="39"/>
      <c r="B51" s="45"/>
      <c r="C51" s="305" t="s">
        <v>1</v>
      </c>
      <c r="D51" s="305" t="s">
        <v>195</v>
      </c>
      <c r="E51" s="18" t="s">
        <v>1</v>
      </c>
      <c r="F51" s="306">
        <v>0</v>
      </c>
      <c r="G51" s="39"/>
      <c r="H51" s="45"/>
    </row>
    <row r="52" spans="1:8" s="2" customFormat="1" ht="16.8" customHeight="1">
      <c r="A52" s="39"/>
      <c r="B52" s="45"/>
      <c r="C52" s="305" t="s">
        <v>113</v>
      </c>
      <c r="D52" s="305" t="s">
        <v>196</v>
      </c>
      <c r="E52" s="18" t="s">
        <v>1</v>
      </c>
      <c r="F52" s="306">
        <v>5.58</v>
      </c>
      <c r="G52" s="39"/>
      <c r="H52" s="45"/>
    </row>
    <row r="53" spans="1:8" s="2" customFormat="1" ht="16.8" customHeight="1">
      <c r="A53" s="39"/>
      <c r="B53" s="45"/>
      <c r="C53" s="307" t="s">
        <v>1066</v>
      </c>
      <c r="D53" s="39"/>
      <c r="E53" s="39"/>
      <c r="F53" s="39"/>
      <c r="G53" s="39"/>
      <c r="H53" s="45"/>
    </row>
    <row r="54" spans="1:8" s="2" customFormat="1" ht="12">
      <c r="A54" s="39"/>
      <c r="B54" s="45"/>
      <c r="C54" s="305" t="s">
        <v>192</v>
      </c>
      <c r="D54" s="305" t="s">
        <v>193</v>
      </c>
      <c r="E54" s="18" t="s">
        <v>181</v>
      </c>
      <c r="F54" s="306">
        <v>5.58</v>
      </c>
      <c r="G54" s="39"/>
      <c r="H54" s="45"/>
    </row>
    <row r="55" spans="1:8" s="2" customFormat="1" ht="16.8" customHeight="1">
      <c r="A55" s="39"/>
      <c r="B55" s="45"/>
      <c r="C55" s="305" t="s">
        <v>204</v>
      </c>
      <c r="D55" s="305" t="s">
        <v>205</v>
      </c>
      <c r="E55" s="18" t="s">
        <v>157</v>
      </c>
      <c r="F55" s="306">
        <v>18.6</v>
      </c>
      <c r="G55" s="39"/>
      <c r="H55" s="45"/>
    </row>
    <row r="56" spans="1:8" s="2" customFormat="1" ht="12">
      <c r="A56" s="39"/>
      <c r="B56" s="45"/>
      <c r="C56" s="305" t="s">
        <v>234</v>
      </c>
      <c r="D56" s="305" t="s">
        <v>235</v>
      </c>
      <c r="E56" s="18" t="s">
        <v>181</v>
      </c>
      <c r="F56" s="306">
        <v>589</v>
      </c>
      <c r="G56" s="39"/>
      <c r="H56" s="45"/>
    </row>
    <row r="57" spans="1:8" s="2" customFormat="1" ht="16.8" customHeight="1">
      <c r="A57" s="39"/>
      <c r="B57" s="45"/>
      <c r="C57" s="301" t="s">
        <v>116</v>
      </c>
      <c r="D57" s="302" t="s">
        <v>1</v>
      </c>
      <c r="E57" s="303" t="s">
        <v>1</v>
      </c>
      <c r="F57" s="304">
        <v>12.96</v>
      </c>
      <c r="G57" s="39"/>
      <c r="H57" s="45"/>
    </row>
    <row r="58" spans="1:8" s="2" customFormat="1" ht="16.8" customHeight="1">
      <c r="A58" s="39"/>
      <c r="B58" s="45"/>
      <c r="C58" s="305" t="s">
        <v>1</v>
      </c>
      <c r="D58" s="305" t="s">
        <v>201</v>
      </c>
      <c r="E58" s="18" t="s">
        <v>1</v>
      </c>
      <c r="F58" s="306">
        <v>0</v>
      </c>
      <c r="G58" s="39"/>
      <c r="H58" s="45"/>
    </row>
    <row r="59" spans="1:8" s="2" customFormat="1" ht="16.8" customHeight="1">
      <c r="A59" s="39"/>
      <c r="B59" s="45"/>
      <c r="C59" s="305" t="s">
        <v>116</v>
      </c>
      <c r="D59" s="305" t="s">
        <v>202</v>
      </c>
      <c r="E59" s="18" t="s">
        <v>1</v>
      </c>
      <c r="F59" s="306">
        <v>12.96</v>
      </c>
      <c r="G59" s="39"/>
      <c r="H59" s="45"/>
    </row>
    <row r="60" spans="1:8" s="2" customFormat="1" ht="16.8" customHeight="1">
      <c r="A60" s="39"/>
      <c r="B60" s="45"/>
      <c r="C60" s="307" t="s">
        <v>1066</v>
      </c>
      <c r="D60" s="39"/>
      <c r="E60" s="39"/>
      <c r="F60" s="39"/>
      <c r="G60" s="39"/>
      <c r="H60" s="45"/>
    </row>
    <row r="61" spans="1:8" s="2" customFormat="1" ht="16.8" customHeight="1">
      <c r="A61" s="39"/>
      <c r="B61" s="45"/>
      <c r="C61" s="305" t="s">
        <v>198</v>
      </c>
      <c r="D61" s="305" t="s">
        <v>199</v>
      </c>
      <c r="E61" s="18" t="s">
        <v>181</v>
      </c>
      <c r="F61" s="306">
        <v>12.96</v>
      </c>
      <c r="G61" s="39"/>
      <c r="H61" s="45"/>
    </row>
    <row r="62" spans="1:8" s="2" customFormat="1" ht="12">
      <c r="A62" s="39"/>
      <c r="B62" s="45"/>
      <c r="C62" s="305" t="s">
        <v>234</v>
      </c>
      <c r="D62" s="305" t="s">
        <v>235</v>
      </c>
      <c r="E62" s="18" t="s">
        <v>181</v>
      </c>
      <c r="F62" s="306">
        <v>589</v>
      </c>
      <c r="G62" s="39"/>
      <c r="H62" s="45"/>
    </row>
    <row r="63" spans="1:8" s="2" customFormat="1" ht="16.8" customHeight="1">
      <c r="A63" s="39"/>
      <c r="B63" s="45"/>
      <c r="C63" s="305" t="s">
        <v>250</v>
      </c>
      <c r="D63" s="305" t="s">
        <v>251</v>
      </c>
      <c r="E63" s="18" t="s">
        <v>181</v>
      </c>
      <c r="F63" s="306">
        <v>28.831</v>
      </c>
      <c r="G63" s="39"/>
      <c r="H63" s="45"/>
    </row>
    <row r="64" spans="1:8" s="2" customFormat="1" ht="16.8" customHeight="1">
      <c r="A64" s="39"/>
      <c r="B64" s="45"/>
      <c r="C64" s="301" t="s">
        <v>1069</v>
      </c>
      <c r="D64" s="302" t="s">
        <v>1</v>
      </c>
      <c r="E64" s="303" t="s">
        <v>1</v>
      </c>
      <c r="F64" s="304">
        <v>32.371</v>
      </c>
      <c r="G64" s="39"/>
      <c r="H64" s="45"/>
    </row>
    <row r="65" spans="1:8" s="2" customFormat="1" ht="16.8" customHeight="1">
      <c r="A65" s="39"/>
      <c r="B65" s="45"/>
      <c r="C65" s="301" t="s">
        <v>118</v>
      </c>
      <c r="D65" s="302" t="s">
        <v>1</v>
      </c>
      <c r="E65" s="303" t="s">
        <v>1</v>
      </c>
      <c r="F65" s="304">
        <v>28.831</v>
      </c>
      <c r="G65" s="39"/>
      <c r="H65" s="45"/>
    </row>
    <row r="66" spans="1:8" s="2" customFormat="1" ht="16.8" customHeight="1">
      <c r="A66" s="39"/>
      <c r="B66" s="45"/>
      <c r="C66" s="305" t="s">
        <v>1</v>
      </c>
      <c r="D66" s="305" t="s">
        <v>253</v>
      </c>
      <c r="E66" s="18" t="s">
        <v>1</v>
      </c>
      <c r="F66" s="306">
        <v>32.7</v>
      </c>
      <c r="G66" s="39"/>
      <c r="H66" s="45"/>
    </row>
    <row r="67" spans="1:8" s="2" customFormat="1" ht="16.8" customHeight="1">
      <c r="A67" s="39"/>
      <c r="B67" s="45"/>
      <c r="C67" s="305" t="s">
        <v>1</v>
      </c>
      <c r="D67" s="305" t="s">
        <v>254</v>
      </c>
      <c r="E67" s="18" t="s">
        <v>1</v>
      </c>
      <c r="F67" s="306">
        <v>-2.046</v>
      </c>
      <c r="G67" s="39"/>
      <c r="H67" s="45"/>
    </row>
    <row r="68" spans="1:8" s="2" customFormat="1" ht="16.8" customHeight="1">
      <c r="A68" s="39"/>
      <c r="B68" s="45"/>
      <c r="C68" s="305" t="s">
        <v>1</v>
      </c>
      <c r="D68" s="305" t="s">
        <v>255</v>
      </c>
      <c r="E68" s="18" t="s">
        <v>1</v>
      </c>
      <c r="F68" s="306">
        <v>-1.823</v>
      </c>
      <c r="G68" s="39"/>
      <c r="H68" s="45"/>
    </row>
    <row r="69" spans="1:8" s="2" customFormat="1" ht="16.8" customHeight="1">
      <c r="A69" s="39"/>
      <c r="B69" s="45"/>
      <c r="C69" s="305" t="s">
        <v>118</v>
      </c>
      <c r="D69" s="305" t="s">
        <v>164</v>
      </c>
      <c r="E69" s="18" t="s">
        <v>1</v>
      </c>
      <c r="F69" s="306">
        <v>28.831</v>
      </c>
      <c r="G69" s="39"/>
      <c r="H69" s="45"/>
    </row>
    <row r="70" spans="1:8" s="2" customFormat="1" ht="16.8" customHeight="1">
      <c r="A70" s="39"/>
      <c r="B70" s="45"/>
      <c r="C70" s="307" t="s">
        <v>1066</v>
      </c>
      <c r="D70" s="39"/>
      <c r="E70" s="39"/>
      <c r="F70" s="39"/>
      <c r="G70" s="39"/>
      <c r="H70" s="45"/>
    </row>
    <row r="71" spans="1:8" s="2" customFormat="1" ht="16.8" customHeight="1">
      <c r="A71" s="39"/>
      <c r="B71" s="45"/>
      <c r="C71" s="305" t="s">
        <v>250</v>
      </c>
      <c r="D71" s="305" t="s">
        <v>251</v>
      </c>
      <c r="E71" s="18" t="s">
        <v>181</v>
      </c>
      <c r="F71" s="306">
        <v>28.831</v>
      </c>
      <c r="G71" s="39"/>
      <c r="H71" s="45"/>
    </row>
    <row r="72" spans="1:8" s="2" customFormat="1" ht="16.8" customHeight="1">
      <c r="A72" s="39"/>
      <c r="B72" s="45"/>
      <c r="C72" s="305" t="s">
        <v>258</v>
      </c>
      <c r="D72" s="305" t="s">
        <v>259</v>
      </c>
      <c r="E72" s="18" t="s">
        <v>242</v>
      </c>
      <c r="F72" s="306">
        <v>57.662</v>
      </c>
      <c r="G72" s="39"/>
      <c r="H72" s="45"/>
    </row>
    <row r="73" spans="1:8" s="2" customFormat="1" ht="26.4" customHeight="1">
      <c r="A73" s="39"/>
      <c r="B73" s="45"/>
      <c r="C73" s="300" t="s">
        <v>1070</v>
      </c>
      <c r="D73" s="300" t="s">
        <v>88</v>
      </c>
      <c r="E73" s="39"/>
      <c r="F73" s="39"/>
      <c r="G73" s="39"/>
      <c r="H73" s="45"/>
    </row>
    <row r="74" spans="1:8" s="2" customFormat="1" ht="16.8" customHeight="1">
      <c r="A74" s="39"/>
      <c r="B74" s="45"/>
      <c r="C74" s="301" t="s">
        <v>99</v>
      </c>
      <c r="D74" s="302" t="s">
        <v>1</v>
      </c>
      <c r="E74" s="303" t="s">
        <v>1</v>
      </c>
      <c r="F74" s="304">
        <v>358.266</v>
      </c>
      <c r="G74" s="39"/>
      <c r="H74" s="45"/>
    </row>
    <row r="75" spans="1:8" s="2" customFormat="1" ht="16.8" customHeight="1">
      <c r="A75" s="39"/>
      <c r="B75" s="45"/>
      <c r="C75" s="305" t="s">
        <v>1</v>
      </c>
      <c r="D75" s="305" t="s">
        <v>538</v>
      </c>
      <c r="E75" s="18" t="s">
        <v>1</v>
      </c>
      <c r="F75" s="306">
        <v>0</v>
      </c>
      <c r="G75" s="39"/>
      <c r="H75" s="45"/>
    </row>
    <row r="76" spans="1:8" s="2" customFormat="1" ht="16.8" customHeight="1">
      <c r="A76" s="39"/>
      <c r="B76" s="45"/>
      <c r="C76" s="305" t="s">
        <v>1</v>
      </c>
      <c r="D76" s="305" t="s">
        <v>539</v>
      </c>
      <c r="E76" s="18" t="s">
        <v>1</v>
      </c>
      <c r="F76" s="306">
        <v>80.478</v>
      </c>
      <c r="G76" s="39"/>
      <c r="H76" s="45"/>
    </row>
    <row r="77" spans="1:8" s="2" customFormat="1" ht="16.8" customHeight="1">
      <c r="A77" s="39"/>
      <c r="B77" s="45"/>
      <c r="C77" s="305" t="s">
        <v>1</v>
      </c>
      <c r="D77" s="305" t="s">
        <v>540</v>
      </c>
      <c r="E77" s="18" t="s">
        <v>1</v>
      </c>
      <c r="F77" s="306">
        <v>2.45</v>
      </c>
      <c r="G77" s="39"/>
      <c r="H77" s="45"/>
    </row>
    <row r="78" spans="1:8" s="2" customFormat="1" ht="16.8" customHeight="1">
      <c r="A78" s="39"/>
      <c r="B78" s="45"/>
      <c r="C78" s="305" t="s">
        <v>1</v>
      </c>
      <c r="D78" s="305" t="s">
        <v>541</v>
      </c>
      <c r="E78" s="18" t="s">
        <v>1</v>
      </c>
      <c r="F78" s="306">
        <v>0</v>
      </c>
      <c r="G78" s="39"/>
      <c r="H78" s="45"/>
    </row>
    <row r="79" spans="1:8" s="2" customFormat="1" ht="16.8" customHeight="1">
      <c r="A79" s="39"/>
      <c r="B79" s="45"/>
      <c r="C79" s="305" t="s">
        <v>1</v>
      </c>
      <c r="D79" s="305" t="s">
        <v>542</v>
      </c>
      <c r="E79" s="18" t="s">
        <v>1</v>
      </c>
      <c r="F79" s="306">
        <v>275.338</v>
      </c>
      <c r="G79" s="39"/>
      <c r="H79" s="45"/>
    </row>
    <row r="80" spans="1:8" s="2" customFormat="1" ht="16.8" customHeight="1">
      <c r="A80" s="39"/>
      <c r="B80" s="45"/>
      <c r="C80" s="305" t="s">
        <v>99</v>
      </c>
      <c r="D80" s="305" t="s">
        <v>164</v>
      </c>
      <c r="E80" s="18" t="s">
        <v>1</v>
      </c>
      <c r="F80" s="306">
        <v>358.266</v>
      </c>
      <c r="G80" s="39"/>
      <c r="H80" s="45"/>
    </row>
    <row r="81" spans="1:8" s="2" customFormat="1" ht="16.8" customHeight="1">
      <c r="A81" s="39"/>
      <c r="B81" s="45"/>
      <c r="C81" s="307" t="s">
        <v>1066</v>
      </c>
      <c r="D81" s="39"/>
      <c r="E81" s="39"/>
      <c r="F81" s="39"/>
      <c r="G81" s="39"/>
      <c r="H81" s="45"/>
    </row>
    <row r="82" spans="1:8" s="2" customFormat="1" ht="16.8" customHeight="1">
      <c r="A82" s="39"/>
      <c r="B82" s="45"/>
      <c r="C82" s="305" t="s">
        <v>535</v>
      </c>
      <c r="D82" s="305" t="s">
        <v>536</v>
      </c>
      <c r="E82" s="18" t="s">
        <v>181</v>
      </c>
      <c r="F82" s="306">
        <v>179.133</v>
      </c>
      <c r="G82" s="39"/>
      <c r="H82" s="45"/>
    </row>
    <row r="83" spans="1:8" s="2" customFormat="1" ht="16.8" customHeight="1">
      <c r="A83" s="39"/>
      <c r="B83" s="45"/>
      <c r="C83" s="305" t="s">
        <v>544</v>
      </c>
      <c r="D83" s="305" t="s">
        <v>545</v>
      </c>
      <c r="E83" s="18" t="s">
        <v>181</v>
      </c>
      <c r="F83" s="306">
        <v>179.133</v>
      </c>
      <c r="G83" s="39"/>
      <c r="H83" s="45"/>
    </row>
    <row r="84" spans="1:8" s="2" customFormat="1" ht="12">
      <c r="A84" s="39"/>
      <c r="B84" s="45"/>
      <c r="C84" s="305" t="s">
        <v>234</v>
      </c>
      <c r="D84" s="305" t="s">
        <v>235</v>
      </c>
      <c r="E84" s="18" t="s">
        <v>181</v>
      </c>
      <c r="F84" s="306">
        <v>178.48</v>
      </c>
      <c r="G84" s="39"/>
      <c r="H84" s="45"/>
    </row>
    <row r="85" spans="1:8" s="2" customFormat="1" ht="16.8" customHeight="1">
      <c r="A85" s="39"/>
      <c r="B85" s="45"/>
      <c r="C85" s="305" t="s">
        <v>250</v>
      </c>
      <c r="D85" s="305" t="s">
        <v>251</v>
      </c>
      <c r="E85" s="18" t="s">
        <v>181</v>
      </c>
      <c r="F85" s="306">
        <v>204.824</v>
      </c>
      <c r="G85" s="39"/>
      <c r="H85" s="45"/>
    </row>
    <row r="86" spans="1:8" s="2" customFormat="1" ht="16.8" customHeight="1">
      <c r="A86" s="39"/>
      <c r="B86" s="45"/>
      <c r="C86" s="301" t="s">
        <v>101</v>
      </c>
      <c r="D86" s="302" t="s">
        <v>1</v>
      </c>
      <c r="E86" s="303" t="s">
        <v>1</v>
      </c>
      <c r="F86" s="304">
        <v>356.959</v>
      </c>
      <c r="G86" s="39"/>
      <c r="H86" s="45"/>
    </row>
    <row r="87" spans="1:8" s="2" customFormat="1" ht="16.8" customHeight="1">
      <c r="A87" s="39"/>
      <c r="B87" s="45"/>
      <c r="C87" s="305" t="s">
        <v>1</v>
      </c>
      <c r="D87" s="305" t="s">
        <v>237</v>
      </c>
      <c r="E87" s="18" t="s">
        <v>1</v>
      </c>
      <c r="F87" s="306">
        <v>0</v>
      </c>
      <c r="G87" s="39"/>
      <c r="H87" s="45"/>
    </row>
    <row r="88" spans="1:8" s="2" customFormat="1" ht="16.8" customHeight="1">
      <c r="A88" s="39"/>
      <c r="B88" s="45"/>
      <c r="C88" s="305" t="s">
        <v>1</v>
      </c>
      <c r="D88" s="305" t="s">
        <v>587</v>
      </c>
      <c r="E88" s="18" t="s">
        <v>1</v>
      </c>
      <c r="F88" s="306">
        <v>561.783</v>
      </c>
      <c r="G88" s="39"/>
      <c r="H88" s="45"/>
    </row>
    <row r="89" spans="1:8" s="2" customFormat="1" ht="16.8" customHeight="1">
      <c r="A89" s="39"/>
      <c r="B89" s="45"/>
      <c r="C89" s="305" t="s">
        <v>1</v>
      </c>
      <c r="D89" s="305" t="s">
        <v>588</v>
      </c>
      <c r="E89" s="18" t="s">
        <v>1</v>
      </c>
      <c r="F89" s="306">
        <v>-204.824</v>
      </c>
      <c r="G89" s="39"/>
      <c r="H89" s="45"/>
    </row>
    <row r="90" spans="1:8" s="2" customFormat="1" ht="16.8" customHeight="1">
      <c r="A90" s="39"/>
      <c r="B90" s="45"/>
      <c r="C90" s="305" t="s">
        <v>101</v>
      </c>
      <c r="D90" s="305" t="s">
        <v>164</v>
      </c>
      <c r="E90" s="18" t="s">
        <v>1</v>
      </c>
      <c r="F90" s="306">
        <v>356.959</v>
      </c>
      <c r="G90" s="39"/>
      <c r="H90" s="45"/>
    </row>
    <row r="91" spans="1:8" s="2" customFormat="1" ht="16.8" customHeight="1">
      <c r="A91" s="39"/>
      <c r="B91" s="45"/>
      <c r="C91" s="307" t="s">
        <v>1066</v>
      </c>
      <c r="D91" s="39"/>
      <c r="E91" s="39"/>
      <c r="F91" s="39"/>
      <c r="G91" s="39"/>
      <c r="H91" s="45"/>
    </row>
    <row r="92" spans="1:8" s="2" customFormat="1" ht="12">
      <c r="A92" s="39"/>
      <c r="B92" s="45"/>
      <c r="C92" s="305" t="s">
        <v>234</v>
      </c>
      <c r="D92" s="305" t="s">
        <v>235</v>
      </c>
      <c r="E92" s="18" t="s">
        <v>181</v>
      </c>
      <c r="F92" s="306">
        <v>178.48</v>
      </c>
      <c r="G92" s="39"/>
      <c r="H92" s="45"/>
    </row>
    <row r="93" spans="1:8" s="2" customFormat="1" ht="12">
      <c r="A93" s="39"/>
      <c r="B93" s="45"/>
      <c r="C93" s="305" t="s">
        <v>590</v>
      </c>
      <c r="D93" s="305" t="s">
        <v>591</v>
      </c>
      <c r="E93" s="18" t="s">
        <v>181</v>
      </c>
      <c r="F93" s="306">
        <v>1784.795</v>
      </c>
      <c r="G93" s="39"/>
      <c r="H93" s="45"/>
    </row>
    <row r="94" spans="1:8" s="2" customFormat="1" ht="12">
      <c r="A94" s="39"/>
      <c r="B94" s="45"/>
      <c r="C94" s="305" t="s">
        <v>594</v>
      </c>
      <c r="D94" s="305" t="s">
        <v>595</v>
      </c>
      <c r="E94" s="18" t="s">
        <v>181</v>
      </c>
      <c r="F94" s="306">
        <v>178.48</v>
      </c>
      <c r="G94" s="39"/>
      <c r="H94" s="45"/>
    </row>
    <row r="95" spans="1:8" s="2" customFormat="1" ht="12">
      <c r="A95" s="39"/>
      <c r="B95" s="45"/>
      <c r="C95" s="305" t="s">
        <v>597</v>
      </c>
      <c r="D95" s="305" t="s">
        <v>598</v>
      </c>
      <c r="E95" s="18" t="s">
        <v>181</v>
      </c>
      <c r="F95" s="306">
        <v>1784.795</v>
      </c>
      <c r="G95" s="39"/>
      <c r="H95" s="45"/>
    </row>
    <row r="96" spans="1:8" s="2" customFormat="1" ht="12">
      <c r="A96" s="39"/>
      <c r="B96" s="45"/>
      <c r="C96" s="305" t="s">
        <v>240</v>
      </c>
      <c r="D96" s="305" t="s">
        <v>241</v>
      </c>
      <c r="E96" s="18" t="s">
        <v>242</v>
      </c>
      <c r="F96" s="306">
        <v>713.918</v>
      </c>
      <c r="G96" s="39"/>
      <c r="H96" s="45"/>
    </row>
    <row r="97" spans="1:8" s="2" customFormat="1" ht="16.8" customHeight="1">
      <c r="A97" s="39"/>
      <c r="B97" s="45"/>
      <c r="C97" s="305" t="s">
        <v>246</v>
      </c>
      <c r="D97" s="305" t="s">
        <v>247</v>
      </c>
      <c r="E97" s="18" t="s">
        <v>181</v>
      </c>
      <c r="F97" s="306">
        <v>356.959</v>
      </c>
      <c r="G97" s="39"/>
      <c r="H97" s="45"/>
    </row>
    <row r="98" spans="1:8" s="2" customFormat="1" ht="16.8" customHeight="1">
      <c r="A98" s="39"/>
      <c r="B98" s="45"/>
      <c r="C98" s="301" t="s">
        <v>106</v>
      </c>
      <c r="D98" s="302" t="s">
        <v>1</v>
      </c>
      <c r="E98" s="303" t="s">
        <v>1</v>
      </c>
      <c r="F98" s="304">
        <v>53.511</v>
      </c>
      <c r="G98" s="39"/>
      <c r="H98" s="45"/>
    </row>
    <row r="99" spans="1:8" s="2" customFormat="1" ht="16.8" customHeight="1">
      <c r="A99" s="39"/>
      <c r="B99" s="45"/>
      <c r="C99" s="305" t="s">
        <v>1</v>
      </c>
      <c r="D99" s="305" t="s">
        <v>619</v>
      </c>
      <c r="E99" s="18" t="s">
        <v>1</v>
      </c>
      <c r="F99" s="306">
        <v>42.851</v>
      </c>
      <c r="G99" s="39"/>
      <c r="H99" s="45"/>
    </row>
    <row r="100" spans="1:8" s="2" customFormat="1" ht="16.8" customHeight="1">
      <c r="A100" s="39"/>
      <c r="B100" s="45"/>
      <c r="C100" s="305" t="s">
        <v>1</v>
      </c>
      <c r="D100" s="305" t="s">
        <v>620</v>
      </c>
      <c r="E100" s="18" t="s">
        <v>1</v>
      </c>
      <c r="F100" s="306">
        <v>10.66</v>
      </c>
      <c r="G100" s="39"/>
      <c r="H100" s="45"/>
    </row>
    <row r="101" spans="1:8" s="2" customFormat="1" ht="16.8" customHeight="1">
      <c r="A101" s="39"/>
      <c r="B101" s="45"/>
      <c r="C101" s="305" t="s">
        <v>106</v>
      </c>
      <c r="D101" s="305" t="s">
        <v>164</v>
      </c>
      <c r="E101" s="18" t="s">
        <v>1</v>
      </c>
      <c r="F101" s="306">
        <v>53.511</v>
      </c>
      <c r="G101" s="39"/>
      <c r="H101" s="45"/>
    </row>
    <row r="102" spans="1:8" s="2" customFormat="1" ht="16.8" customHeight="1">
      <c r="A102" s="39"/>
      <c r="B102" s="45"/>
      <c r="C102" s="307" t="s">
        <v>1066</v>
      </c>
      <c r="D102" s="39"/>
      <c r="E102" s="39"/>
      <c r="F102" s="39"/>
      <c r="G102" s="39"/>
      <c r="H102" s="45"/>
    </row>
    <row r="103" spans="1:8" s="2" customFormat="1" ht="16.8" customHeight="1">
      <c r="A103" s="39"/>
      <c r="B103" s="45"/>
      <c r="C103" s="305" t="s">
        <v>263</v>
      </c>
      <c r="D103" s="305" t="s">
        <v>264</v>
      </c>
      <c r="E103" s="18" t="s">
        <v>181</v>
      </c>
      <c r="F103" s="306">
        <v>53.511</v>
      </c>
      <c r="G103" s="39"/>
      <c r="H103" s="45"/>
    </row>
    <row r="104" spans="1:8" s="2" customFormat="1" ht="16.8" customHeight="1">
      <c r="A104" s="39"/>
      <c r="B104" s="45"/>
      <c r="C104" s="305" t="s">
        <v>250</v>
      </c>
      <c r="D104" s="305" t="s">
        <v>251</v>
      </c>
      <c r="E104" s="18" t="s">
        <v>181</v>
      </c>
      <c r="F104" s="306">
        <v>130.534</v>
      </c>
      <c r="G104" s="39"/>
      <c r="H104" s="45"/>
    </row>
    <row r="105" spans="1:8" s="2" customFormat="1" ht="16.8" customHeight="1">
      <c r="A105" s="39"/>
      <c r="B105" s="45"/>
      <c r="C105" s="301" t="s">
        <v>108</v>
      </c>
      <c r="D105" s="302" t="s">
        <v>1</v>
      </c>
      <c r="E105" s="303" t="s">
        <v>1</v>
      </c>
      <c r="F105" s="304">
        <v>10.43</v>
      </c>
      <c r="G105" s="39"/>
      <c r="H105" s="45"/>
    </row>
    <row r="106" spans="1:8" s="2" customFormat="1" ht="16.8" customHeight="1">
      <c r="A106" s="39"/>
      <c r="B106" s="45"/>
      <c r="C106" s="305" t="s">
        <v>1</v>
      </c>
      <c r="D106" s="305" t="s">
        <v>640</v>
      </c>
      <c r="E106" s="18" t="s">
        <v>1</v>
      </c>
      <c r="F106" s="306">
        <v>8.162</v>
      </c>
      <c r="G106" s="39"/>
      <c r="H106" s="45"/>
    </row>
    <row r="107" spans="1:8" s="2" customFormat="1" ht="16.8" customHeight="1">
      <c r="A107" s="39"/>
      <c r="B107" s="45"/>
      <c r="C107" s="305" t="s">
        <v>1</v>
      </c>
      <c r="D107" s="305" t="s">
        <v>641</v>
      </c>
      <c r="E107" s="18" t="s">
        <v>1</v>
      </c>
      <c r="F107" s="306">
        <v>2.268</v>
      </c>
      <c r="G107" s="39"/>
      <c r="H107" s="45"/>
    </row>
    <row r="108" spans="1:8" s="2" customFormat="1" ht="16.8" customHeight="1">
      <c r="A108" s="39"/>
      <c r="B108" s="45"/>
      <c r="C108" s="305" t="s">
        <v>108</v>
      </c>
      <c r="D108" s="305" t="s">
        <v>164</v>
      </c>
      <c r="E108" s="18" t="s">
        <v>1</v>
      </c>
      <c r="F108" s="306">
        <v>10.43</v>
      </c>
      <c r="G108" s="39"/>
      <c r="H108" s="45"/>
    </row>
    <row r="109" spans="1:8" s="2" customFormat="1" ht="16.8" customHeight="1">
      <c r="A109" s="39"/>
      <c r="B109" s="45"/>
      <c r="C109" s="307" t="s">
        <v>1066</v>
      </c>
      <c r="D109" s="39"/>
      <c r="E109" s="39"/>
      <c r="F109" s="39"/>
      <c r="G109" s="39"/>
      <c r="H109" s="45"/>
    </row>
    <row r="110" spans="1:8" s="2" customFormat="1" ht="16.8" customHeight="1">
      <c r="A110" s="39"/>
      <c r="B110" s="45"/>
      <c r="C110" s="305" t="s">
        <v>286</v>
      </c>
      <c r="D110" s="305" t="s">
        <v>287</v>
      </c>
      <c r="E110" s="18" t="s">
        <v>181</v>
      </c>
      <c r="F110" s="306">
        <v>10.43</v>
      </c>
      <c r="G110" s="39"/>
      <c r="H110" s="45"/>
    </row>
    <row r="111" spans="1:8" s="2" customFormat="1" ht="16.8" customHeight="1">
      <c r="A111" s="39"/>
      <c r="B111" s="45"/>
      <c r="C111" s="305" t="s">
        <v>250</v>
      </c>
      <c r="D111" s="305" t="s">
        <v>251</v>
      </c>
      <c r="E111" s="18" t="s">
        <v>181</v>
      </c>
      <c r="F111" s="306">
        <v>130.534</v>
      </c>
      <c r="G111" s="39"/>
      <c r="H111" s="45"/>
    </row>
    <row r="112" spans="1:8" s="2" customFormat="1" ht="16.8" customHeight="1">
      <c r="A112" s="39"/>
      <c r="B112" s="45"/>
      <c r="C112" s="301" t="s">
        <v>110</v>
      </c>
      <c r="D112" s="302" t="s">
        <v>1</v>
      </c>
      <c r="E112" s="303" t="s">
        <v>1</v>
      </c>
      <c r="F112" s="304">
        <v>171.146</v>
      </c>
      <c r="G112" s="39"/>
      <c r="H112" s="45"/>
    </row>
    <row r="113" spans="1:8" s="2" customFormat="1" ht="16.8" customHeight="1">
      <c r="A113" s="39"/>
      <c r="B113" s="45"/>
      <c r="C113" s="305" t="s">
        <v>1</v>
      </c>
      <c r="D113" s="305" t="s">
        <v>550</v>
      </c>
      <c r="E113" s="18" t="s">
        <v>1</v>
      </c>
      <c r="F113" s="306">
        <v>0</v>
      </c>
      <c r="G113" s="39"/>
      <c r="H113" s="45"/>
    </row>
    <row r="114" spans="1:8" s="2" customFormat="1" ht="16.8" customHeight="1">
      <c r="A114" s="39"/>
      <c r="B114" s="45"/>
      <c r="C114" s="305" t="s">
        <v>1</v>
      </c>
      <c r="D114" s="305" t="s">
        <v>551</v>
      </c>
      <c r="E114" s="18" t="s">
        <v>1</v>
      </c>
      <c r="F114" s="306">
        <v>48.848</v>
      </c>
      <c r="G114" s="39"/>
      <c r="H114" s="45"/>
    </row>
    <row r="115" spans="1:8" s="2" customFormat="1" ht="16.8" customHeight="1">
      <c r="A115" s="39"/>
      <c r="B115" s="45"/>
      <c r="C115" s="305" t="s">
        <v>1</v>
      </c>
      <c r="D115" s="305" t="s">
        <v>552</v>
      </c>
      <c r="E115" s="18" t="s">
        <v>1</v>
      </c>
      <c r="F115" s="306">
        <v>80.454</v>
      </c>
      <c r="G115" s="39"/>
      <c r="H115" s="45"/>
    </row>
    <row r="116" spans="1:8" s="2" customFormat="1" ht="16.8" customHeight="1">
      <c r="A116" s="39"/>
      <c r="B116" s="45"/>
      <c r="C116" s="305" t="s">
        <v>1</v>
      </c>
      <c r="D116" s="305" t="s">
        <v>553</v>
      </c>
      <c r="E116" s="18" t="s">
        <v>1</v>
      </c>
      <c r="F116" s="306">
        <v>34.983</v>
      </c>
      <c r="G116" s="39"/>
      <c r="H116" s="45"/>
    </row>
    <row r="117" spans="1:8" s="2" customFormat="1" ht="16.8" customHeight="1">
      <c r="A117" s="39"/>
      <c r="B117" s="45"/>
      <c r="C117" s="305" t="s">
        <v>1</v>
      </c>
      <c r="D117" s="305" t="s">
        <v>554</v>
      </c>
      <c r="E117" s="18" t="s">
        <v>1</v>
      </c>
      <c r="F117" s="306">
        <v>0</v>
      </c>
      <c r="G117" s="39"/>
      <c r="H117" s="45"/>
    </row>
    <row r="118" spans="1:8" s="2" customFormat="1" ht="16.8" customHeight="1">
      <c r="A118" s="39"/>
      <c r="B118" s="45"/>
      <c r="C118" s="305" t="s">
        <v>1</v>
      </c>
      <c r="D118" s="305" t="s">
        <v>555</v>
      </c>
      <c r="E118" s="18" t="s">
        <v>1</v>
      </c>
      <c r="F118" s="306">
        <v>6.861</v>
      </c>
      <c r="G118" s="39"/>
      <c r="H118" s="45"/>
    </row>
    <row r="119" spans="1:8" s="2" customFormat="1" ht="16.8" customHeight="1">
      <c r="A119" s="39"/>
      <c r="B119" s="45"/>
      <c r="C119" s="305" t="s">
        <v>110</v>
      </c>
      <c r="D119" s="305" t="s">
        <v>164</v>
      </c>
      <c r="E119" s="18" t="s">
        <v>1</v>
      </c>
      <c r="F119" s="306">
        <v>171.146</v>
      </c>
      <c r="G119" s="39"/>
      <c r="H119" s="45"/>
    </row>
    <row r="120" spans="1:8" s="2" customFormat="1" ht="16.8" customHeight="1">
      <c r="A120" s="39"/>
      <c r="B120" s="45"/>
      <c r="C120" s="307" t="s">
        <v>1066</v>
      </c>
      <c r="D120" s="39"/>
      <c r="E120" s="39"/>
      <c r="F120" s="39"/>
      <c r="G120" s="39"/>
      <c r="H120" s="45"/>
    </row>
    <row r="121" spans="1:8" s="2" customFormat="1" ht="12">
      <c r="A121" s="39"/>
      <c r="B121" s="45"/>
      <c r="C121" s="305" t="s">
        <v>547</v>
      </c>
      <c r="D121" s="305" t="s">
        <v>548</v>
      </c>
      <c r="E121" s="18" t="s">
        <v>181</v>
      </c>
      <c r="F121" s="306">
        <v>85.573</v>
      </c>
      <c r="G121" s="39"/>
      <c r="H121" s="45"/>
    </row>
    <row r="122" spans="1:8" s="2" customFormat="1" ht="12">
      <c r="A122" s="39"/>
      <c r="B122" s="45"/>
      <c r="C122" s="305" t="s">
        <v>557</v>
      </c>
      <c r="D122" s="305" t="s">
        <v>558</v>
      </c>
      <c r="E122" s="18" t="s">
        <v>181</v>
      </c>
      <c r="F122" s="306">
        <v>85.573</v>
      </c>
      <c r="G122" s="39"/>
      <c r="H122" s="45"/>
    </row>
    <row r="123" spans="1:8" s="2" customFormat="1" ht="12">
      <c r="A123" s="39"/>
      <c r="B123" s="45"/>
      <c r="C123" s="305" t="s">
        <v>234</v>
      </c>
      <c r="D123" s="305" t="s">
        <v>235</v>
      </c>
      <c r="E123" s="18" t="s">
        <v>181</v>
      </c>
      <c r="F123" s="306">
        <v>178.48</v>
      </c>
      <c r="G123" s="39"/>
      <c r="H123" s="45"/>
    </row>
    <row r="124" spans="1:8" s="2" customFormat="1" ht="16.8" customHeight="1">
      <c r="A124" s="39"/>
      <c r="B124" s="45"/>
      <c r="C124" s="305" t="s">
        <v>250</v>
      </c>
      <c r="D124" s="305" t="s">
        <v>251</v>
      </c>
      <c r="E124" s="18" t="s">
        <v>181</v>
      </c>
      <c r="F124" s="306">
        <v>130.534</v>
      </c>
      <c r="G124" s="39"/>
      <c r="H124" s="45"/>
    </row>
    <row r="125" spans="1:8" s="2" customFormat="1" ht="16.8" customHeight="1">
      <c r="A125" s="39"/>
      <c r="B125" s="45"/>
      <c r="C125" s="301" t="s">
        <v>116</v>
      </c>
      <c r="D125" s="302" t="s">
        <v>1</v>
      </c>
      <c r="E125" s="303" t="s">
        <v>1</v>
      </c>
      <c r="F125" s="304">
        <v>32.371</v>
      </c>
      <c r="G125" s="39"/>
      <c r="H125" s="45"/>
    </row>
    <row r="126" spans="1:8" s="2" customFormat="1" ht="16.8" customHeight="1">
      <c r="A126" s="39"/>
      <c r="B126" s="45"/>
      <c r="C126" s="305" t="s">
        <v>1</v>
      </c>
      <c r="D126" s="305" t="s">
        <v>563</v>
      </c>
      <c r="E126" s="18" t="s">
        <v>1</v>
      </c>
      <c r="F126" s="306">
        <v>0</v>
      </c>
      <c r="G126" s="39"/>
      <c r="H126" s="45"/>
    </row>
    <row r="127" spans="1:8" s="2" customFormat="1" ht="16.8" customHeight="1">
      <c r="A127" s="39"/>
      <c r="B127" s="45"/>
      <c r="C127" s="305" t="s">
        <v>116</v>
      </c>
      <c r="D127" s="305" t="s">
        <v>564</v>
      </c>
      <c r="E127" s="18" t="s">
        <v>1</v>
      </c>
      <c r="F127" s="306">
        <v>32.371</v>
      </c>
      <c r="G127" s="39"/>
      <c r="H127" s="45"/>
    </row>
    <row r="128" spans="1:8" s="2" customFormat="1" ht="16.8" customHeight="1">
      <c r="A128" s="39"/>
      <c r="B128" s="45"/>
      <c r="C128" s="307" t="s">
        <v>1066</v>
      </c>
      <c r="D128" s="39"/>
      <c r="E128" s="39"/>
      <c r="F128" s="39"/>
      <c r="G128" s="39"/>
      <c r="H128" s="45"/>
    </row>
    <row r="129" spans="1:8" s="2" customFormat="1" ht="16.8" customHeight="1">
      <c r="A129" s="39"/>
      <c r="B129" s="45"/>
      <c r="C129" s="305" t="s">
        <v>560</v>
      </c>
      <c r="D129" s="305" t="s">
        <v>561</v>
      </c>
      <c r="E129" s="18" t="s">
        <v>181</v>
      </c>
      <c r="F129" s="306">
        <v>16.186</v>
      </c>
      <c r="G129" s="39"/>
      <c r="H129" s="45"/>
    </row>
    <row r="130" spans="1:8" s="2" customFormat="1" ht="16.8" customHeight="1">
      <c r="A130" s="39"/>
      <c r="B130" s="45"/>
      <c r="C130" s="305" t="s">
        <v>566</v>
      </c>
      <c r="D130" s="305" t="s">
        <v>567</v>
      </c>
      <c r="E130" s="18" t="s">
        <v>181</v>
      </c>
      <c r="F130" s="306">
        <v>16.186</v>
      </c>
      <c r="G130" s="39"/>
      <c r="H130" s="45"/>
    </row>
    <row r="131" spans="1:8" s="2" customFormat="1" ht="12">
      <c r="A131" s="39"/>
      <c r="B131" s="45"/>
      <c r="C131" s="305" t="s">
        <v>234</v>
      </c>
      <c r="D131" s="305" t="s">
        <v>235</v>
      </c>
      <c r="E131" s="18" t="s">
        <v>181</v>
      </c>
      <c r="F131" s="306">
        <v>178.48</v>
      </c>
      <c r="G131" s="39"/>
      <c r="H131" s="45"/>
    </row>
    <row r="132" spans="1:8" s="2" customFormat="1" ht="16.8" customHeight="1">
      <c r="A132" s="39"/>
      <c r="B132" s="45"/>
      <c r="C132" s="305" t="s">
        <v>250</v>
      </c>
      <c r="D132" s="305" t="s">
        <v>251</v>
      </c>
      <c r="E132" s="18" t="s">
        <v>181</v>
      </c>
      <c r="F132" s="306">
        <v>130.534</v>
      </c>
      <c r="G132" s="39"/>
      <c r="H132" s="45"/>
    </row>
    <row r="133" spans="1:8" s="2" customFormat="1" ht="16.8" customHeight="1">
      <c r="A133" s="39"/>
      <c r="B133" s="45"/>
      <c r="C133" s="301" t="s">
        <v>118</v>
      </c>
      <c r="D133" s="302" t="s">
        <v>1</v>
      </c>
      <c r="E133" s="303" t="s">
        <v>1</v>
      </c>
      <c r="F133" s="304">
        <v>204.824</v>
      </c>
      <c r="G133" s="39"/>
      <c r="H133" s="45"/>
    </row>
    <row r="134" spans="1:8" s="2" customFormat="1" ht="16.8" customHeight="1">
      <c r="A134" s="39"/>
      <c r="B134" s="45"/>
      <c r="C134" s="305" t="s">
        <v>1</v>
      </c>
      <c r="D134" s="305" t="s">
        <v>99</v>
      </c>
      <c r="E134" s="18" t="s">
        <v>1</v>
      </c>
      <c r="F134" s="306">
        <v>358.266</v>
      </c>
      <c r="G134" s="39"/>
      <c r="H134" s="45"/>
    </row>
    <row r="135" spans="1:8" s="2" customFormat="1" ht="16.8" customHeight="1">
      <c r="A135" s="39"/>
      <c r="B135" s="45"/>
      <c r="C135" s="305" t="s">
        <v>1</v>
      </c>
      <c r="D135" s="305" t="s">
        <v>611</v>
      </c>
      <c r="E135" s="18" t="s">
        <v>1</v>
      </c>
      <c r="F135" s="306">
        <v>-10.57</v>
      </c>
      <c r="G135" s="39"/>
      <c r="H135" s="45"/>
    </row>
    <row r="136" spans="1:8" s="2" customFormat="1" ht="16.8" customHeight="1">
      <c r="A136" s="39"/>
      <c r="B136" s="45"/>
      <c r="C136" s="305" t="s">
        <v>1</v>
      </c>
      <c r="D136" s="305" t="s">
        <v>612</v>
      </c>
      <c r="E136" s="18" t="s">
        <v>1</v>
      </c>
      <c r="F136" s="306">
        <v>-1.432</v>
      </c>
      <c r="G136" s="39"/>
      <c r="H136" s="45"/>
    </row>
    <row r="137" spans="1:8" s="2" customFormat="1" ht="16.8" customHeight="1">
      <c r="A137" s="39"/>
      <c r="B137" s="45"/>
      <c r="C137" s="305" t="s">
        <v>1</v>
      </c>
      <c r="D137" s="305" t="s">
        <v>613</v>
      </c>
      <c r="E137" s="18" t="s">
        <v>1</v>
      </c>
      <c r="F137" s="306">
        <v>-141.44</v>
      </c>
      <c r="G137" s="39"/>
      <c r="H137" s="45"/>
    </row>
    <row r="138" spans="1:8" s="2" customFormat="1" ht="16.8" customHeight="1">
      <c r="A138" s="39"/>
      <c r="B138" s="45"/>
      <c r="C138" s="305" t="s">
        <v>118</v>
      </c>
      <c r="D138" s="305" t="s">
        <v>164</v>
      </c>
      <c r="E138" s="18" t="s">
        <v>1</v>
      </c>
      <c r="F138" s="306">
        <v>204.824</v>
      </c>
      <c r="G138" s="39"/>
      <c r="H138" s="45"/>
    </row>
    <row r="139" spans="1:8" s="2" customFormat="1" ht="16.8" customHeight="1">
      <c r="A139" s="39"/>
      <c r="B139" s="45"/>
      <c r="C139" s="307" t="s">
        <v>1066</v>
      </c>
      <c r="D139" s="39"/>
      <c r="E139" s="39"/>
      <c r="F139" s="39"/>
      <c r="G139" s="39"/>
      <c r="H139" s="45"/>
    </row>
    <row r="140" spans="1:8" s="2" customFormat="1" ht="16.8" customHeight="1">
      <c r="A140" s="39"/>
      <c r="B140" s="45"/>
      <c r="C140" s="305" t="s">
        <v>250</v>
      </c>
      <c r="D140" s="305" t="s">
        <v>251</v>
      </c>
      <c r="E140" s="18" t="s">
        <v>181</v>
      </c>
      <c r="F140" s="306">
        <v>204.824</v>
      </c>
      <c r="G140" s="39"/>
      <c r="H140" s="45"/>
    </row>
    <row r="141" spans="1:8" s="2" customFormat="1" ht="16.8" customHeight="1">
      <c r="A141" s="39"/>
      <c r="B141" s="45"/>
      <c r="C141" s="305" t="s">
        <v>222</v>
      </c>
      <c r="D141" s="305" t="s">
        <v>223</v>
      </c>
      <c r="E141" s="18" t="s">
        <v>181</v>
      </c>
      <c r="F141" s="306">
        <v>204.824</v>
      </c>
      <c r="G141" s="39"/>
      <c r="H141" s="45"/>
    </row>
    <row r="142" spans="1:8" s="2" customFormat="1" ht="16.8" customHeight="1">
      <c r="A142" s="39"/>
      <c r="B142" s="45"/>
      <c r="C142" s="305" t="s">
        <v>583</v>
      </c>
      <c r="D142" s="305" t="s">
        <v>584</v>
      </c>
      <c r="E142" s="18" t="s">
        <v>181</v>
      </c>
      <c r="F142" s="306">
        <v>204.824</v>
      </c>
      <c r="G142" s="39"/>
      <c r="H142" s="45"/>
    </row>
    <row r="143" spans="1:8" s="2" customFormat="1" ht="12">
      <c r="A143" s="39"/>
      <c r="B143" s="45"/>
      <c r="C143" s="305" t="s">
        <v>234</v>
      </c>
      <c r="D143" s="305" t="s">
        <v>235</v>
      </c>
      <c r="E143" s="18" t="s">
        <v>181</v>
      </c>
      <c r="F143" s="306">
        <v>178.48</v>
      </c>
      <c r="G143" s="39"/>
      <c r="H143" s="45"/>
    </row>
    <row r="144" spans="1:8" s="2" customFormat="1" ht="16.8" customHeight="1">
      <c r="A144" s="39"/>
      <c r="B144" s="45"/>
      <c r="C144" s="305" t="s">
        <v>600</v>
      </c>
      <c r="D144" s="305" t="s">
        <v>601</v>
      </c>
      <c r="E144" s="18" t="s">
        <v>181</v>
      </c>
      <c r="F144" s="306">
        <v>102.412</v>
      </c>
      <c r="G144" s="39"/>
      <c r="H144" s="45"/>
    </row>
    <row r="145" spans="1:8" s="2" customFormat="1" ht="16.8" customHeight="1">
      <c r="A145" s="39"/>
      <c r="B145" s="45"/>
      <c r="C145" s="305" t="s">
        <v>605</v>
      </c>
      <c r="D145" s="305" t="s">
        <v>606</v>
      </c>
      <c r="E145" s="18" t="s">
        <v>181</v>
      </c>
      <c r="F145" s="306">
        <v>102.412</v>
      </c>
      <c r="G145" s="39"/>
      <c r="H145" s="45"/>
    </row>
    <row r="146" spans="1:8" s="2" customFormat="1" ht="16.8" customHeight="1">
      <c r="A146" s="39"/>
      <c r="B146" s="45"/>
      <c r="C146" s="301" t="s">
        <v>530</v>
      </c>
      <c r="D146" s="302" t="s">
        <v>1</v>
      </c>
      <c r="E146" s="303" t="s">
        <v>1</v>
      </c>
      <c r="F146" s="304">
        <v>130.534</v>
      </c>
      <c r="G146" s="39"/>
      <c r="H146" s="45"/>
    </row>
    <row r="147" spans="1:8" s="2" customFormat="1" ht="16.8" customHeight="1">
      <c r="A147" s="39"/>
      <c r="B147" s="45"/>
      <c r="C147" s="305" t="s">
        <v>1</v>
      </c>
      <c r="D147" s="305" t="s">
        <v>253</v>
      </c>
      <c r="E147" s="18" t="s">
        <v>1</v>
      </c>
      <c r="F147" s="306">
        <v>203.517</v>
      </c>
      <c r="G147" s="39"/>
      <c r="H147" s="45"/>
    </row>
    <row r="148" spans="1:8" s="2" customFormat="1" ht="16.8" customHeight="1">
      <c r="A148" s="39"/>
      <c r="B148" s="45"/>
      <c r="C148" s="305" t="s">
        <v>1</v>
      </c>
      <c r="D148" s="305" t="s">
        <v>254</v>
      </c>
      <c r="E148" s="18" t="s">
        <v>1</v>
      </c>
      <c r="F148" s="306">
        <v>-63.941</v>
      </c>
      <c r="G148" s="39"/>
      <c r="H148" s="45"/>
    </row>
    <row r="149" spans="1:8" s="2" customFormat="1" ht="16.8" customHeight="1">
      <c r="A149" s="39"/>
      <c r="B149" s="45"/>
      <c r="C149" s="305" t="s">
        <v>1</v>
      </c>
      <c r="D149" s="305" t="s">
        <v>615</v>
      </c>
      <c r="E149" s="18" t="s">
        <v>1</v>
      </c>
      <c r="F149" s="306">
        <v>-9.042</v>
      </c>
      <c r="G149" s="39"/>
      <c r="H149" s="45"/>
    </row>
    <row r="150" spans="1:8" s="2" customFormat="1" ht="16.8" customHeight="1">
      <c r="A150" s="39"/>
      <c r="B150" s="45"/>
      <c r="C150" s="305" t="s">
        <v>530</v>
      </c>
      <c r="D150" s="305" t="s">
        <v>164</v>
      </c>
      <c r="E150" s="18" t="s">
        <v>1</v>
      </c>
      <c r="F150" s="306">
        <v>130.534</v>
      </c>
      <c r="G150" s="39"/>
      <c r="H150" s="45"/>
    </row>
    <row r="151" spans="1:8" s="2" customFormat="1" ht="16.8" customHeight="1">
      <c r="A151" s="39"/>
      <c r="B151" s="45"/>
      <c r="C151" s="307" t="s">
        <v>1066</v>
      </c>
      <c r="D151" s="39"/>
      <c r="E151" s="39"/>
      <c r="F151" s="39"/>
      <c r="G151" s="39"/>
      <c r="H151" s="45"/>
    </row>
    <row r="152" spans="1:8" s="2" customFormat="1" ht="16.8" customHeight="1">
      <c r="A152" s="39"/>
      <c r="B152" s="45"/>
      <c r="C152" s="305" t="s">
        <v>250</v>
      </c>
      <c r="D152" s="305" t="s">
        <v>251</v>
      </c>
      <c r="E152" s="18" t="s">
        <v>181</v>
      </c>
      <c r="F152" s="306">
        <v>130.534</v>
      </c>
      <c r="G152" s="39"/>
      <c r="H152" s="45"/>
    </row>
    <row r="153" spans="1:8" s="2" customFormat="1" ht="16.8" customHeight="1">
      <c r="A153" s="39"/>
      <c r="B153" s="45"/>
      <c r="C153" s="305" t="s">
        <v>258</v>
      </c>
      <c r="D153" s="305" t="s">
        <v>259</v>
      </c>
      <c r="E153" s="18" t="s">
        <v>242</v>
      </c>
      <c r="F153" s="306">
        <v>261.068</v>
      </c>
      <c r="G153" s="39"/>
      <c r="H153" s="45"/>
    </row>
    <row r="154" spans="1:8" s="2" customFormat="1" ht="26.4" customHeight="1">
      <c r="A154" s="39"/>
      <c r="B154" s="45"/>
      <c r="C154" s="300" t="s">
        <v>1071</v>
      </c>
      <c r="D154" s="300" t="s">
        <v>94</v>
      </c>
      <c r="E154" s="39"/>
      <c r="F154" s="39"/>
      <c r="G154" s="39"/>
      <c r="H154" s="45"/>
    </row>
    <row r="155" spans="1:8" s="2" customFormat="1" ht="16.8" customHeight="1">
      <c r="A155" s="39"/>
      <c r="B155" s="45"/>
      <c r="C155" s="301" t="s">
        <v>1072</v>
      </c>
      <c r="D155" s="302" t="s">
        <v>1</v>
      </c>
      <c r="E155" s="303" t="s">
        <v>1</v>
      </c>
      <c r="F155" s="304">
        <v>5882.5</v>
      </c>
      <c r="G155" s="39"/>
      <c r="H155" s="45"/>
    </row>
    <row r="156" spans="1:8" s="2" customFormat="1" ht="16.8" customHeight="1">
      <c r="A156" s="39"/>
      <c r="B156" s="45"/>
      <c r="C156" s="307" t="s">
        <v>1066</v>
      </c>
      <c r="D156" s="39"/>
      <c r="E156" s="39"/>
      <c r="F156" s="39"/>
      <c r="G156" s="39"/>
      <c r="H156" s="45"/>
    </row>
    <row r="157" spans="1:8" s="2" customFormat="1" ht="12">
      <c r="A157" s="39"/>
      <c r="B157" s="45"/>
      <c r="C157" s="305" t="s">
        <v>962</v>
      </c>
      <c r="D157" s="305" t="s">
        <v>963</v>
      </c>
      <c r="E157" s="18" t="s">
        <v>157</v>
      </c>
      <c r="F157" s="306">
        <v>736.4</v>
      </c>
      <c r="G157" s="39"/>
      <c r="H157" s="45"/>
    </row>
    <row r="158" spans="1:8" s="2" customFormat="1" ht="7.4" customHeight="1">
      <c r="A158" s="39"/>
      <c r="B158" s="172"/>
      <c r="C158" s="173"/>
      <c r="D158" s="173"/>
      <c r="E158" s="173"/>
      <c r="F158" s="173"/>
      <c r="G158" s="173"/>
      <c r="H158" s="45"/>
    </row>
    <row r="159" spans="1:8" s="2" customFormat="1" ht="12">
      <c r="A159" s="39"/>
      <c r="B159" s="39"/>
      <c r="C159" s="39"/>
      <c r="D159" s="39"/>
      <c r="E159" s="39"/>
      <c r="F159" s="39"/>
      <c r="G159" s="39"/>
      <c r="H159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Irena Fajfrová</cp:lastModifiedBy>
  <dcterms:created xsi:type="dcterms:W3CDTF">2021-06-01T11:49:34Z</dcterms:created>
  <dcterms:modified xsi:type="dcterms:W3CDTF">2021-06-01T11:49:45Z</dcterms:modified>
  <cp:category/>
  <cp:version/>
  <cp:contentType/>
  <cp:contentStatus/>
</cp:coreProperties>
</file>